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0" windowWidth="24000" windowHeight="9600" activeTab="3"/>
  </bookViews>
  <sheets>
    <sheet name="داده اصلی" sheetId="1" r:id="rId1"/>
    <sheet name="گزارش سود و زیان" sheetId="3" r:id="rId2"/>
    <sheet name="اطلاعات افزایش سرمایه و حق تقدم" sheetId="5" state="hidden" r:id="rId3"/>
    <sheet name="گزارش روزانه" sheetId="6" r:id="rId4"/>
    <sheet name="گزارش ماه و سال" sheetId="4" state="hidden" r:id="rId5"/>
  </sheets>
  <definedNames>
    <definedName name="Slicer_سال">#N/A</definedName>
    <definedName name="Slicer_نام_سهام1">#N/A</definedName>
    <definedName name="Slicer_نوع_تراکنش">#N/A</definedName>
  </definedNames>
  <calcPr calcId="162913"/>
  <pivotCaches>
    <pivotCache cacheId="0" r:id="rId6"/>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J2706" i="1" l="1"/>
  <c r="J2707" i="1"/>
  <c r="J2708" i="1"/>
  <c r="A2708" i="1" s="1"/>
  <c r="J2709" i="1"/>
  <c r="A2709" i="1" s="1"/>
  <c r="J2705" i="1"/>
  <c r="A2705" i="1" s="1"/>
  <c r="J2701" i="1"/>
  <c r="A2701" i="1" s="1"/>
  <c r="J2702" i="1"/>
  <c r="A2702" i="1" s="1"/>
  <c r="J2703" i="1"/>
  <c r="A2703" i="1" s="1"/>
  <c r="J2704" i="1"/>
  <c r="A2704" i="1" s="1"/>
  <c r="J2693" i="1"/>
  <c r="A2693" i="1" s="1"/>
  <c r="J2694" i="1"/>
  <c r="A2694" i="1" s="1"/>
  <c r="J2695" i="1"/>
  <c r="A2695" i="1" s="1"/>
  <c r="J2696" i="1"/>
  <c r="A2696" i="1" s="1"/>
  <c r="J2697" i="1"/>
  <c r="A2697" i="1" s="1"/>
  <c r="J2698" i="1"/>
  <c r="A2698" i="1" s="1"/>
  <c r="J2699" i="1"/>
  <c r="A2699" i="1" s="1"/>
  <c r="J2700" i="1"/>
  <c r="A2700" i="1" s="1"/>
  <c r="J2686" i="1"/>
  <c r="A2686" i="1" s="1"/>
  <c r="J2687" i="1"/>
  <c r="A2687" i="1" s="1"/>
  <c r="J2688" i="1"/>
  <c r="A2688" i="1" s="1"/>
  <c r="J2689" i="1"/>
  <c r="A2689" i="1" s="1"/>
  <c r="J2690" i="1"/>
  <c r="A2690" i="1" s="1"/>
  <c r="J2691" i="1"/>
  <c r="A2691" i="1" s="1"/>
  <c r="J2692" i="1"/>
  <c r="A2692" i="1" s="1"/>
  <c r="J2678" i="1"/>
  <c r="A2678" i="1" s="1"/>
  <c r="J2679" i="1"/>
  <c r="A2679" i="1" s="1"/>
  <c r="J2680" i="1"/>
  <c r="A2680" i="1" s="1"/>
  <c r="J2681" i="1"/>
  <c r="J2682" i="1"/>
  <c r="A2682" i="1" s="1"/>
  <c r="J2683" i="1"/>
  <c r="A2683" i="1" s="1"/>
  <c r="J2684" i="1"/>
  <c r="A2684" i="1" s="1"/>
  <c r="J2685" i="1"/>
  <c r="A2685" i="1" s="1"/>
  <c r="J2663" i="1"/>
  <c r="A2663" i="1" s="1"/>
  <c r="J2664" i="1"/>
  <c r="A2664" i="1" s="1"/>
  <c r="J2665" i="1"/>
  <c r="A2665" i="1" s="1"/>
  <c r="J2666" i="1"/>
  <c r="A2666" i="1" s="1"/>
  <c r="J2667" i="1"/>
  <c r="A2667" i="1" s="1"/>
  <c r="J2668" i="1"/>
  <c r="A2668" i="1" s="1"/>
  <c r="J2669" i="1"/>
  <c r="A2669" i="1" s="1"/>
  <c r="J2670" i="1"/>
  <c r="A2670" i="1" s="1"/>
  <c r="J2671" i="1"/>
  <c r="A2671" i="1" s="1"/>
  <c r="J2672" i="1"/>
  <c r="A2672" i="1" s="1"/>
  <c r="J2673" i="1"/>
  <c r="A2673" i="1" s="1"/>
  <c r="J2674" i="1"/>
  <c r="A2674" i="1" s="1"/>
  <c r="J2675" i="1"/>
  <c r="A2675" i="1" s="1"/>
  <c r="J2676" i="1"/>
  <c r="A2676" i="1" s="1"/>
  <c r="J2677" i="1"/>
  <c r="A2677" i="1" s="1"/>
  <c r="J2632" i="1"/>
  <c r="A2632" i="1" s="1"/>
  <c r="J2633" i="1"/>
  <c r="A2633" i="1" s="1"/>
  <c r="J2634" i="1"/>
  <c r="A2634" i="1" s="1"/>
  <c r="J2635" i="1"/>
  <c r="A2635" i="1" s="1"/>
  <c r="J2636" i="1"/>
  <c r="A2636" i="1" s="1"/>
  <c r="J2637" i="1"/>
  <c r="A2637" i="1" s="1"/>
  <c r="J2638" i="1"/>
  <c r="A2638" i="1" s="1"/>
  <c r="J2639" i="1"/>
  <c r="A2639" i="1" s="1"/>
  <c r="J2640" i="1"/>
  <c r="A2640" i="1" s="1"/>
  <c r="J2641" i="1"/>
  <c r="A2641" i="1" s="1"/>
  <c r="J2642" i="1"/>
  <c r="A2642" i="1" s="1"/>
  <c r="J2643" i="1"/>
  <c r="A2643" i="1" s="1"/>
  <c r="J2644" i="1"/>
  <c r="A2644" i="1" s="1"/>
  <c r="J2645" i="1"/>
  <c r="A2645" i="1" s="1"/>
  <c r="J2646" i="1"/>
  <c r="A2646" i="1" s="1"/>
  <c r="J2647" i="1"/>
  <c r="A2647" i="1" s="1"/>
  <c r="J2648" i="1"/>
  <c r="A2648" i="1" s="1"/>
  <c r="J2649" i="1"/>
  <c r="A2649" i="1" s="1"/>
  <c r="J2650" i="1"/>
  <c r="A2650" i="1" s="1"/>
  <c r="J2651" i="1"/>
  <c r="A2651" i="1" s="1"/>
  <c r="J2652" i="1"/>
  <c r="A2652" i="1" s="1"/>
  <c r="J2653" i="1"/>
  <c r="A2653" i="1" s="1"/>
  <c r="J2654" i="1"/>
  <c r="A2654" i="1" s="1"/>
  <c r="J2655" i="1"/>
  <c r="A2655" i="1" s="1"/>
  <c r="J2656" i="1"/>
  <c r="A2656" i="1" s="1"/>
  <c r="J2657" i="1"/>
  <c r="A2657" i="1" s="1"/>
  <c r="J2658" i="1"/>
  <c r="A2658" i="1" s="1"/>
  <c r="J2659" i="1"/>
  <c r="A2659" i="1" s="1"/>
  <c r="J2660" i="1"/>
  <c r="A2660" i="1" s="1"/>
  <c r="J2661" i="1"/>
  <c r="A2661" i="1" s="1"/>
  <c r="J2662" i="1"/>
  <c r="A2662" i="1" s="1"/>
  <c r="J2631" i="1"/>
  <c r="A2631" i="1" s="1"/>
  <c r="J2588" i="1"/>
  <c r="A2588" i="1" s="1"/>
  <c r="J2589" i="1"/>
  <c r="A2589" i="1" s="1"/>
  <c r="J2590" i="1"/>
  <c r="A2590" i="1" s="1"/>
  <c r="J2591" i="1"/>
  <c r="A2591" i="1" s="1"/>
  <c r="J2592" i="1"/>
  <c r="A2592" i="1" s="1"/>
  <c r="J2593" i="1"/>
  <c r="A2593" i="1" s="1"/>
  <c r="J2594" i="1"/>
  <c r="A2594" i="1" s="1"/>
  <c r="J2595" i="1"/>
  <c r="A2595" i="1" s="1"/>
  <c r="J2596" i="1"/>
  <c r="A2596" i="1" s="1"/>
  <c r="J2597" i="1"/>
  <c r="A2597" i="1" s="1"/>
  <c r="J2598" i="1"/>
  <c r="A2598" i="1" s="1"/>
  <c r="J2599" i="1"/>
  <c r="A2599" i="1" s="1"/>
  <c r="J2600" i="1"/>
  <c r="A2600" i="1" s="1"/>
  <c r="J2601" i="1"/>
  <c r="A2601" i="1" s="1"/>
  <c r="J2602" i="1"/>
  <c r="A2602" i="1" s="1"/>
  <c r="J2603" i="1"/>
  <c r="A2603" i="1" s="1"/>
  <c r="J2604" i="1"/>
  <c r="A2604" i="1" s="1"/>
  <c r="J2605" i="1"/>
  <c r="A2605" i="1" s="1"/>
  <c r="J2606" i="1"/>
  <c r="A2606" i="1" s="1"/>
  <c r="J2607" i="1"/>
  <c r="A2607" i="1" s="1"/>
  <c r="J2608" i="1"/>
  <c r="A2608" i="1" s="1"/>
  <c r="J2609" i="1"/>
  <c r="A2609" i="1" s="1"/>
  <c r="J2610" i="1"/>
  <c r="A2610" i="1" s="1"/>
  <c r="J2611" i="1"/>
  <c r="A2611" i="1" s="1"/>
  <c r="J2612" i="1"/>
  <c r="A2612" i="1" s="1"/>
  <c r="J2613" i="1"/>
  <c r="A2613" i="1" s="1"/>
  <c r="J2614" i="1"/>
  <c r="A2614" i="1" s="1"/>
  <c r="J2615" i="1"/>
  <c r="A2615" i="1" s="1"/>
  <c r="J2616" i="1"/>
  <c r="A2616" i="1" s="1"/>
  <c r="J2617" i="1"/>
  <c r="A2617" i="1" s="1"/>
  <c r="J2618" i="1"/>
  <c r="A2618" i="1" s="1"/>
  <c r="J2619" i="1"/>
  <c r="A2619" i="1" s="1"/>
  <c r="J2620" i="1"/>
  <c r="A2620" i="1" s="1"/>
  <c r="J2621" i="1"/>
  <c r="A2621" i="1" s="1"/>
  <c r="J2622" i="1"/>
  <c r="A2622" i="1" s="1"/>
  <c r="J2623" i="1"/>
  <c r="A2623" i="1" s="1"/>
  <c r="J2624" i="1"/>
  <c r="A2624" i="1" s="1"/>
  <c r="J2625" i="1"/>
  <c r="A2625" i="1" s="1"/>
  <c r="J2626" i="1"/>
  <c r="A2626" i="1" s="1"/>
  <c r="J2627" i="1"/>
  <c r="A2627" i="1" s="1"/>
  <c r="J2628" i="1"/>
  <c r="A2628" i="1" s="1"/>
  <c r="J2629" i="1"/>
  <c r="A2629" i="1" s="1"/>
  <c r="J2630" i="1"/>
  <c r="A2630" i="1" s="1"/>
  <c r="J2587" i="1"/>
  <c r="A2587" i="1" s="1"/>
  <c r="J2584" i="1"/>
  <c r="A2584" i="1" s="1"/>
  <c r="J2585" i="1"/>
  <c r="A2585" i="1" s="1"/>
  <c r="J2586" i="1"/>
  <c r="A2586" i="1" s="1"/>
  <c r="J2583" i="1"/>
  <c r="A2583" i="1" s="1"/>
  <c r="J2582" i="1"/>
  <c r="A2582" i="1" s="1"/>
  <c r="J2580" i="1"/>
  <c r="A2580" i="1" s="1"/>
  <c r="J2581" i="1"/>
  <c r="A2581" i="1" s="1"/>
  <c r="J2579" i="1"/>
  <c r="A2579" i="1" s="1"/>
  <c r="J2577" i="1"/>
  <c r="A2577" i="1" s="1"/>
  <c r="J2578" i="1"/>
  <c r="A2578" i="1" s="1"/>
  <c r="J2576" i="1"/>
  <c r="A2576" i="1" s="1"/>
  <c r="J2574" i="1"/>
  <c r="A2574" i="1" s="1"/>
  <c r="J2575" i="1"/>
  <c r="A2575" i="1" s="1"/>
  <c r="J2571" i="1"/>
  <c r="A2571" i="1" s="1"/>
  <c r="J2572" i="1"/>
  <c r="A2572" i="1" s="1"/>
  <c r="J2573" i="1"/>
  <c r="A2573" i="1" s="1"/>
  <c r="J2570" i="1"/>
  <c r="A2570" i="1" s="1"/>
  <c r="J2569" i="1"/>
  <c r="A2569" i="1" s="1"/>
  <c r="J2568" i="1"/>
  <c r="A2568" i="1" s="1"/>
  <c r="J2565" i="1"/>
  <c r="A2565" i="1" s="1"/>
  <c r="J2566" i="1"/>
  <c r="A2566" i="1" s="1"/>
  <c r="J2567" i="1"/>
  <c r="A2567" i="1" s="1"/>
  <c r="J2551" i="1"/>
  <c r="A2551" i="1" s="1"/>
  <c r="J2552" i="1"/>
  <c r="A2552" i="1" s="1"/>
  <c r="J2553" i="1"/>
  <c r="A2553" i="1" s="1"/>
  <c r="J2554" i="1"/>
  <c r="A2554" i="1" s="1"/>
  <c r="J2555" i="1"/>
  <c r="A2555" i="1" s="1"/>
  <c r="J2556" i="1"/>
  <c r="A2556" i="1" s="1"/>
  <c r="J2557" i="1"/>
  <c r="A2557" i="1" s="1"/>
  <c r="J2558" i="1"/>
  <c r="A2558" i="1" s="1"/>
  <c r="J2559" i="1"/>
  <c r="J2560" i="1"/>
  <c r="A2560" i="1" s="1"/>
  <c r="J2561" i="1"/>
  <c r="A2561" i="1" s="1"/>
  <c r="J2562" i="1"/>
  <c r="A2562" i="1" s="1"/>
  <c r="J2563" i="1"/>
  <c r="A2563" i="1" s="1"/>
  <c r="J2564" i="1"/>
  <c r="A2564" i="1" s="1"/>
  <c r="J2522" i="1"/>
  <c r="A2522" i="1" s="1"/>
  <c r="J2523" i="1"/>
  <c r="A2523" i="1" s="1"/>
  <c r="J2524" i="1"/>
  <c r="A2524" i="1" s="1"/>
  <c r="J2525" i="1"/>
  <c r="A2525" i="1" s="1"/>
  <c r="J2526" i="1"/>
  <c r="A2526" i="1" s="1"/>
  <c r="J2527" i="1"/>
  <c r="A2527" i="1" s="1"/>
  <c r="J2528" i="1"/>
  <c r="A2528" i="1" s="1"/>
  <c r="J2529" i="1"/>
  <c r="A2529" i="1" s="1"/>
  <c r="J2530" i="1"/>
  <c r="A2530" i="1" s="1"/>
  <c r="J2531" i="1"/>
  <c r="A2531" i="1" s="1"/>
  <c r="J2532" i="1"/>
  <c r="A2532" i="1" s="1"/>
  <c r="J2533" i="1"/>
  <c r="A2533" i="1" s="1"/>
  <c r="J2534" i="1"/>
  <c r="A2534" i="1" s="1"/>
  <c r="J2535" i="1"/>
  <c r="A2535" i="1" s="1"/>
  <c r="J2536" i="1"/>
  <c r="A2536" i="1" s="1"/>
  <c r="J2537" i="1"/>
  <c r="A2537" i="1" s="1"/>
  <c r="J2538" i="1"/>
  <c r="A2538" i="1" s="1"/>
  <c r="J2539" i="1"/>
  <c r="A2539" i="1" s="1"/>
  <c r="J2540" i="1"/>
  <c r="A2540" i="1" s="1"/>
  <c r="J2541" i="1"/>
  <c r="A2541" i="1" s="1"/>
  <c r="J2542" i="1"/>
  <c r="A2542" i="1" s="1"/>
  <c r="J2543" i="1"/>
  <c r="A2543" i="1" s="1"/>
  <c r="J2544" i="1"/>
  <c r="A2544" i="1" s="1"/>
  <c r="J2545" i="1"/>
  <c r="A2545" i="1" s="1"/>
  <c r="J2546" i="1"/>
  <c r="A2546" i="1" s="1"/>
  <c r="J2547" i="1"/>
  <c r="A2547" i="1" s="1"/>
  <c r="J2548" i="1"/>
  <c r="A2548" i="1" s="1"/>
  <c r="J2549" i="1"/>
  <c r="A2549" i="1" s="1"/>
  <c r="J2550" i="1"/>
  <c r="A2550" i="1" s="1"/>
  <c r="J2521" i="1"/>
  <c r="A2521" i="1" s="1"/>
  <c r="J2520" i="1"/>
  <c r="A2520" i="1" s="1"/>
  <c r="J2519" i="1"/>
  <c r="A2519" i="1" s="1"/>
  <c r="J2518" i="1"/>
  <c r="A2518" i="1" s="1"/>
  <c r="J2517" i="1"/>
  <c r="A2517" i="1" s="1"/>
  <c r="J2516" i="1"/>
  <c r="A2516" i="1" s="1"/>
  <c r="J2515" i="1"/>
  <c r="A2515" i="1" s="1"/>
  <c r="J2514" i="1"/>
  <c r="A2514" i="1" s="1"/>
  <c r="J2513" i="1"/>
  <c r="A2513" i="1" s="1"/>
  <c r="J2510" i="1"/>
  <c r="A2510" i="1" s="1"/>
  <c r="J2511" i="1"/>
  <c r="A2511" i="1" s="1"/>
  <c r="J2512" i="1"/>
  <c r="A2512" i="1" s="1"/>
  <c r="J2509" i="1"/>
  <c r="A2509" i="1" s="1"/>
  <c r="J2507" i="1"/>
  <c r="A2507" i="1" s="1"/>
  <c r="J2508" i="1"/>
  <c r="A2508" i="1" s="1"/>
  <c r="J2506" i="1"/>
  <c r="A2506" i="1" s="1"/>
  <c r="J2505" i="1"/>
  <c r="A2505" i="1" s="1"/>
  <c r="J2504" i="1"/>
  <c r="A2504" i="1" s="1"/>
  <c r="J2495" i="1"/>
  <c r="A2495" i="1" s="1"/>
  <c r="J2496" i="1"/>
  <c r="A2496" i="1" s="1"/>
  <c r="J2497" i="1"/>
  <c r="A2497" i="1" s="1"/>
  <c r="J2498" i="1"/>
  <c r="A2498" i="1" s="1"/>
  <c r="J2499" i="1"/>
  <c r="A2499" i="1" s="1"/>
  <c r="J2500" i="1"/>
  <c r="A2500" i="1" s="1"/>
  <c r="J2501" i="1"/>
  <c r="A2501" i="1" s="1"/>
  <c r="J2502" i="1"/>
  <c r="A2502" i="1" s="1"/>
  <c r="J2503" i="1"/>
  <c r="A2503" i="1" s="1"/>
  <c r="J2494" i="1"/>
  <c r="A2494" i="1" s="1"/>
  <c r="J2493" i="1"/>
  <c r="A2493" i="1" s="1"/>
  <c r="J2492" i="1"/>
  <c r="A2492" i="1" s="1"/>
  <c r="J2491" i="1"/>
  <c r="A2491" i="1" s="1"/>
  <c r="J2489" i="1"/>
  <c r="A2489" i="1" s="1"/>
  <c r="J2490" i="1"/>
  <c r="A2490" i="1" s="1"/>
  <c r="J2488" i="1"/>
  <c r="A2488" i="1" s="1"/>
  <c r="J2472" i="1"/>
  <c r="A2472" i="1" s="1"/>
  <c r="J2473" i="1"/>
  <c r="A2473" i="1" s="1"/>
  <c r="J2474" i="1"/>
  <c r="A2474" i="1" s="1"/>
  <c r="J2475" i="1"/>
  <c r="A2475" i="1" s="1"/>
  <c r="J2476" i="1"/>
  <c r="A2476" i="1" s="1"/>
  <c r="J2477" i="1"/>
  <c r="A2477" i="1" s="1"/>
  <c r="J2478" i="1"/>
  <c r="A2478" i="1" s="1"/>
  <c r="J2479" i="1"/>
  <c r="A2479" i="1" s="1"/>
  <c r="J2480" i="1"/>
  <c r="A2480" i="1" s="1"/>
  <c r="J2481" i="1"/>
  <c r="A2481" i="1" s="1"/>
  <c r="J2482" i="1"/>
  <c r="A2482" i="1" s="1"/>
  <c r="J2483" i="1"/>
  <c r="A2483" i="1" s="1"/>
  <c r="J2484" i="1"/>
  <c r="A2484" i="1" s="1"/>
  <c r="J2485" i="1"/>
  <c r="A2485" i="1" s="1"/>
  <c r="J2486" i="1"/>
  <c r="A2486" i="1" s="1"/>
  <c r="J2487" i="1"/>
  <c r="A2487" i="1" s="1"/>
  <c r="J2469" i="1"/>
  <c r="A2469" i="1" s="1"/>
  <c r="J2470" i="1"/>
  <c r="A2470" i="1" s="1"/>
  <c r="J2471" i="1"/>
  <c r="A2471" i="1" s="1"/>
  <c r="J2468" i="1"/>
  <c r="A2468" i="1" s="1"/>
  <c r="J2464" i="1"/>
  <c r="A2464" i="1" s="1"/>
  <c r="J2465" i="1"/>
  <c r="A2465" i="1" s="1"/>
  <c r="J2466" i="1"/>
  <c r="A2466" i="1" s="1"/>
  <c r="J2467" i="1"/>
  <c r="A2467" i="1" s="1"/>
  <c r="J2462" i="1"/>
  <c r="A2462" i="1" s="1"/>
  <c r="J2463" i="1"/>
  <c r="A2463" i="1" s="1"/>
  <c r="J2461" i="1"/>
  <c r="A2461" i="1" s="1"/>
  <c r="J2460" i="1"/>
  <c r="A2460" i="1" s="1"/>
  <c r="J2455" i="1"/>
  <c r="A2455" i="1" s="1"/>
  <c r="J2456" i="1"/>
  <c r="A2456" i="1" s="1"/>
  <c r="J2457" i="1"/>
  <c r="A2457" i="1" s="1"/>
  <c r="J2458" i="1"/>
  <c r="A2458" i="1" s="1"/>
  <c r="J2459" i="1"/>
  <c r="A2459" i="1" s="1"/>
  <c r="J2454" i="1"/>
  <c r="A2454" i="1" s="1"/>
  <c r="J2453" i="1"/>
  <c r="A2453" i="1" s="1"/>
  <c r="J2451" i="1"/>
  <c r="A2451" i="1" s="1"/>
  <c r="J2452" i="1"/>
  <c r="A2452" i="1" s="1"/>
  <c r="J2433" i="1"/>
  <c r="A2433" i="1" s="1"/>
  <c r="J2434" i="1"/>
  <c r="A2434" i="1" s="1"/>
  <c r="J2435" i="1"/>
  <c r="A2435" i="1" s="1"/>
  <c r="J2436" i="1"/>
  <c r="A2436" i="1" s="1"/>
  <c r="J2437" i="1"/>
  <c r="A2437" i="1" s="1"/>
  <c r="J2438" i="1"/>
  <c r="A2438" i="1" s="1"/>
  <c r="J2439" i="1"/>
  <c r="A2439" i="1" s="1"/>
  <c r="J2440" i="1"/>
  <c r="A2440" i="1" s="1"/>
  <c r="J2441" i="1"/>
  <c r="A2441" i="1" s="1"/>
  <c r="J2442" i="1"/>
  <c r="A2442" i="1" s="1"/>
  <c r="J2443" i="1"/>
  <c r="A2443" i="1" s="1"/>
  <c r="J2444" i="1"/>
  <c r="A2444" i="1" s="1"/>
  <c r="J2445" i="1"/>
  <c r="A2445" i="1" s="1"/>
  <c r="J2446" i="1"/>
  <c r="A2446" i="1" s="1"/>
  <c r="J2447" i="1"/>
  <c r="A2447" i="1" s="1"/>
  <c r="J2448" i="1"/>
  <c r="A2448" i="1" s="1"/>
  <c r="J2449" i="1"/>
  <c r="A2449" i="1" s="1"/>
  <c r="J2450" i="1"/>
  <c r="A2450" i="1" s="1"/>
  <c r="J2427" i="1"/>
  <c r="A2427" i="1" s="1"/>
  <c r="J2428" i="1"/>
  <c r="A2428" i="1" s="1"/>
  <c r="J2429" i="1"/>
  <c r="A2429" i="1" s="1"/>
  <c r="J2430" i="1"/>
  <c r="A2430" i="1" s="1"/>
  <c r="J2431" i="1"/>
  <c r="A2431" i="1" s="1"/>
  <c r="J2432" i="1"/>
  <c r="A2432" i="1" s="1"/>
  <c r="J2421" i="1"/>
  <c r="A2421" i="1" s="1"/>
  <c r="J2422" i="1"/>
  <c r="A2422" i="1" s="1"/>
  <c r="J2423" i="1"/>
  <c r="A2423" i="1" s="1"/>
  <c r="J2424" i="1"/>
  <c r="A2424" i="1" s="1"/>
  <c r="J2425" i="1"/>
  <c r="A2425" i="1" s="1"/>
  <c r="J2426" i="1"/>
  <c r="A2426" i="1" s="1"/>
  <c r="J2420" i="1"/>
  <c r="A2420" i="1" s="1"/>
  <c r="J2419" i="1"/>
  <c r="A2419" i="1" s="1"/>
  <c r="J2418" i="1"/>
  <c r="A2418" i="1" s="1"/>
  <c r="J2414" i="1"/>
  <c r="A2414" i="1" s="1"/>
  <c r="J2415" i="1"/>
  <c r="A2415" i="1" s="1"/>
  <c r="J2416" i="1"/>
  <c r="A2416" i="1" s="1"/>
  <c r="J2417" i="1"/>
  <c r="A2417" i="1" s="1"/>
  <c r="J2412" i="1"/>
  <c r="A2412" i="1" s="1"/>
  <c r="J2413" i="1"/>
  <c r="A2413" i="1" s="1"/>
  <c r="J2410" i="1"/>
  <c r="A2410" i="1" s="1"/>
  <c r="J2411" i="1"/>
  <c r="A2411" i="1" s="1"/>
  <c r="J2409" i="1"/>
  <c r="A2409" i="1" s="1"/>
  <c r="J2408" i="1"/>
  <c r="A2408" i="1" s="1"/>
  <c r="J2396" i="1"/>
  <c r="A2396" i="1" s="1"/>
  <c r="J2397" i="1"/>
  <c r="A2397" i="1" s="1"/>
  <c r="J2398" i="1"/>
  <c r="A2398" i="1" s="1"/>
  <c r="J2399" i="1"/>
  <c r="A2399" i="1" s="1"/>
  <c r="J2400" i="1"/>
  <c r="A2400" i="1" s="1"/>
  <c r="J2401" i="1"/>
  <c r="A2401" i="1" s="1"/>
  <c r="J2402" i="1"/>
  <c r="A2402" i="1" s="1"/>
  <c r="J2403" i="1"/>
  <c r="A2403" i="1" s="1"/>
  <c r="J2404" i="1"/>
  <c r="A2404" i="1" s="1"/>
  <c r="J2405" i="1"/>
  <c r="A2405" i="1" s="1"/>
  <c r="J2406" i="1"/>
  <c r="A2406" i="1" s="1"/>
  <c r="J2407" i="1"/>
  <c r="A2407" i="1" s="1"/>
  <c r="J2394" i="1"/>
  <c r="A2394" i="1" s="1"/>
  <c r="J2395" i="1"/>
  <c r="A2395" i="1" s="1"/>
  <c r="J2393" i="1"/>
  <c r="A2393" i="1" s="1"/>
  <c r="J2392" i="1"/>
  <c r="A2392" i="1" s="1"/>
  <c r="J2388" i="1"/>
  <c r="A2388" i="1" s="1"/>
  <c r="J2389" i="1"/>
  <c r="A2389" i="1" s="1"/>
  <c r="J2390" i="1"/>
  <c r="A2390" i="1" s="1"/>
  <c r="J2391" i="1"/>
  <c r="A2391" i="1" s="1"/>
  <c r="J2386" i="1"/>
  <c r="A2386" i="1" s="1"/>
  <c r="J2387" i="1"/>
  <c r="A2387" i="1" s="1"/>
  <c r="J2385" i="1"/>
  <c r="A2385" i="1" s="1"/>
  <c r="J2379" i="1"/>
  <c r="A2379" i="1" s="1"/>
  <c r="J2380" i="1"/>
  <c r="A2380" i="1" s="1"/>
  <c r="J2381" i="1"/>
  <c r="A2381" i="1" s="1"/>
  <c r="J2382" i="1"/>
  <c r="A2382" i="1" s="1"/>
  <c r="J2383" i="1"/>
  <c r="A2383" i="1" s="1"/>
  <c r="J2384" i="1"/>
  <c r="A2384" i="1" s="1"/>
  <c r="J2378" i="1"/>
  <c r="A2378" i="1" s="1"/>
  <c r="J2376" i="1"/>
  <c r="A2376" i="1" s="1"/>
  <c r="J2377" i="1"/>
  <c r="A2377" i="1" s="1"/>
  <c r="J2375" i="1"/>
  <c r="A2375" i="1" s="1"/>
  <c r="J2374" i="1"/>
  <c r="A2374" i="1" s="1"/>
  <c r="J2373" i="1"/>
  <c r="A2373" i="1" s="1"/>
  <c r="J2370" i="1"/>
  <c r="A2370" i="1" s="1"/>
  <c r="J2371" i="1"/>
  <c r="A2371" i="1" s="1"/>
  <c r="J2372" i="1"/>
  <c r="A2372" i="1" s="1"/>
  <c r="J2369" i="1"/>
  <c r="A2369" i="1" s="1"/>
  <c r="J2367" i="1"/>
  <c r="A2367" i="1" s="1"/>
  <c r="J2368" i="1"/>
  <c r="A2368" i="1" s="1"/>
  <c r="J2366" i="1"/>
  <c r="A2366" i="1" s="1"/>
  <c r="J2364" i="1"/>
  <c r="A2364" i="1" s="1"/>
  <c r="J2365" i="1"/>
  <c r="A2365" i="1" s="1"/>
  <c r="J2362" i="1"/>
  <c r="A2362" i="1" s="1"/>
  <c r="J2363" i="1"/>
  <c r="A2363" i="1" s="1"/>
  <c r="J2360" i="1"/>
  <c r="A2360" i="1" s="1"/>
  <c r="J2361" i="1"/>
  <c r="A2361" i="1" s="1"/>
  <c r="J2353" i="1"/>
  <c r="A2353" i="1" s="1"/>
  <c r="J2354" i="1"/>
  <c r="A2354" i="1" s="1"/>
  <c r="J2355" i="1"/>
  <c r="A2355" i="1" s="1"/>
  <c r="J2356" i="1"/>
  <c r="A2356" i="1" s="1"/>
  <c r="J2357" i="1"/>
  <c r="A2357" i="1" s="1"/>
  <c r="J2358" i="1"/>
  <c r="A2358" i="1" s="1"/>
  <c r="J2359" i="1"/>
  <c r="A2359" i="1" s="1"/>
  <c r="J2334" i="1"/>
  <c r="A2334" i="1" s="1"/>
  <c r="J2335" i="1"/>
  <c r="A2335" i="1" s="1"/>
  <c r="J2336" i="1"/>
  <c r="A2336" i="1" s="1"/>
  <c r="J2337" i="1"/>
  <c r="A2337" i="1" s="1"/>
  <c r="J2338" i="1"/>
  <c r="A2338" i="1" s="1"/>
  <c r="J2339" i="1"/>
  <c r="A2339" i="1" s="1"/>
  <c r="J2340" i="1"/>
  <c r="A2340" i="1" s="1"/>
  <c r="J2341" i="1"/>
  <c r="A2341" i="1" s="1"/>
  <c r="J2342" i="1"/>
  <c r="A2342" i="1" s="1"/>
  <c r="J2343" i="1"/>
  <c r="A2343" i="1" s="1"/>
  <c r="J2344" i="1"/>
  <c r="A2344" i="1" s="1"/>
  <c r="J2345" i="1"/>
  <c r="A2345" i="1" s="1"/>
  <c r="J2346" i="1"/>
  <c r="A2346" i="1" s="1"/>
  <c r="J2347" i="1"/>
  <c r="A2347" i="1" s="1"/>
  <c r="J2348" i="1"/>
  <c r="A2348" i="1" s="1"/>
  <c r="J2349" i="1"/>
  <c r="A2349" i="1" s="1"/>
  <c r="J2350" i="1"/>
  <c r="A2350" i="1" s="1"/>
  <c r="J2351" i="1"/>
  <c r="A2351" i="1" s="1"/>
  <c r="J2352" i="1"/>
  <c r="A2352" i="1" s="1"/>
  <c r="J2307" i="1"/>
  <c r="A2307" i="1" s="1"/>
  <c r="J2308" i="1"/>
  <c r="A2308" i="1" s="1"/>
  <c r="J2309" i="1"/>
  <c r="A2309" i="1" s="1"/>
  <c r="J2310" i="1"/>
  <c r="A2310" i="1" s="1"/>
  <c r="J2311" i="1"/>
  <c r="A2311" i="1" s="1"/>
  <c r="J2312" i="1"/>
  <c r="A2312" i="1" s="1"/>
  <c r="J2313" i="1"/>
  <c r="A2313" i="1" s="1"/>
  <c r="J2314" i="1"/>
  <c r="A2314" i="1" s="1"/>
  <c r="J2315" i="1"/>
  <c r="A2315" i="1" s="1"/>
  <c r="J2316" i="1"/>
  <c r="A2316" i="1" s="1"/>
  <c r="J2317" i="1"/>
  <c r="A2317" i="1" s="1"/>
  <c r="J2318" i="1"/>
  <c r="A2318" i="1" s="1"/>
  <c r="J2319" i="1"/>
  <c r="A2319" i="1" s="1"/>
  <c r="J2320" i="1"/>
  <c r="A2320" i="1" s="1"/>
  <c r="J2321" i="1"/>
  <c r="A2321" i="1" s="1"/>
  <c r="J2322" i="1"/>
  <c r="A2322" i="1" s="1"/>
  <c r="J2323" i="1"/>
  <c r="A2323" i="1" s="1"/>
  <c r="J2324" i="1"/>
  <c r="A2324" i="1" s="1"/>
  <c r="J2325" i="1"/>
  <c r="A2325" i="1" s="1"/>
  <c r="J2326" i="1"/>
  <c r="A2326" i="1" s="1"/>
  <c r="J2327" i="1"/>
  <c r="A2327" i="1" s="1"/>
  <c r="J2328" i="1"/>
  <c r="A2328" i="1" s="1"/>
  <c r="J2329" i="1"/>
  <c r="A2329" i="1" s="1"/>
  <c r="J2330" i="1"/>
  <c r="A2330" i="1" s="1"/>
  <c r="J2331" i="1"/>
  <c r="A2331" i="1" s="1"/>
  <c r="J2332" i="1"/>
  <c r="A2332" i="1" s="1"/>
  <c r="J2333" i="1"/>
  <c r="A2333" i="1" s="1"/>
  <c r="J2306" i="1"/>
  <c r="A2306" i="1" s="1"/>
  <c r="J2288" i="1"/>
  <c r="A2288" i="1" s="1"/>
  <c r="J2289" i="1"/>
  <c r="A2289" i="1" s="1"/>
  <c r="J2290" i="1"/>
  <c r="A2290" i="1" s="1"/>
  <c r="J2291" i="1"/>
  <c r="A2291" i="1" s="1"/>
  <c r="J2292" i="1"/>
  <c r="A2292" i="1" s="1"/>
  <c r="J2293" i="1"/>
  <c r="A2293" i="1" s="1"/>
  <c r="J2294" i="1"/>
  <c r="A2294" i="1" s="1"/>
  <c r="J2295" i="1"/>
  <c r="A2295" i="1" s="1"/>
  <c r="J2296" i="1"/>
  <c r="A2296" i="1" s="1"/>
  <c r="J2297" i="1"/>
  <c r="A2297" i="1" s="1"/>
  <c r="J2298" i="1"/>
  <c r="A2298" i="1" s="1"/>
  <c r="J2299" i="1"/>
  <c r="A2299" i="1" s="1"/>
  <c r="J2300" i="1"/>
  <c r="A2300" i="1" s="1"/>
  <c r="J2301" i="1"/>
  <c r="A2301" i="1" s="1"/>
  <c r="J2302" i="1"/>
  <c r="A2302" i="1" s="1"/>
  <c r="J2303" i="1"/>
  <c r="A2303" i="1" s="1"/>
  <c r="J2304" i="1"/>
  <c r="A2304" i="1" s="1"/>
  <c r="J2305" i="1"/>
  <c r="A2305" i="1" s="1"/>
  <c r="J2287" i="1"/>
  <c r="A2287" i="1" s="1"/>
  <c r="J2269" i="1"/>
  <c r="A2269" i="1" s="1"/>
  <c r="J2270" i="1"/>
  <c r="A2270" i="1" s="1"/>
  <c r="J2271" i="1"/>
  <c r="A2271" i="1" s="1"/>
  <c r="J2272" i="1"/>
  <c r="A2272" i="1" s="1"/>
  <c r="J2273" i="1"/>
  <c r="A2273" i="1" s="1"/>
  <c r="J2274" i="1"/>
  <c r="A2274" i="1" s="1"/>
  <c r="J2275" i="1"/>
  <c r="A2275" i="1" s="1"/>
  <c r="J2276" i="1"/>
  <c r="A2276" i="1" s="1"/>
  <c r="J2277" i="1"/>
  <c r="A2277" i="1" s="1"/>
  <c r="J2278" i="1"/>
  <c r="A2278" i="1" s="1"/>
  <c r="J2279" i="1"/>
  <c r="A2279" i="1" s="1"/>
  <c r="J2280" i="1"/>
  <c r="A2280" i="1" s="1"/>
  <c r="J2281" i="1"/>
  <c r="A2281" i="1" s="1"/>
  <c r="J2282" i="1"/>
  <c r="A2282" i="1" s="1"/>
  <c r="J2283" i="1"/>
  <c r="A2283" i="1" s="1"/>
  <c r="J2284" i="1"/>
  <c r="A2284" i="1" s="1"/>
  <c r="J2285" i="1"/>
  <c r="A2285" i="1" s="1"/>
  <c r="J2286" i="1"/>
  <c r="A2286" i="1" s="1"/>
  <c r="J2267" i="1"/>
  <c r="A2267" i="1" s="1"/>
  <c r="J2268" i="1"/>
  <c r="A2268" i="1" s="1"/>
  <c r="J2266" i="1"/>
  <c r="A2266" i="1" s="1"/>
  <c r="J2265" i="1"/>
  <c r="A2265" i="1" s="1"/>
  <c r="J2263" i="1"/>
  <c r="A2263" i="1" s="1"/>
  <c r="J2264" i="1"/>
  <c r="A2264" i="1" s="1"/>
  <c r="J2255" i="1"/>
  <c r="A2255" i="1" s="1"/>
  <c r="J2256" i="1"/>
  <c r="A2256" i="1" s="1"/>
  <c r="J2257" i="1"/>
  <c r="A2257" i="1" s="1"/>
  <c r="J2258" i="1"/>
  <c r="A2258" i="1" s="1"/>
  <c r="J2259" i="1"/>
  <c r="A2259" i="1" s="1"/>
  <c r="J2260" i="1"/>
  <c r="A2260" i="1" s="1"/>
  <c r="J2261" i="1"/>
  <c r="A2261" i="1" s="1"/>
  <c r="J2262" i="1"/>
  <c r="A2262" i="1" s="1"/>
  <c r="J2226" i="1"/>
  <c r="A2226" i="1" s="1"/>
  <c r="J2227" i="1"/>
  <c r="A2227" i="1" s="1"/>
  <c r="J2228" i="1"/>
  <c r="A2228" i="1" s="1"/>
  <c r="J2229" i="1"/>
  <c r="A2229" i="1" s="1"/>
  <c r="J2230" i="1"/>
  <c r="A2230" i="1" s="1"/>
  <c r="J2231" i="1"/>
  <c r="A2231" i="1" s="1"/>
  <c r="J2232" i="1"/>
  <c r="A2232" i="1" s="1"/>
  <c r="J2233" i="1"/>
  <c r="A2233" i="1" s="1"/>
  <c r="J2234" i="1"/>
  <c r="A2234" i="1" s="1"/>
  <c r="J2235" i="1"/>
  <c r="A2235" i="1" s="1"/>
  <c r="J2236" i="1"/>
  <c r="A2236" i="1" s="1"/>
  <c r="J2237" i="1"/>
  <c r="A2237" i="1" s="1"/>
  <c r="J2238" i="1"/>
  <c r="A2238" i="1" s="1"/>
  <c r="J2239" i="1"/>
  <c r="A2239" i="1" s="1"/>
  <c r="J2240" i="1"/>
  <c r="A2240" i="1" s="1"/>
  <c r="J2241" i="1"/>
  <c r="A2241" i="1" s="1"/>
  <c r="J2242" i="1"/>
  <c r="A2242" i="1" s="1"/>
  <c r="J2243" i="1"/>
  <c r="A2243" i="1" s="1"/>
  <c r="J2244" i="1"/>
  <c r="A2244" i="1" s="1"/>
  <c r="J2245" i="1"/>
  <c r="A2245" i="1" s="1"/>
  <c r="J2246" i="1"/>
  <c r="A2246" i="1" s="1"/>
  <c r="J2247" i="1"/>
  <c r="A2247" i="1" s="1"/>
  <c r="J2248" i="1"/>
  <c r="A2248" i="1" s="1"/>
  <c r="J2249" i="1"/>
  <c r="A2249" i="1" s="1"/>
  <c r="J2250" i="1"/>
  <c r="A2250" i="1" s="1"/>
  <c r="J2251" i="1"/>
  <c r="A2251" i="1" s="1"/>
  <c r="J2252" i="1"/>
  <c r="A2252" i="1" s="1"/>
  <c r="J2253" i="1"/>
  <c r="A2253" i="1" s="1"/>
  <c r="J2254" i="1"/>
  <c r="A2254" i="1" s="1"/>
  <c r="J2223" i="1"/>
  <c r="A2223" i="1" s="1"/>
  <c r="J2224" i="1"/>
  <c r="A2224" i="1" s="1"/>
  <c r="J2225" i="1"/>
  <c r="A2225" i="1" s="1"/>
  <c r="J2212" i="1"/>
  <c r="A2212" i="1" s="1"/>
  <c r="J2213" i="1"/>
  <c r="A2213" i="1" s="1"/>
  <c r="J2214" i="1"/>
  <c r="A2214" i="1" s="1"/>
  <c r="J2215" i="1"/>
  <c r="A2215" i="1" s="1"/>
  <c r="J2216" i="1"/>
  <c r="A2216" i="1" s="1"/>
  <c r="J2217" i="1"/>
  <c r="A2217" i="1" s="1"/>
  <c r="J2218" i="1"/>
  <c r="A2218" i="1" s="1"/>
  <c r="J2219" i="1"/>
  <c r="A2219" i="1" s="1"/>
  <c r="J2220" i="1"/>
  <c r="A2220" i="1" s="1"/>
  <c r="J2221" i="1"/>
  <c r="A2221" i="1" s="1"/>
  <c r="J2222" i="1"/>
  <c r="A2222" i="1" s="1"/>
  <c r="J2180" i="1"/>
  <c r="A2180" i="1" s="1"/>
  <c r="J2181" i="1"/>
  <c r="A2181" i="1" s="1"/>
  <c r="J2182" i="1"/>
  <c r="A2182" i="1" s="1"/>
  <c r="J2183" i="1"/>
  <c r="A2183" i="1" s="1"/>
  <c r="J2184" i="1"/>
  <c r="A2184" i="1" s="1"/>
  <c r="J2185" i="1"/>
  <c r="A2185" i="1" s="1"/>
  <c r="J2186" i="1"/>
  <c r="A2186" i="1" s="1"/>
  <c r="J2187" i="1"/>
  <c r="A2187" i="1" s="1"/>
  <c r="J2188" i="1"/>
  <c r="A2188" i="1" s="1"/>
  <c r="J2189" i="1"/>
  <c r="A2189" i="1" s="1"/>
  <c r="J2190" i="1"/>
  <c r="A2190" i="1" s="1"/>
  <c r="J2191" i="1"/>
  <c r="A2191" i="1" s="1"/>
  <c r="J2192" i="1"/>
  <c r="A2192" i="1" s="1"/>
  <c r="J2193" i="1"/>
  <c r="A2193" i="1" s="1"/>
  <c r="J2194" i="1"/>
  <c r="A2194" i="1" s="1"/>
  <c r="J2195" i="1"/>
  <c r="A2195" i="1" s="1"/>
  <c r="J2196" i="1"/>
  <c r="A2196" i="1" s="1"/>
  <c r="J2197" i="1"/>
  <c r="A2197" i="1" s="1"/>
  <c r="J2198" i="1"/>
  <c r="A2198" i="1" s="1"/>
  <c r="J2199" i="1"/>
  <c r="A2199" i="1" s="1"/>
  <c r="J2200" i="1"/>
  <c r="A2200" i="1" s="1"/>
  <c r="J2201" i="1"/>
  <c r="A2201" i="1" s="1"/>
  <c r="J2202" i="1"/>
  <c r="A2202" i="1" s="1"/>
  <c r="J2203" i="1"/>
  <c r="A2203" i="1" s="1"/>
  <c r="J2204" i="1"/>
  <c r="A2204" i="1" s="1"/>
  <c r="J2205" i="1"/>
  <c r="A2205" i="1" s="1"/>
  <c r="J2206" i="1"/>
  <c r="A2206" i="1" s="1"/>
  <c r="J2207" i="1"/>
  <c r="A2207" i="1" s="1"/>
  <c r="J2208" i="1"/>
  <c r="A2208" i="1" s="1"/>
  <c r="J2209" i="1"/>
  <c r="A2209" i="1" s="1"/>
  <c r="J2210" i="1"/>
  <c r="A2210" i="1" s="1"/>
  <c r="J2211" i="1"/>
  <c r="A2211" i="1" s="1"/>
  <c r="J2178" i="1"/>
  <c r="A2178" i="1" s="1"/>
  <c r="J2179" i="1"/>
  <c r="A2179" i="1" s="1"/>
  <c r="J2177" i="1"/>
  <c r="A2177" i="1" s="1"/>
  <c r="J2097" i="1"/>
  <c r="A2097" i="1" s="1"/>
  <c r="J2098" i="1"/>
  <c r="A2098" i="1" s="1"/>
  <c r="J2099" i="1"/>
  <c r="A2099" i="1" s="1"/>
  <c r="J2100" i="1"/>
  <c r="A2100" i="1" s="1"/>
  <c r="J2101" i="1"/>
  <c r="A2101" i="1" s="1"/>
  <c r="J2102" i="1"/>
  <c r="A2102" i="1" s="1"/>
  <c r="J2103" i="1"/>
  <c r="A2103" i="1" s="1"/>
  <c r="J2104" i="1"/>
  <c r="A2104" i="1" s="1"/>
  <c r="J2105" i="1"/>
  <c r="A2105" i="1" s="1"/>
  <c r="J2106" i="1"/>
  <c r="A2106" i="1" s="1"/>
  <c r="J2107" i="1"/>
  <c r="A2107" i="1" s="1"/>
  <c r="J2108" i="1"/>
  <c r="A2108" i="1" s="1"/>
  <c r="J2109" i="1"/>
  <c r="A2109" i="1" s="1"/>
  <c r="J2110" i="1"/>
  <c r="A2110" i="1" s="1"/>
  <c r="J2111" i="1"/>
  <c r="A2111" i="1" s="1"/>
  <c r="J2112" i="1"/>
  <c r="A2112" i="1" s="1"/>
  <c r="J2113" i="1"/>
  <c r="A2113" i="1" s="1"/>
  <c r="J2114" i="1"/>
  <c r="A2114" i="1" s="1"/>
  <c r="J2115" i="1"/>
  <c r="A2115" i="1" s="1"/>
  <c r="J2116" i="1"/>
  <c r="A2116" i="1" s="1"/>
  <c r="J2117" i="1"/>
  <c r="A2117" i="1" s="1"/>
  <c r="J2118" i="1"/>
  <c r="A2118" i="1" s="1"/>
  <c r="J2119" i="1"/>
  <c r="A2119" i="1" s="1"/>
  <c r="J2120" i="1"/>
  <c r="A2120" i="1" s="1"/>
  <c r="J2121" i="1"/>
  <c r="A2121" i="1" s="1"/>
  <c r="J2122" i="1"/>
  <c r="A2122" i="1" s="1"/>
  <c r="J2123" i="1"/>
  <c r="A2123" i="1" s="1"/>
  <c r="J2124" i="1"/>
  <c r="A2124" i="1" s="1"/>
  <c r="J2125" i="1"/>
  <c r="A2125" i="1" s="1"/>
  <c r="J2126" i="1"/>
  <c r="A2126" i="1" s="1"/>
  <c r="J2127" i="1"/>
  <c r="A2127" i="1" s="1"/>
  <c r="J2128" i="1"/>
  <c r="A2128" i="1" s="1"/>
  <c r="J2129" i="1"/>
  <c r="A2129" i="1" s="1"/>
  <c r="J2130" i="1"/>
  <c r="A2130" i="1" s="1"/>
  <c r="J2131" i="1"/>
  <c r="A2131" i="1" s="1"/>
  <c r="J2132" i="1"/>
  <c r="A2132" i="1" s="1"/>
  <c r="J2133" i="1"/>
  <c r="A2133" i="1" s="1"/>
  <c r="J2134" i="1"/>
  <c r="A2134" i="1" s="1"/>
  <c r="J2135" i="1"/>
  <c r="A2135" i="1" s="1"/>
  <c r="J2136" i="1"/>
  <c r="A2136" i="1" s="1"/>
  <c r="J2137" i="1"/>
  <c r="A2137" i="1" s="1"/>
  <c r="J2138" i="1"/>
  <c r="A2138" i="1" s="1"/>
  <c r="J2139" i="1"/>
  <c r="A2139" i="1" s="1"/>
  <c r="J2140" i="1"/>
  <c r="A2140" i="1" s="1"/>
  <c r="J2141" i="1"/>
  <c r="A2141" i="1" s="1"/>
  <c r="J2142" i="1"/>
  <c r="A2142" i="1" s="1"/>
  <c r="J2143" i="1"/>
  <c r="A2143" i="1" s="1"/>
  <c r="J2144" i="1"/>
  <c r="A2144" i="1" s="1"/>
  <c r="J2145" i="1"/>
  <c r="A2145" i="1" s="1"/>
  <c r="J2146" i="1"/>
  <c r="A2146" i="1" s="1"/>
  <c r="J2147" i="1"/>
  <c r="A2147" i="1" s="1"/>
  <c r="J2148" i="1"/>
  <c r="A2148" i="1" s="1"/>
  <c r="J2149" i="1"/>
  <c r="A2149" i="1" s="1"/>
  <c r="J2150" i="1"/>
  <c r="A2150" i="1" s="1"/>
  <c r="J2151" i="1"/>
  <c r="A2151" i="1" s="1"/>
  <c r="J2152" i="1"/>
  <c r="A2152" i="1" s="1"/>
  <c r="J2153" i="1"/>
  <c r="A2153" i="1" s="1"/>
  <c r="J2154" i="1"/>
  <c r="A2154" i="1" s="1"/>
  <c r="J2155" i="1"/>
  <c r="A2155" i="1" s="1"/>
  <c r="J2156" i="1"/>
  <c r="A2156" i="1" s="1"/>
  <c r="J2157" i="1"/>
  <c r="A2157" i="1" s="1"/>
  <c r="J2158" i="1"/>
  <c r="A2158" i="1" s="1"/>
  <c r="J2159" i="1"/>
  <c r="A2159" i="1" s="1"/>
  <c r="J2160" i="1"/>
  <c r="A2160" i="1" s="1"/>
  <c r="J2161" i="1"/>
  <c r="A2161" i="1" s="1"/>
  <c r="J2162" i="1"/>
  <c r="A2162" i="1" s="1"/>
  <c r="J2163" i="1"/>
  <c r="A2163" i="1" s="1"/>
  <c r="J2164" i="1"/>
  <c r="A2164" i="1" s="1"/>
  <c r="J2165" i="1"/>
  <c r="A2165" i="1" s="1"/>
  <c r="J2166" i="1"/>
  <c r="A2166" i="1" s="1"/>
  <c r="J2167" i="1"/>
  <c r="A2167" i="1" s="1"/>
  <c r="J2168" i="1"/>
  <c r="A2168" i="1" s="1"/>
  <c r="J2169" i="1"/>
  <c r="A2169" i="1" s="1"/>
  <c r="J2170" i="1"/>
  <c r="A2170" i="1" s="1"/>
  <c r="J2171" i="1"/>
  <c r="A2171" i="1" s="1"/>
  <c r="J2172" i="1"/>
  <c r="A2172" i="1" s="1"/>
  <c r="J2173" i="1"/>
  <c r="A2173" i="1" s="1"/>
  <c r="J2174" i="1"/>
  <c r="A2174" i="1" s="1"/>
  <c r="J2175" i="1"/>
  <c r="A2175" i="1" s="1"/>
  <c r="J2176" i="1"/>
  <c r="A2176" i="1" s="1"/>
  <c r="J2076" i="1"/>
  <c r="A2076" i="1" s="1"/>
  <c r="J2077" i="1"/>
  <c r="A2077" i="1" s="1"/>
  <c r="J2078" i="1"/>
  <c r="A2078" i="1" s="1"/>
  <c r="J2079" i="1"/>
  <c r="A2079" i="1" s="1"/>
  <c r="J2080" i="1"/>
  <c r="A2080" i="1" s="1"/>
  <c r="J2081" i="1"/>
  <c r="A2081" i="1" s="1"/>
  <c r="J2082" i="1"/>
  <c r="A2082" i="1" s="1"/>
  <c r="J2083" i="1"/>
  <c r="A2083" i="1" s="1"/>
  <c r="J2084" i="1"/>
  <c r="A2084" i="1" s="1"/>
  <c r="J2085" i="1"/>
  <c r="A2085" i="1" s="1"/>
  <c r="J2086" i="1"/>
  <c r="A2086" i="1" s="1"/>
  <c r="J2087" i="1"/>
  <c r="A2087" i="1" s="1"/>
  <c r="J2088" i="1"/>
  <c r="A2088" i="1" s="1"/>
  <c r="J2089" i="1"/>
  <c r="A2089" i="1" s="1"/>
  <c r="J2090" i="1"/>
  <c r="A2090" i="1" s="1"/>
  <c r="J2091" i="1"/>
  <c r="A2091" i="1" s="1"/>
  <c r="J2092" i="1"/>
  <c r="A2092" i="1" s="1"/>
  <c r="J2093" i="1"/>
  <c r="A2093" i="1" s="1"/>
  <c r="J2094" i="1"/>
  <c r="A2094" i="1" s="1"/>
  <c r="J2095" i="1"/>
  <c r="A2095" i="1" s="1"/>
  <c r="J2096" i="1"/>
  <c r="A2096" i="1" s="1"/>
  <c r="J1987" i="1"/>
  <c r="A1987" i="1" s="1"/>
  <c r="J1988" i="1"/>
  <c r="A1988" i="1" s="1"/>
  <c r="J1989" i="1"/>
  <c r="A1989" i="1" s="1"/>
  <c r="J1990" i="1"/>
  <c r="A1990" i="1" s="1"/>
  <c r="J1991" i="1"/>
  <c r="A1991" i="1" s="1"/>
  <c r="J1992" i="1"/>
  <c r="A1992" i="1" s="1"/>
  <c r="J1993" i="1"/>
  <c r="A1993" i="1" s="1"/>
  <c r="J1994" i="1"/>
  <c r="A1994" i="1" s="1"/>
  <c r="J1995" i="1"/>
  <c r="A1995" i="1" s="1"/>
  <c r="J1996" i="1"/>
  <c r="A1996" i="1" s="1"/>
  <c r="J1997" i="1"/>
  <c r="A1997" i="1" s="1"/>
  <c r="J1998" i="1"/>
  <c r="A1998" i="1" s="1"/>
  <c r="J1999" i="1"/>
  <c r="A1999" i="1" s="1"/>
  <c r="J2000" i="1"/>
  <c r="A2000" i="1" s="1"/>
  <c r="J2001" i="1"/>
  <c r="A2001" i="1" s="1"/>
  <c r="J2002" i="1"/>
  <c r="A2002" i="1" s="1"/>
  <c r="J2003" i="1"/>
  <c r="A2003" i="1" s="1"/>
  <c r="J2004" i="1"/>
  <c r="A2004" i="1" s="1"/>
  <c r="J2005" i="1"/>
  <c r="A2005" i="1" s="1"/>
  <c r="J2006" i="1"/>
  <c r="A2006" i="1" s="1"/>
  <c r="J2007" i="1"/>
  <c r="A2007" i="1" s="1"/>
  <c r="J2008" i="1"/>
  <c r="A2008" i="1" s="1"/>
  <c r="J2009" i="1"/>
  <c r="A2009" i="1" s="1"/>
  <c r="J2010" i="1"/>
  <c r="A2010" i="1" s="1"/>
  <c r="J2011" i="1"/>
  <c r="A2011" i="1" s="1"/>
  <c r="J2012" i="1"/>
  <c r="A2012" i="1" s="1"/>
  <c r="J2013" i="1"/>
  <c r="A2013" i="1" s="1"/>
  <c r="J2014" i="1"/>
  <c r="A2014" i="1" s="1"/>
  <c r="J2015" i="1"/>
  <c r="A2015" i="1" s="1"/>
  <c r="J2016" i="1"/>
  <c r="A2016" i="1" s="1"/>
  <c r="J2017" i="1"/>
  <c r="A2017" i="1" s="1"/>
  <c r="J2018" i="1"/>
  <c r="A2018" i="1" s="1"/>
  <c r="J2019" i="1"/>
  <c r="A2019" i="1" s="1"/>
  <c r="J2020" i="1"/>
  <c r="A2020" i="1" s="1"/>
  <c r="J2021" i="1"/>
  <c r="A2021" i="1" s="1"/>
  <c r="J2022" i="1"/>
  <c r="A2022" i="1" s="1"/>
  <c r="J2023" i="1"/>
  <c r="A2023" i="1" s="1"/>
  <c r="J2024" i="1"/>
  <c r="A2024" i="1" s="1"/>
  <c r="J2025" i="1"/>
  <c r="A2025" i="1" s="1"/>
  <c r="J2026" i="1"/>
  <c r="A2026" i="1" s="1"/>
  <c r="J2027" i="1"/>
  <c r="A2027" i="1" s="1"/>
  <c r="J2028" i="1"/>
  <c r="A2028" i="1" s="1"/>
  <c r="J2029" i="1"/>
  <c r="A2029" i="1" s="1"/>
  <c r="J2030" i="1"/>
  <c r="A2030" i="1" s="1"/>
  <c r="J2031" i="1"/>
  <c r="A2031" i="1" s="1"/>
  <c r="J2032" i="1"/>
  <c r="A2032" i="1" s="1"/>
  <c r="J2033" i="1"/>
  <c r="A2033" i="1" s="1"/>
  <c r="J2034" i="1"/>
  <c r="A2034" i="1" s="1"/>
  <c r="J2035" i="1"/>
  <c r="A2035" i="1" s="1"/>
  <c r="J2036" i="1"/>
  <c r="A2036" i="1" s="1"/>
  <c r="J2037" i="1"/>
  <c r="A2037" i="1" s="1"/>
  <c r="J2038" i="1"/>
  <c r="A2038" i="1" s="1"/>
  <c r="J2039" i="1"/>
  <c r="A2039" i="1" s="1"/>
  <c r="J2040" i="1"/>
  <c r="A2040" i="1" s="1"/>
  <c r="J2041" i="1"/>
  <c r="A2041" i="1" s="1"/>
  <c r="J2042" i="1"/>
  <c r="A2042" i="1" s="1"/>
  <c r="J2043" i="1"/>
  <c r="A2043" i="1" s="1"/>
  <c r="J2044" i="1"/>
  <c r="A2044" i="1" s="1"/>
  <c r="J2045" i="1"/>
  <c r="A2045" i="1" s="1"/>
  <c r="J2046" i="1"/>
  <c r="A2046" i="1" s="1"/>
  <c r="J2047" i="1"/>
  <c r="A2047" i="1" s="1"/>
  <c r="J2048" i="1"/>
  <c r="A2048" i="1" s="1"/>
  <c r="J2049" i="1"/>
  <c r="A2049" i="1" s="1"/>
  <c r="J2050" i="1"/>
  <c r="A2050" i="1" s="1"/>
  <c r="J2051" i="1"/>
  <c r="A2051" i="1" s="1"/>
  <c r="J2052" i="1"/>
  <c r="A2052" i="1" s="1"/>
  <c r="J2053" i="1"/>
  <c r="A2053" i="1" s="1"/>
  <c r="J2054" i="1"/>
  <c r="A2054" i="1" s="1"/>
  <c r="J2055" i="1"/>
  <c r="A2055" i="1" s="1"/>
  <c r="J2056" i="1"/>
  <c r="A2056" i="1" s="1"/>
  <c r="J2057" i="1"/>
  <c r="A2057" i="1" s="1"/>
  <c r="J2058" i="1"/>
  <c r="A2058" i="1" s="1"/>
  <c r="J2059" i="1"/>
  <c r="A2059" i="1" s="1"/>
  <c r="J2060" i="1"/>
  <c r="A2060" i="1" s="1"/>
  <c r="J2061" i="1"/>
  <c r="A2061" i="1" s="1"/>
  <c r="J2062" i="1"/>
  <c r="A2062" i="1" s="1"/>
  <c r="J2063" i="1"/>
  <c r="A2063" i="1" s="1"/>
  <c r="J2064" i="1"/>
  <c r="A2064" i="1" s="1"/>
  <c r="J2065" i="1"/>
  <c r="A2065" i="1" s="1"/>
  <c r="J2066" i="1"/>
  <c r="A2066" i="1" s="1"/>
  <c r="J2067" i="1"/>
  <c r="A2067" i="1" s="1"/>
  <c r="J2068" i="1"/>
  <c r="A2068" i="1" s="1"/>
  <c r="J2069" i="1"/>
  <c r="A2069" i="1" s="1"/>
  <c r="J2070" i="1"/>
  <c r="A2070" i="1" s="1"/>
  <c r="J2071" i="1"/>
  <c r="A2071" i="1" s="1"/>
  <c r="J2072" i="1"/>
  <c r="A2072" i="1" s="1"/>
  <c r="J2073" i="1"/>
  <c r="A2073" i="1" s="1"/>
  <c r="J2074" i="1"/>
  <c r="A2074" i="1" s="1"/>
  <c r="J2075" i="1"/>
  <c r="A2075" i="1" s="1"/>
  <c r="J1985" i="1"/>
  <c r="A1985" i="1" s="1"/>
  <c r="J1986" i="1"/>
  <c r="A1986" i="1" s="1"/>
  <c r="J1977" i="1"/>
  <c r="A1977" i="1" s="1"/>
  <c r="J1978" i="1"/>
  <c r="A1978" i="1" s="1"/>
  <c r="J1979" i="1"/>
  <c r="A1979" i="1" s="1"/>
  <c r="J1980" i="1"/>
  <c r="A1980" i="1" s="1"/>
  <c r="J1981" i="1"/>
  <c r="A1981" i="1" s="1"/>
  <c r="J1982" i="1"/>
  <c r="A1982" i="1" s="1"/>
  <c r="J1983" i="1"/>
  <c r="A1983" i="1" s="1"/>
  <c r="J1984" i="1"/>
  <c r="A1984" i="1" s="1"/>
  <c r="J1976" i="1"/>
  <c r="A1976" i="1" s="1"/>
  <c r="J1967" i="1"/>
  <c r="A1967" i="1" s="1"/>
  <c r="J1968" i="1"/>
  <c r="A1968" i="1" s="1"/>
  <c r="J1969" i="1"/>
  <c r="A1969" i="1" s="1"/>
  <c r="J1970" i="1"/>
  <c r="A1970" i="1" s="1"/>
  <c r="J1971" i="1"/>
  <c r="A1971" i="1" s="1"/>
  <c r="J1972" i="1"/>
  <c r="A1972" i="1" s="1"/>
  <c r="J1973" i="1"/>
  <c r="A1973" i="1" s="1"/>
  <c r="J1974" i="1"/>
  <c r="A1974" i="1" s="1"/>
  <c r="J1975" i="1"/>
  <c r="A1975" i="1" s="1"/>
  <c r="J1961" i="1"/>
  <c r="A1961" i="1" s="1"/>
  <c r="J1962" i="1"/>
  <c r="A1962" i="1" s="1"/>
  <c r="J1963" i="1"/>
  <c r="A1963" i="1" s="1"/>
  <c r="J1964" i="1"/>
  <c r="A1964" i="1" s="1"/>
  <c r="J1965" i="1"/>
  <c r="A1965" i="1" s="1"/>
  <c r="J1966" i="1"/>
  <c r="A1966" i="1" s="1"/>
  <c r="J1912" i="1"/>
  <c r="A1912" i="1" s="1"/>
  <c r="J1913" i="1"/>
  <c r="A1913" i="1" s="1"/>
  <c r="J1914" i="1"/>
  <c r="A1914" i="1" s="1"/>
  <c r="J1915" i="1"/>
  <c r="A1915" i="1" s="1"/>
  <c r="J1916" i="1"/>
  <c r="A1916" i="1" s="1"/>
  <c r="J1917" i="1"/>
  <c r="A1917" i="1" s="1"/>
  <c r="J1918" i="1"/>
  <c r="A1918" i="1" s="1"/>
  <c r="J1919" i="1"/>
  <c r="A1919" i="1" s="1"/>
  <c r="J1920" i="1"/>
  <c r="A1920" i="1" s="1"/>
  <c r="J1921" i="1"/>
  <c r="A1921" i="1" s="1"/>
  <c r="J1922" i="1"/>
  <c r="A1922" i="1" s="1"/>
  <c r="J1923" i="1"/>
  <c r="A1923" i="1" s="1"/>
  <c r="J1924" i="1"/>
  <c r="A1924" i="1" s="1"/>
  <c r="J1925" i="1"/>
  <c r="A1925" i="1" s="1"/>
  <c r="J1926" i="1"/>
  <c r="A1926" i="1" s="1"/>
  <c r="J1927" i="1"/>
  <c r="A1927" i="1" s="1"/>
  <c r="J1928" i="1"/>
  <c r="A1928" i="1" s="1"/>
  <c r="J1929" i="1"/>
  <c r="A1929" i="1" s="1"/>
  <c r="J1930" i="1"/>
  <c r="A1930" i="1" s="1"/>
  <c r="J1931" i="1"/>
  <c r="A1931" i="1" s="1"/>
  <c r="J1932" i="1"/>
  <c r="A1932" i="1" s="1"/>
  <c r="J1933" i="1"/>
  <c r="A1933" i="1" s="1"/>
  <c r="J1934" i="1"/>
  <c r="A1934" i="1" s="1"/>
  <c r="J1935" i="1"/>
  <c r="A1935" i="1" s="1"/>
  <c r="J1936" i="1"/>
  <c r="A1936" i="1" s="1"/>
  <c r="J1937" i="1"/>
  <c r="A1937" i="1" s="1"/>
  <c r="J1938" i="1"/>
  <c r="A1938" i="1" s="1"/>
  <c r="J1939" i="1"/>
  <c r="A1939" i="1" s="1"/>
  <c r="J1940" i="1"/>
  <c r="A1940" i="1" s="1"/>
  <c r="J1941" i="1"/>
  <c r="A1941" i="1" s="1"/>
  <c r="J1942" i="1"/>
  <c r="A1942" i="1" s="1"/>
  <c r="J1943" i="1"/>
  <c r="A1943" i="1" s="1"/>
  <c r="J1944" i="1"/>
  <c r="A1944" i="1" s="1"/>
  <c r="J1945" i="1"/>
  <c r="A1945" i="1" s="1"/>
  <c r="J1946" i="1"/>
  <c r="A1946" i="1" s="1"/>
  <c r="J1947" i="1"/>
  <c r="A1947" i="1" s="1"/>
  <c r="J1948" i="1"/>
  <c r="A1948" i="1" s="1"/>
  <c r="J1949" i="1"/>
  <c r="A1949" i="1" s="1"/>
  <c r="J1950" i="1"/>
  <c r="A1950" i="1" s="1"/>
  <c r="J1951" i="1"/>
  <c r="A1951" i="1" s="1"/>
  <c r="J1952" i="1"/>
  <c r="A1952" i="1" s="1"/>
  <c r="J1953" i="1"/>
  <c r="A1953" i="1" s="1"/>
  <c r="J1954" i="1"/>
  <c r="A1954" i="1" s="1"/>
  <c r="J1955" i="1"/>
  <c r="A1955" i="1" s="1"/>
  <c r="J1956" i="1"/>
  <c r="A1956" i="1" s="1"/>
  <c r="J1957" i="1"/>
  <c r="A1957" i="1" s="1"/>
  <c r="J1958" i="1"/>
  <c r="A1958" i="1" s="1"/>
  <c r="J1959" i="1"/>
  <c r="A1959" i="1" s="1"/>
  <c r="J1960" i="1"/>
  <c r="A1960" i="1" s="1"/>
  <c r="J1911" i="1"/>
  <c r="A1911" i="1" s="1"/>
  <c r="J1900" i="1"/>
  <c r="A1900" i="1" s="1"/>
  <c r="J1901" i="1"/>
  <c r="A1901" i="1" s="1"/>
  <c r="J1902" i="1"/>
  <c r="A1902" i="1" s="1"/>
  <c r="J1903" i="1"/>
  <c r="A1903" i="1" s="1"/>
  <c r="J1904" i="1"/>
  <c r="A1904" i="1" s="1"/>
  <c r="J1905" i="1"/>
  <c r="A1905" i="1" s="1"/>
  <c r="J1906" i="1"/>
  <c r="A1906" i="1" s="1"/>
  <c r="J1907" i="1"/>
  <c r="A1907" i="1" s="1"/>
  <c r="J1908" i="1"/>
  <c r="A1908" i="1" s="1"/>
  <c r="J1909" i="1"/>
  <c r="A1909" i="1" s="1"/>
  <c r="J1910" i="1"/>
  <c r="A1910" i="1" s="1"/>
  <c r="J1895" i="1"/>
  <c r="A1895" i="1" s="1"/>
  <c r="J1896" i="1"/>
  <c r="A1896" i="1" s="1"/>
  <c r="J1897" i="1"/>
  <c r="A1897" i="1" s="1"/>
  <c r="J1898" i="1"/>
  <c r="A1898" i="1" s="1"/>
  <c r="J1899" i="1"/>
  <c r="A1899" i="1" s="1"/>
  <c r="J1894" i="1"/>
  <c r="A1894" i="1" s="1"/>
  <c r="J1890" i="1"/>
  <c r="A1890" i="1" s="1"/>
  <c r="J1891" i="1"/>
  <c r="A1891" i="1" s="1"/>
  <c r="J1892" i="1"/>
  <c r="A1892" i="1" s="1"/>
  <c r="J1893" i="1"/>
  <c r="A1893" i="1" s="1"/>
  <c r="J1889" i="1"/>
  <c r="A1889" i="1" s="1"/>
  <c r="J1872" i="1"/>
  <c r="A1872" i="1" s="1"/>
  <c r="J1873" i="1"/>
  <c r="A1873" i="1" s="1"/>
  <c r="J1874" i="1"/>
  <c r="A1874" i="1" s="1"/>
  <c r="J1875" i="1"/>
  <c r="A1875" i="1" s="1"/>
  <c r="J1876" i="1"/>
  <c r="A1876" i="1" s="1"/>
  <c r="J1877" i="1"/>
  <c r="A1877" i="1" s="1"/>
  <c r="J1878" i="1"/>
  <c r="A1878" i="1" s="1"/>
  <c r="J1879" i="1"/>
  <c r="A1879" i="1" s="1"/>
  <c r="J1880" i="1"/>
  <c r="A1880" i="1" s="1"/>
  <c r="J1881" i="1"/>
  <c r="A1881" i="1" s="1"/>
  <c r="J1882" i="1"/>
  <c r="A1882" i="1" s="1"/>
  <c r="J1883" i="1"/>
  <c r="A1883" i="1" s="1"/>
  <c r="J1884" i="1"/>
  <c r="A1884" i="1" s="1"/>
  <c r="J1885" i="1"/>
  <c r="A1885" i="1" s="1"/>
  <c r="J1886" i="1"/>
  <c r="A1886" i="1" s="1"/>
  <c r="J1887" i="1"/>
  <c r="A1887" i="1" s="1"/>
  <c r="J1888" i="1"/>
  <c r="A1888" i="1" s="1"/>
  <c r="J1866" i="1"/>
  <c r="A1866" i="1" s="1"/>
  <c r="J1867" i="1"/>
  <c r="A1867" i="1" s="1"/>
  <c r="J1868" i="1"/>
  <c r="A1868" i="1" s="1"/>
  <c r="J1869" i="1"/>
  <c r="A1869" i="1" s="1"/>
  <c r="J1870" i="1"/>
  <c r="A1870" i="1" s="1"/>
  <c r="J1871" i="1"/>
  <c r="A1871" i="1" s="1"/>
  <c r="J1864" i="1"/>
  <c r="A1864" i="1" s="1"/>
  <c r="J1865" i="1"/>
  <c r="A1865" i="1" s="1"/>
  <c r="J1863" i="1"/>
  <c r="A1863" i="1" s="1"/>
  <c r="J1857" i="1"/>
  <c r="A1857" i="1" s="1"/>
  <c r="J1858" i="1"/>
  <c r="A1858" i="1" s="1"/>
  <c r="J1859" i="1"/>
  <c r="A1859" i="1" s="1"/>
  <c r="J1860" i="1"/>
  <c r="A1860" i="1" s="1"/>
  <c r="J1861" i="1"/>
  <c r="A1861" i="1" s="1"/>
  <c r="J1862" i="1"/>
  <c r="A1862" i="1" s="1"/>
  <c r="J1853" i="1"/>
  <c r="A1853" i="1" s="1"/>
  <c r="J1854" i="1"/>
  <c r="A1854" i="1" s="1"/>
  <c r="J1855" i="1"/>
  <c r="A1855" i="1" s="1"/>
  <c r="J1856" i="1"/>
  <c r="A1856" i="1" s="1"/>
  <c r="J1845" i="1"/>
  <c r="A1845" i="1" s="1"/>
  <c r="J1846" i="1"/>
  <c r="A1846" i="1" s="1"/>
  <c r="J1847" i="1"/>
  <c r="A1847" i="1" s="1"/>
  <c r="J1848" i="1"/>
  <c r="A1848" i="1" s="1"/>
  <c r="J1849" i="1"/>
  <c r="A1849" i="1" s="1"/>
  <c r="J1850" i="1"/>
  <c r="A1850" i="1" s="1"/>
  <c r="J1851" i="1"/>
  <c r="A1851" i="1" s="1"/>
  <c r="J1852" i="1"/>
  <c r="A1852" i="1" s="1"/>
  <c r="J1842" i="1"/>
  <c r="A1842" i="1" s="1"/>
  <c r="J1843" i="1"/>
  <c r="A1843" i="1" s="1"/>
  <c r="J1844" i="1"/>
  <c r="A1844" i="1" s="1"/>
  <c r="J1818" i="1"/>
  <c r="A1818" i="1" s="1"/>
  <c r="J1819" i="1"/>
  <c r="A1819" i="1" s="1"/>
  <c r="J1820" i="1"/>
  <c r="A1820" i="1" s="1"/>
  <c r="J1821" i="1"/>
  <c r="A1821" i="1" s="1"/>
  <c r="J1822" i="1"/>
  <c r="A1822" i="1" s="1"/>
  <c r="J1823" i="1"/>
  <c r="A1823" i="1" s="1"/>
  <c r="J1824" i="1"/>
  <c r="A1824" i="1" s="1"/>
  <c r="J1825" i="1"/>
  <c r="A1825" i="1" s="1"/>
  <c r="J1826" i="1"/>
  <c r="A1826" i="1" s="1"/>
  <c r="J1827" i="1"/>
  <c r="A1827" i="1" s="1"/>
  <c r="J1828" i="1"/>
  <c r="A1828" i="1" s="1"/>
  <c r="J1829" i="1"/>
  <c r="A1829" i="1" s="1"/>
  <c r="J1830" i="1"/>
  <c r="A1830" i="1" s="1"/>
  <c r="J1831" i="1"/>
  <c r="A1831" i="1" s="1"/>
  <c r="J1832" i="1"/>
  <c r="A1832" i="1" s="1"/>
  <c r="J1833" i="1"/>
  <c r="A1833" i="1" s="1"/>
  <c r="J1834" i="1"/>
  <c r="A1834" i="1" s="1"/>
  <c r="J1835" i="1"/>
  <c r="A1835" i="1" s="1"/>
  <c r="J1836" i="1"/>
  <c r="A1836" i="1" s="1"/>
  <c r="J1837" i="1"/>
  <c r="A1837" i="1" s="1"/>
  <c r="J1838" i="1"/>
  <c r="A1838" i="1" s="1"/>
  <c r="J1839" i="1"/>
  <c r="A1839" i="1" s="1"/>
  <c r="J1840" i="1"/>
  <c r="A1840" i="1" s="1"/>
  <c r="J1841" i="1"/>
  <c r="A1841" i="1" s="1"/>
  <c r="J1805" i="1"/>
  <c r="A1805" i="1" s="1"/>
  <c r="J1806" i="1"/>
  <c r="A1806" i="1" s="1"/>
  <c r="J1807" i="1"/>
  <c r="A1807" i="1" s="1"/>
  <c r="J1808" i="1"/>
  <c r="A1808" i="1" s="1"/>
  <c r="J1809" i="1"/>
  <c r="A1809" i="1" s="1"/>
  <c r="J1810" i="1"/>
  <c r="A1810" i="1" s="1"/>
  <c r="J1811" i="1"/>
  <c r="A1811" i="1" s="1"/>
  <c r="J1812" i="1"/>
  <c r="A1812" i="1" s="1"/>
  <c r="J1813" i="1"/>
  <c r="A1813" i="1" s="1"/>
  <c r="J1814" i="1"/>
  <c r="A1814" i="1" s="1"/>
  <c r="J1815" i="1"/>
  <c r="A1815" i="1" s="1"/>
  <c r="J1816" i="1"/>
  <c r="A1816" i="1" s="1"/>
  <c r="J1817" i="1"/>
  <c r="A1817" i="1" s="1"/>
  <c r="J1802" i="1"/>
  <c r="A1802" i="1" s="1"/>
  <c r="J1803" i="1"/>
  <c r="A1803" i="1" s="1"/>
  <c r="J1804" i="1"/>
  <c r="A1804" i="1" s="1"/>
  <c r="J1801" i="1"/>
  <c r="A1801" i="1" s="1"/>
  <c r="J1795" i="1"/>
  <c r="A1795" i="1" s="1"/>
  <c r="J1796" i="1"/>
  <c r="A1796" i="1" s="1"/>
  <c r="J1797" i="1"/>
  <c r="A1797" i="1" s="1"/>
  <c r="J1798" i="1"/>
  <c r="A1798" i="1" s="1"/>
  <c r="J1799" i="1"/>
  <c r="A1799" i="1" s="1"/>
  <c r="J1800" i="1"/>
  <c r="A1800" i="1" s="1"/>
  <c r="J1777" i="1"/>
  <c r="A1777" i="1" s="1"/>
  <c r="J1778" i="1"/>
  <c r="A1778" i="1" s="1"/>
  <c r="J1779" i="1"/>
  <c r="A1779" i="1" s="1"/>
  <c r="J1780" i="1"/>
  <c r="A1780" i="1" s="1"/>
  <c r="J1781" i="1"/>
  <c r="A1781" i="1" s="1"/>
  <c r="J1782" i="1"/>
  <c r="A1782" i="1" s="1"/>
  <c r="J1783" i="1"/>
  <c r="A1783" i="1" s="1"/>
  <c r="J1784" i="1"/>
  <c r="A1784" i="1" s="1"/>
  <c r="J1785" i="1"/>
  <c r="A1785" i="1" s="1"/>
  <c r="J1786" i="1"/>
  <c r="A1786" i="1" s="1"/>
  <c r="J1787" i="1"/>
  <c r="A1787" i="1" s="1"/>
  <c r="J1788" i="1"/>
  <c r="A1788" i="1" s="1"/>
  <c r="J1789" i="1"/>
  <c r="A1789" i="1" s="1"/>
  <c r="J1790" i="1"/>
  <c r="A1790" i="1" s="1"/>
  <c r="J1791" i="1"/>
  <c r="A1791" i="1" s="1"/>
  <c r="J1792" i="1"/>
  <c r="A1792" i="1" s="1"/>
  <c r="J1793" i="1"/>
  <c r="A1793" i="1" s="1"/>
  <c r="J1794" i="1"/>
  <c r="A1794" i="1" s="1"/>
  <c r="J1768" i="1"/>
  <c r="A1768" i="1" s="1"/>
  <c r="J1769" i="1"/>
  <c r="A1769" i="1" s="1"/>
  <c r="J1770" i="1"/>
  <c r="A1770" i="1" s="1"/>
  <c r="J1771" i="1"/>
  <c r="A1771" i="1" s="1"/>
  <c r="J1772" i="1"/>
  <c r="A1772" i="1" s="1"/>
  <c r="J1773" i="1"/>
  <c r="A1773" i="1" s="1"/>
  <c r="J1774" i="1"/>
  <c r="A1774" i="1" s="1"/>
  <c r="J1775" i="1"/>
  <c r="A1775" i="1" s="1"/>
  <c r="J1776" i="1"/>
  <c r="A1776" i="1" s="1"/>
  <c r="J1694" i="1"/>
  <c r="A1694" i="1" s="1"/>
  <c r="J1695" i="1"/>
  <c r="A1695" i="1" s="1"/>
  <c r="J1696" i="1"/>
  <c r="A1696" i="1" s="1"/>
  <c r="J1697" i="1"/>
  <c r="A1697" i="1" s="1"/>
  <c r="J1698" i="1"/>
  <c r="A1698" i="1" s="1"/>
  <c r="J1699" i="1"/>
  <c r="A1699" i="1" s="1"/>
  <c r="J1700" i="1"/>
  <c r="A1700" i="1" s="1"/>
  <c r="J1701" i="1"/>
  <c r="A1701" i="1" s="1"/>
  <c r="J1702" i="1"/>
  <c r="A1702" i="1" s="1"/>
  <c r="J1703" i="1"/>
  <c r="A1703" i="1" s="1"/>
  <c r="J1704" i="1"/>
  <c r="A1704" i="1" s="1"/>
  <c r="J1705" i="1"/>
  <c r="A1705" i="1" s="1"/>
  <c r="J1706" i="1"/>
  <c r="A1706" i="1" s="1"/>
  <c r="J1707" i="1"/>
  <c r="A1707" i="1" s="1"/>
  <c r="J1708" i="1"/>
  <c r="A1708" i="1" s="1"/>
  <c r="J1709" i="1"/>
  <c r="A1709" i="1" s="1"/>
  <c r="J1710" i="1"/>
  <c r="A1710" i="1" s="1"/>
  <c r="J1711" i="1"/>
  <c r="A1711" i="1" s="1"/>
  <c r="J1712" i="1"/>
  <c r="A1712" i="1" s="1"/>
  <c r="J1713" i="1"/>
  <c r="A1713" i="1" s="1"/>
  <c r="J1714" i="1"/>
  <c r="A1714" i="1" s="1"/>
  <c r="J1715" i="1"/>
  <c r="A1715" i="1" s="1"/>
  <c r="J1716" i="1"/>
  <c r="A1716" i="1" s="1"/>
  <c r="J1717" i="1"/>
  <c r="A1717" i="1" s="1"/>
  <c r="J1718" i="1"/>
  <c r="A1718" i="1" s="1"/>
  <c r="J1719" i="1"/>
  <c r="A1719" i="1" s="1"/>
  <c r="J1720" i="1"/>
  <c r="A1720" i="1" s="1"/>
  <c r="J1721" i="1"/>
  <c r="A1721" i="1" s="1"/>
  <c r="J1722" i="1"/>
  <c r="A1722" i="1" s="1"/>
  <c r="J1723" i="1"/>
  <c r="A1723" i="1" s="1"/>
  <c r="J1724" i="1"/>
  <c r="A1724" i="1" s="1"/>
  <c r="J1725" i="1"/>
  <c r="A1725" i="1" s="1"/>
  <c r="J1726" i="1"/>
  <c r="A1726" i="1" s="1"/>
  <c r="J1727" i="1"/>
  <c r="A1727" i="1" s="1"/>
  <c r="J1728" i="1"/>
  <c r="A1728" i="1" s="1"/>
  <c r="J1729" i="1"/>
  <c r="A1729" i="1" s="1"/>
  <c r="J1730" i="1"/>
  <c r="A1730" i="1" s="1"/>
  <c r="J1731" i="1"/>
  <c r="A1731" i="1" s="1"/>
  <c r="J1732" i="1"/>
  <c r="A1732" i="1" s="1"/>
  <c r="J1733" i="1"/>
  <c r="A1733" i="1" s="1"/>
  <c r="J1734" i="1"/>
  <c r="A1734" i="1" s="1"/>
  <c r="J1735" i="1"/>
  <c r="A1735" i="1" s="1"/>
  <c r="J1736" i="1"/>
  <c r="A1736" i="1" s="1"/>
  <c r="J1737" i="1"/>
  <c r="A1737" i="1" s="1"/>
  <c r="J1738" i="1"/>
  <c r="A1738" i="1" s="1"/>
  <c r="J1739" i="1"/>
  <c r="A1739" i="1" s="1"/>
  <c r="J1740" i="1"/>
  <c r="A1740" i="1" s="1"/>
  <c r="J1741" i="1"/>
  <c r="A1741" i="1" s="1"/>
  <c r="J1742" i="1"/>
  <c r="A1742" i="1" s="1"/>
  <c r="J1743" i="1"/>
  <c r="A1743" i="1" s="1"/>
  <c r="J1744" i="1"/>
  <c r="A1744" i="1" s="1"/>
  <c r="J1745" i="1"/>
  <c r="A1745" i="1" s="1"/>
  <c r="J1746" i="1"/>
  <c r="A1746" i="1" s="1"/>
  <c r="J1747" i="1"/>
  <c r="A1747" i="1" s="1"/>
  <c r="J1748" i="1"/>
  <c r="A1748" i="1" s="1"/>
  <c r="J1749" i="1"/>
  <c r="A1749" i="1" s="1"/>
  <c r="J1750" i="1"/>
  <c r="A1750" i="1" s="1"/>
  <c r="J1751" i="1"/>
  <c r="A1751" i="1" s="1"/>
  <c r="J1752" i="1"/>
  <c r="A1752" i="1" s="1"/>
  <c r="J1753" i="1"/>
  <c r="A1753" i="1" s="1"/>
  <c r="J1754" i="1"/>
  <c r="A1754" i="1" s="1"/>
  <c r="J1755" i="1"/>
  <c r="A1755" i="1" s="1"/>
  <c r="J1756" i="1"/>
  <c r="A1756" i="1" s="1"/>
  <c r="J1757" i="1"/>
  <c r="A1757" i="1" s="1"/>
  <c r="J1758" i="1"/>
  <c r="A1758" i="1" s="1"/>
  <c r="J1759" i="1"/>
  <c r="A1759" i="1" s="1"/>
  <c r="J1760" i="1"/>
  <c r="A1760" i="1" s="1"/>
  <c r="J1761" i="1"/>
  <c r="A1761" i="1" s="1"/>
  <c r="J1762" i="1"/>
  <c r="A1762" i="1" s="1"/>
  <c r="J1763" i="1"/>
  <c r="A1763" i="1" s="1"/>
  <c r="J1764" i="1"/>
  <c r="A1764" i="1" s="1"/>
  <c r="J1765" i="1"/>
  <c r="A1765" i="1" s="1"/>
  <c r="J1766" i="1"/>
  <c r="A1766" i="1" s="1"/>
  <c r="J1767" i="1"/>
  <c r="A1767" i="1" s="1"/>
  <c r="J1693" i="1"/>
  <c r="A1693" i="1" s="1"/>
  <c r="J1687" i="1"/>
  <c r="A1687" i="1" s="1"/>
  <c r="J1688" i="1"/>
  <c r="A1688" i="1" s="1"/>
  <c r="J1689" i="1"/>
  <c r="A1689" i="1" s="1"/>
  <c r="J1690" i="1"/>
  <c r="A1690" i="1" s="1"/>
  <c r="J1691" i="1"/>
  <c r="A1691" i="1" s="1"/>
  <c r="J1692" i="1"/>
  <c r="A1692" i="1" s="1"/>
  <c r="J1686" i="1"/>
  <c r="A1686" i="1" s="1"/>
  <c r="J1660" i="1"/>
  <c r="A1660" i="1" s="1"/>
  <c r="J1661" i="1"/>
  <c r="A1661" i="1" s="1"/>
  <c r="J1662" i="1"/>
  <c r="A1662" i="1" s="1"/>
  <c r="J1663" i="1"/>
  <c r="A1663" i="1" s="1"/>
  <c r="J1664" i="1"/>
  <c r="A1664" i="1" s="1"/>
  <c r="J1665" i="1"/>
  <c r="A1665" i="1" s="1"/>
  <c r="J1666" i="1"/>
  <c r="A1666" i="1" s="1"/>
  <c r="J1667" i="1"/>
  <c r="A1667" i="1" s="1"/>
  <c r="J1668" i="1"/>
  <c r="A1668" i="1" s="1"/>
  <c r="J1669" i="1"/>
  <c r="A1669" i="1" s="1"/>
  <c r="J1670" i="1"/>
  <c r="A1670" i="1" s="1"/>
  <c r="J1671" i="1"/>
  <c r="A1671" i="1" s="1"/>
  <c r="J1672" i="1"/>
  <c r="A1672" i="1" s="1"/>
  <c r="J1673" i="1"/>
  <c r="A1673" i="1" s="1"/>
  <c r="J1674" i="1"/>
  <c r="A1674" i="1" s="1"/>
  <c r="J1675" i="1"/>
  <c r="A1675" i="1" s="1"/>
  <c r="J1676" i="1"/>
  <c r="A1676" i="1" s="1"/>
  <c r="J1677" i="1"/>
  <c r="A1677" i="1" s="1"/>
  <c r="J1678" i="1"/>
  <c r="J1679" i="1"/>
  <c r="A1679" i="1" s="1"/>
  <c r="J1680" i="1"/>
  <c r="A1680" i="1" s="1"/>
  <c r="J1681" i="1"/>
  <c r="A1681" i="1" s="1"/>
  <c r="J1682" i="1"/>
  <c r="A1682" i="1" s="1"/>
  <c r="J1683" i="1"/>
  <c r="A1683" i="1" s="1"/>
  <c r="J1684" i="1"/>
  <c r="A1684" i="1" s="1"/>
  <c r="J1685" i="1"/>
  <c r="A1685" i="1" s="1"/>
  <c r="J1659" i="1"/>
  <c r="A1659" i="1" s="1"/>
  <c r="J1653" i="1"/>
  <c r="A1653" i="1" s="1"/>
  <c r="J1654" i="1"/>
  <c r="A1654" i="1" s="1"/>
  <c r="J1655" i="1"/>
  <c r="A1655" i="1" s="1"/>
  <c r="J1656" i="1"/>
  <c r="A1656" i="1" s="1"/>
  <c r="J1657" i="1"/>
  <c r="A1657" i="1" s="1"/>
  <c r="J1658" i="1"/>
  <c r="A1658" i="1" s="1"/>
  <c r="J1652" i="1"/>
  <c r="A1652" i="1" s="1"/>
  <c r="J1651" i="1"/>
  <c r="A1651" i="1" s="1"/>
  <c r="J1650" i="1"/>
  <c r="A1650" i="1" s="1"/>
  <c r="J1644" i="1"/>
  <c r="A1644" i="1" s="1"/>
  <c r="J1645" i="1"/>
  <c r="A1645" i="1" s="1"/>
  <c r="J1646" i="1"/>
  <c r="A1646" i="1" s="1"/>
  <c r="J1647" i="1"/>
  <c r="A1647" i="1" s="1"/>
  <c r="J1648" i="1"/>
  <c r="J1649" i="1"/>
  <c r="A1649" i="1" s="1"/>
  <c r="J1619" i="1"/>
  <c r="A1619" i="1" s="1"/>
  <c r="J1620" i="1"/>
  <c r="A1620" i="1" s="1"/>
  <c r="J1621" i="1"/>
  <c r="A1621" i="1" s="1"/>
  <c r="J1622" i="1"/>
  <c r="A1622" i="1" s="1"/>
  <c r="J1623" i="1"/>
  <c r="A1623" i="1" s="1"/>
  <c r="J1624" i="1"/>
  <c r="A1624" i="1" s="1"/>
  <c r="J1625" i="1"/>
  <c r="A1625" i="1" s="1"/>
  <c r="J1626" i="1"/>
  <c r="A1626" i="1" s="1"/>
  <c r="J1627" i="1"/>
  <c r="A1627" i="1" s="1"/>
  <c r="J1628" i="1"/>
  <c r="A1628" i="1" s="1"/>
  <c r="J1629" i="1"/>
  <c r="A1629" i="1" s="1"/>
  <c r="J1630" i="1"/>
  <c r="A1630" i="1" s="1"/>
  <c r="J1631" i="1"/>
  <c r="J1632" i="1"/>
  <c r="J1633" i="1"/>
  <c r="J1634" i="1"/>
  <c r="J1635" i="1"/>
  <c r="J1636" i="1"/>
  <c r="J1637" i="1"/>
  <c r="J1638" i="1"/>
  <c r="J1639" i="1"/>
  <c r="J1640" i="1"/>
  <c r="J1641" i="1"/>
  <c r="J1642" i="1"/>
  <c r="J1643" i="1"/>
  <c r="J1592" i="1"/>
  <c r="A1592" i="1" s="1"/>
  <c r="J1593" i="1"/>
  <c r="A1593" i="1" s="1"/>
  <c r="J1594" i="1"/>
  <c r="A1594" i="1" s="1"/>
  <c r="J1595" i="1"/>
  <c r="A1595" i="1" s="1"/>
  <c r="J1596" i="1"/>
  <c r="A1596" i="1" s="1"/>
  <c r="J1597" i="1"/>
  <c r="A1597" i="1" s="1"/>
  <c r="J1598" i="1"/>
  <c r="A1598" i="1" s="1"/>
  <c r="J1599" i="1"/>
  <c r="A1599" i="1" s="1"/>
  <c r="J1600" i="1"/>
  <c r="A1600" i="1" s="1"/>
  <c r="J1601" i="1"/>
  <c r="A1601" i="1" s="1"/>
  <c r="J1602" i="1"/>
  <c r="A1602" i="1" s="1"/>
  <c r="J1603" i="1"/>
  <c r="A1603" i="1" s="1"/>
  <c r="J1604" i="1"/>
  <c r="A1604" i="1" s="1"/>
  <c r="J1605" i="1"/>
  <c r="A1605" i="1" s="1"/>
  <c r="J1606" i="1"/>
  <c r="A1606" i="1" s="1"/>
  <c r="J1607" i="1"/>
  <c r="A1607" i="1" s="1"/>
  <c r="J1608" i="1"/>
  <c r="A1608" i="1" s="1"/>
  <c r="J1609" i="1"/>
  <c r="A1609" i="1" s="1"/>
  <c r="J1610" i="1"/>
  <c r="A1610" i="1" s="1"/>
  <c r="J1611" i="1"/>
  <c r="A1611" i="1" s="1"/>
  <c r="J1612" i="1"/>
  <c r="A1612" i="1" s="1"/>
  <c r="J1613" i="1"/>
  <c r="A1613" i="1" s="1"/>
  <c r="J1614" i="1"/>
  <c r="A1614" i="1" s="1"/>
  <c r="J1615" i="1"/>
  <c r="A1615" i="1" s="1"/>
  <c r="J1616" i="1"/>
  <c r="A1616" i="1" s="1"/>
  <c r="J1617" i="1"/>
  <c r="A1617" i="1" s="1"/>
  <c r="J1618" i="1"/>
  <c r="A1618" i="1" s="1"/>
  <c r="J1579" i="1"/>
  <c r="A1579" i="1" s="1"/>
  <c r="J1580" i="1"/>
  <c r="A1580" i="1" s="1"/>
  <c r="J1581" i="1"/>
  <c r="A1581" i="1" s="1"/>
  <c r="J1582" i="1"/>
  <c r="A1582" i="1" s="1"/>
  <c r="J1583" i="1"/>
  <c r="A1583" i="1" s="1"/>
  <c r="J1584" i="1"/>
  <c r="A1584" i="1" s="1"/>
  <c r="J1585" i="1"/>
  <c r="A1585" i="1" s="1"/>
  <c r="J1586" i="1"/>
  <c r="A1586" i="1" s="1"/>
  <c r="J1587" i="1"/>
  <c r="A1587" i="1" s="1"/>
  <c r="J1588" i="1"/>
  <c r="A1588" i="1" s="1"/>
  <c r="J1589" i="1"/>
  <c r="A1589" i="1" s="1"/>
  <c r="J1590" i="1"/>
  <c r="A1590" i="1" s="1"/>
  <c r="J1591" i="1"/>
  <c r="A1591" i="1" s="1"/>
  <c r="J1575" i="1"/>
  <c r="A1575" i="1" s="1"/>
  <c r="J1576" i="1"/>
  <c r="A1576" i="1" s="1"/>
  <c r="J1577" i="1"/>
  <c r="A1577" i="1" s="1"/>
  <c r="J1578" i="1"/>
  <c r="A1578" i="1" s="1"/>
  <c r="J1559" i="1"/>
  <c r="A1559" i="1" s="1"/>
  <c r="J1560" i="1"/>
  <c r="A1560" i="1" s="1"/>
  <c r="J1561" i="1"/>
  <c r="A1561" i="1" s="1"/>
  <c r="J1562" i="1"/>
  <c r="A1562" i="1" s="1"/>
  <c r="J1563" i="1"/>
  <c r="A1563" i="1" s="1"/>
  <c r="J1564" i="1"/>
  <c r="A1564" i="1" s="1"/>
  <c r="J1565" i="1"/>
  <c r="A1565" i="1" s="1"/>
  <c r="J1566" i="1"/>
  <c r="A1566" i="1" s="1"/>
  <c r="J1567" i="1"/>
  <c r="A1567" i="1" s="1"/>
  <c r="J1568" i="1"/>
  <c r="A1568" i="1" s="1"/>
  <c r="J1569" i="1"/>
  <c r="A1569" i="1" s="1"/>
  <c r="J1570" i="1"/>
  <c r="A1570" i="1" s="1"/>
  <c r="J1571" i="1"/>
  <c r="A1571" i="1" s="1"/>
  <c r="J1572" i="1"/>
  <c r="A1572" i="1" s="1"/>
  <c r="J1573" i="1"/>
  <c r="A1573" i="1" s="1"/>
  <c r="J1574" i="1"/>
  <c r="A1574" i="1" s="1"/>
  <c r="J1557" i="1"/>
  <c r="A1557" i="1" s="1"/>
  <c r="J1558" i="1"/>
  <c r="A1558" i="1" s="1"/>
  <c r="J1556" i="1"/>
  <c r="A1556" i="1" s="1"/>
  <c r="J1555" i="1"/>
  <c r="A1555" i="1" s="1"/>
  <c r="J1551" i="1"/>
  <c r="A1551" i="1" s="1"/>
  <c r="J1552" i="1"/>
  <c r="A1552" i="1" s="1"/>
  <c r="J1553" i="1"/>
  <c r="A1553" i="1" s="1"/>
  <c r="J1554" i="1"/>
  <c r="A1554" i="1" s="1"/>
  <c r="J1537" i="1"/>
  <c r="A1537" i="1" s="1"/>
  <c r="J1538" i="1"/>
  <c r="A1538" i="1" s="1"/>
  <c r="J1539" i="1"/>
  <c r="A1539" i="1" s="1"/>
  <c r="J1540" i="1"/>
  <c r="A1540" i="1" s="1"/>
  <c r="J1541" i="1"/>
  <c r="A1541" i="1" s="1"/>
  <c r="J1542" i="1"/>
  <c r="A1542" i="1" s="1"/>
  <c r="J1543" i="1"/>
  <c r="A1543" i="1" s="1"/>
  <c r="J1544" i="1"/>
  <c r="A1544" i="1" s="1"/>
  <c r="J1545" i="1"/>
  <c r="A1545" i="1" s="1"/>
  <c r="J1546" i="1"/>
  <c r="A1546" i="1" s="1"/>
  <c r="J1547" i="1"/>
  <c r="A1547" i="1" s="1"/>
  <c r="J1548" i="1"/>
  <c r="A1548" i="1" s="1"/>
  <c r="J1549" i="1"/>
  <c r="A1549" i="1" s="1"/>
  <c r="J1550" i="1"/>
  <c r="A1550" i="1" s="1"/>
  <c r="J1536" i="1"/>
  <c r="A1536" i="1" s="1"/>
  <c r="J1531" i="1"/>
  <c r="A1531" i="1" s="1"/>
  <c r="J1532" i="1"/>
  <c r="A1532" i="1" s="1"/>
  <c r="J1533" i="1"/>
  <c r="A1533" i="1" s="1"/>
  <c r="J1534" i="1"/>
  <c r="A1534" i="1" s="1"/>
  <c r="J1535" i="1"/>
  <c r="A1535" i="1" s="1"/>
  <c r="J1524" i="1"/>
  <c r="A1524" i="1" s="1"/>
  <c r="J1525" i="1"/>
  <c r="A1525" i="1" s="1"/>
  <c r="J1526" i="1"/>
  <c r="A1526" i="1" s="1"/>
  <c r="J1527" i="1"/>
  <c r="A1527" i="1" s="1"/>
  <c r="J1528" i="1"/>
  <c r="A1528" i="1" s="1"/>
  <c r="J1529" i="1"/>
  <c r="A1529" i="1" s="1"/>
  <c r="J1530" i="1"/>
  <c r="A1530" i="1" s="1"/>
  <c r="J1519" i="1"/>
  <c r="A1519" i="1" s="1"/>
  <c r="J1520" i="1"/>
  <c r="A1520" i="1" s="1"/>
  <c r="J1521" i="1"/>
  <c r="A1521" i="1" s="1"/>
  <c r="J1522" i="1"/>
  <c r="A1522" i="1" s="1"/>
  <c r="J1523" i="1"/>
  <c r="A1523" i="1" s="1"/>
  <c r="J1486" i="1"/>
  <c r="A1486" i="1" s="1"/>
  <c r="J1487" i="1"/>
  <c r="A1487" i="1" s="1"/>
  <c r="J1488" i="1"/>
  <c r="A1488" i="1" s="1"/>
  <c r="J1489" i="1"/>
  <c r="A1489" i="1" s="1"/>
  <c r="J1490" i="1"/>
  <c r="A1490" i="1" s="1"/>
  <c r="J1491" i="1"/>
  <c r="A1491" i="1" s="1"/>
  <c r="J1492" i="1"/>
  <c r="A1492" i="1" s="1"/>
  <c r="J1493" i="1"/>
  <c r="A1493" i="1" s="1"/>
  <c r="J1494" i="1"/>
  <c r="A1494" i="1" s="1"/>
  <c r="J1495" i="1"/>
  <c r="A1495" i="1" s="1"/>
  <c r="J1496" i="1"/>
  <c r="A1496" i="1" s="1"/>
  <c r="J1497" i="1"/>
  <c r="A1497" i="1" s="1"/>
  <c r="J1498" i="1"/>
  <c r="A1498" i="1" s="1"/>
  <c r="J1499" i="1"/>
  <c r="A1499" i="1" s="1"/>
  <c r="J1500" i="1"/>
  <c r="A1500" i="1" s="1"/>
  <c r="J1501" i="1"/>
  <c r="A1501" i="1" s="1"/>
  <c r="J1502" i="1"/>
  <c r="A1502" i="1" s="1"/>
  <c r="J1503" i="1"/>
  <c r="A1503" i="1" s="1"/>
  <c r="J1504" i="1"/>
  <c r="A1504" i="1" s="1"/>
  <c r="J1505" i="1"/>
  <c r="A1505" i="1" s="1"/>
  <c r="J1506" i="1"/>
  <c r="A1506" i="1" s="1"/>
  <c r="J1507" i="1"/>
  <c r="A1507" i="1" s="1"/>
  <c r="J1508" i="1"/>
  <c r="A1508" i="1" s="1"/>
  <c r="J1509" i="1"/>
  <c r="A1509" i="1" s="1"/>
  <c r="J1510" i="1"/>
  <c r="A1510" i="1" s="1"/>
  <c r="J1511" i="1"/>
  <c r="A1511" i="1" s="1"/>
  <c r="J1512" i="1"/>
  <c r="A1512" i="1" s="1"/>
  <c r="J1513" i="1"/>
  <c r="A1513" i="1" s="1"/>
  <c r="J1514" i="1"/>
  <c r="A1514" i="1" s="1"/>
  <c r="J1515" i="1"/>
  <c r="A1515" i="1" s="1"/>
  <c r="J1516" i="1"/>
  <c r="A1516" i="1" s="1"/>
  <c r="J1517" i="1"/>
  <c r="A1517" i="1" s="1"/>
  <c r="J1518" i="1"/>
  <c r="A1518" i="1" s="1"/>
  <c r="J1448" i="1"/>
  <c r="A1448" i="1" s="1"/>
  <c r="J1449" i="1"/>
  <c r="A1449" i="1" s="1"/>
  <c r="J1450" i="1"/>
  <c r="A1450" i="1" s="1"/>
  <c r="J1451" i="1"/>
  <c r="A1451" i="1" s="1"/>
  <c r="J1452" i="1"/>
  <c r="A1452" i="1" s="1"/>
  <c r="J1453" i="1"/>
  <c r="A1453" i="1" s="1"/>
  <c r="J1454" i="1"/>
  <c r="A1454" i="1" s="1"/>
  <c r="J1455" i="1"/>
  <c r="A1455" i="1" s="1"/>
  <c r="J1456" i="1"/>
  <c r="A1456" i="1" s="1"/>
  <c r="J1457" i="1"/>
  <c r="A1457" i="1" s="1"/>
  <c r="J1458" i="1"/>
  <c r="A1458" i="1" s="1"/>
  <c r="J1459" i="1"/>
  <c r="A1459" i="1" s="1"/>
  <c r="J1460" i="1"/>
  <c r="A1460" i="1" s="1"/>
  <c r="J1461" i="1"/>
  <c r="A1461" i="1" s="1"/>
  <c r="J1462" i="1"/>
  <c r="A1462" i="1" s="1"/>
  <c r="J1463" i="1"/>
  <c r="A1463" i="1" s="1"/>
  <c r="J1464" i="1"/>
  <c r="A1464" i="1" s="1"/>
  <c r="J1465" i="1"/>
  <c r="A1465" i="1" s="1"/>
  <c r="J1466" i="1"/>
  <c r="A1466" i="1" s="1"/>
  <c r="J1467" i="1"/>
  <c r="A1467" i="1" s="1"/>
  <c r="J1468" i="1"/>
  <c r="A1468" i="1" s="1"/>
  <c r="J1469" i="1"/>
  <c r="A1469" i="1" s="1"/>
  <c r="J1470" i="1"/>
  <c r="A1470" i="1" s="1"/>
  <c r="J1471" i="1"/>
  <c r="A1471" i="1" s="1"/>
  <c r="J1472" i="1"/>
  <c r="A1472" i="1" s="1"/>
  <c r="J1473" i="1"/>
  <c r="A1473" i="1" s="1"/>
  <c r="J1474" i="1"/>
  <c r="A1474" i="1" s="1"/>
  <c r="J1475" i="1"/>
  <c r="A1475" i="1" s="1"/>
  <c r="J1476" i="1"/>
  <c r="A1476" i="1" s="1"/>
  <c r="J1477" i="1"/>
  <c r="A1477" i="1" s="1"/>
  <c r="J1478" i="1"/>
  <c r="A1478" i="1" s="1"/>
  <c r="J1479" i="1"/>
  <c r="A1479" i="1" s="1"/>
  <c r="J1480" i="1"/>
  <c r="A1480" i="1" s="1"/>
  <c r="J1481" i="1"/>
  <c r="A1481" i="1" s="1"/>
  <c r="J1482" i="1"/>
  <c r="A1482" i="1" s="1"/>
  <c r="J1483" i="1"/>
  <c r="A1483" i="1" s="1"/>
  <c r="J1484" i="1"/>
  <c r="A1484" i="1" s="1"/>
  <c r="J1485" i="1"/>
  <c r="A1485" i="1" s="1"/>
  <c r="J1422" i="1"/>
  <c r="J1423" i="1"/>
  <c r="J1424" i="1"/>
  <c r="J1425" i="1"/>
  <c r="J1426" i="1"/>
  <c r="J1427" i="1"/>
  <c r="J1428" i="1"/>
  <c r="A1428" i="1" s="1"/>
  <c r="J1429" i="1"/>
  <c r="A1429" i="1" s="1"/>
  <c r="J1430" i="1"/>
  <c r="A1430" i="1" s="1"/>
  <c r="J1431" i="1"/>
  <c r="A1431" i="1" s="1"/>
  <c r="J1432" i="1"/>
  <c r="A1432" i="1" s="1"/>
  <c r="J1433" i="1"/>
  <c r="A1433" i="1" s="1"/>
  <c r="J1434" i="1"/>
  <c r="A1434" i="1" s="1"/>
  <c r="J1435" i="1"/>
  <c r="A1435" i="1" s="1"/>
  <c r="J1436" i="1"/>
  <c r="A1436" i="1" s="1"/>
  <c r="J1437" i="1"/>
  <c r="A1437" i="1" s="1"/>
  <c r="J1438" i="1"/>
  <c r="A1438" i="1" s="1"/>
  <c r="J1439" i="1"/>
  <c r="A1439" i="1" s="1"/>
  <c r="J1440" i="1"/>
  <c r="A1440" i="1" s="1"/>
  <c r="J1441" i="1"/>
  <c r="A1441" i="1" s="1"/>
  <c r="J1442" i="1"/>
  <c r="A1442" i="1" s="1"/>
  <c r="J1443" i="1"/>
  <c r="A1443" i="1" s="1"/>
  <c r="J1444" i="1"/>
  <c r="A1444" i="1" s="1"/>
  <c r="J1445" i="1"/>
  <c r="A1445" i="1" s="1"/>
  <c r="J1446" i="1"/>
  <c r="A1446" i="1" s="1"/>
  <c r="J1447" i="1"/>
  <c r="A1447" i="1" s="1"/>
  <c r="J1392" i="1"/>
  <c r="A1392" i="1" s="1"/>
  <c r="J1393" i="1"/>
  <c r="A1393" i="1" s="1"/>
  <c r="J1394" i="1"/>
  <c r="A1394" i="1" s="1"/>
  <c r="J1395" i="1"/>
  <c r="A1395" i="1" s="1"/>
  <c r="J1396" i="1"/>
  <c r="A1396" i="1" s="1"/>
  <c r="J1397" i="1"/>
  <c r="A1397" i="1" s="1"/>
  <c r="J1398" i="1"/>
  <c r="A1398" i="1" s="1"/>
  <c r="J1399" i="1"/>
  <c r="A1399" i="1" s="1"/>
  <c r="J1400" i="1"/>
  <c r="A1400" i="1" s="1"/>
  <c r="J1401" i="1"/>
  <c r="A1401" i="1" s="1"/>
  <c r="J1402" i="1"/>
  <c r="A1402" i="1" s="1"/>
  <c r="J1403" i="1"/>
  <c r="A1403" i="1" s="1"/>
  <c r="J1404" i="1"/>
  <c r="A1404" i="1" s="1"/>
  <c r="J1405" i="1"/>
  <c r="A1405" i="1" s="1"/>
  <c r="J1406" i="1"/>
  <c r="A1406" i="1" s="1"/>
  <c r="J1407" i="1"/>
  <c r="A1407" i="1" s="1"/>
  <c r="J1408" i="1"/>
  <c r="A1408" i="1" s="1"/>
  <c r="J1409" i="1"/>
  <c r="A1409" i="1" s="1"/>
  <c r="J1410" i="1"/>
  <c r="A1410" i="1" s="1"/>
  <c r="J1411" i="1"/>
  <c r="A1411" i="1" s="1"/>
  <c r="J1412" i="1"/>
  <c r="A1412" i="1" s="1"/>
  <c r="J1413" i="1"/>
  <c r="A1413" i="1" s="1"/>
  <c r="J1414" i="1"/>
  <c r="A1414" i="1" s="1"/>
  <c r="J1415" i="1"/>
  <c r="A1415" i="1" s="1"/>
  <c r="J1416" i="1"/>
  <c r="A1416" i="1" s="1"/>
  <c r="J1417" i="1"/>
  <c r="A1417" i="1" s="1"/>
  <c r="J1418" i="1"/>
  <c r="A1418" i="1" s="1"/>
  <c r="J1419" i="1"/>
  <c r="A1419" i="1" s="1"/>
  <c r="J1420" i="1"/>
  <c r="A1420" i="1" s="1"/>
  <c r="J1421" i="1"/>
  <c r="A1421" i="1" s="1"/>
  <c r="J1391" i="1"/>
  <c r="A1391" i="1" s="1"/>
  <c r="J1385" i="1"/>
  <c r="A1385" i="1" s="1"/>
  <c r="J1386" i="1"/>
  <c r="A1386" i="1" s="1"/>
  <c r="J1387" i="1"/>
  <c r="A1387" i="1" s="1"/>
  <c r="J1388" i="1"/>
  <c r="A1388" i="1" s="1"/>
  <c r="J1389" i="1"/>
  <c r="A1389" i="1" s="1"/>
  <c r="J1390" i="1"/>
  <c r="A1390" i="1" s="1"/>
  <c r="J1364" i="1"/>
  <c r="A1364" i="1" s="1"/>
  <c r="J1365" i="1"/>
  <c r="A1365" i="1" s="1"/>
  <c r="J1366" i="1"/>
  <c r="A1366" i="1" s="1"/>
  <c r="J1367" i="1"/>
  <c r="A1367" i="1" s="1"/>
  <c r="J1368" i="1"/>
  <c r="A1368" i="1" s="1"/>
  <c r="J1369" i="1"/>
  <c r="A1369" i="1" s="1"/>
  <c r="J1370" i="1"/>
  <c r="A1370" i="1" s="1"/>
  <c r="J1371" i="1"/>
  <c r="A1371" i="1" s="1"/>
  <c r="J1372" i="1"/>
  <c r="A1372" i="1" s="1"/>
  <c r="J1373" i="1"/>
  <c r="A1373" i="1" s="1"/>
  <c r="J1374" i="1"/>
  <c r="A1374" i="1" s="1"/>
  <c r="J1375" i="1"/>
  <c r="A1375" i="1" s="1"/>
  <c r="J1376" i="1"/>
  <c r="A1376" i="1" s="1"/>
  <c r="J1377" i="1"/>
  <c r="A1377" i="1" s="1"/>
  <c r="J1378" i="1"/>
  <c r="A1378" i="1" s="1"/>
  <c r="J1379" i="1"/>
  <c r="A1379" i="1" s="1"/>
  <c r="J1380" i="1"/>
  <c r="A1380" i="1" s="1"/>
  <c r="J1381" i="1"/>
  <c r="A1381" i="1" s="1"/>
  <c r="J1382" i="1"/>
  <c r="A1382" i="1" s="1"/>
  <c r="J1383" i="1"/>
  <c r="A1383" i="1" s="1"/>
  <c r="J1384" i="1"/>
  <c r="A1384" i="1" s="1"/>
  <c r="J1361" i="1"/>
  <c r="A1361" i="1" s="1"/>
  <c r="J1362" i="1"/>
  <c r="A1362" i="1" s="1"/>
  <c r="J1363" i="1"/>
  <c r="A1363" i="1" s="1"/>
  <c r="J1357" i="1"/>
  <c r="A1357" i="1" s="1"/>
  <c r="J1358" i="1"/>
  <c r="A1358" i="1" s="1"/>
  <c r="J1359" i="1"/>
  <c r="A1359" i="1" s="1"/>
  <c r="J1360" i="1"/>
  <c r="A1360" i="1" s="1"/>
  <c r="J1354" i="1"/>
  <c r="A1354" i="1" s="1"/>
  <c r="J1355" i="1"/>
  <c r="A1355" i="1" s="1"/>
  <c r="J1356" i="1"/>
  <c r="A1356" i="1" s="1"/>
  <c r="J1338" i="1"/>
  <c r="A1338" i="1" s="1"/>
  <c r="J1339" i="1"/>
  <c r="A1339" i="1" s="1"/>
  <c r="J1340" i="1"/>
  <c r="A1340" i="1" s="1"/>
  <c r="J1341" i="1"/>
  <c r="A1341" i="1" s="1"/>
  <c r="J1342" i="1"/>
  <c r="A1342" i="1" s="1"/>
  <c r="J1343" i="1"/>
  <c r="A1343" i="1" s="1"/>
  <c r="J1344" i="1"/>
  <c r="A1344" i="1" s="1"/>
  <c r="J1345" i="1"/>
  <c r="A1345" i="1" s="1"/>
  <c r="J1346" i="1"/>
  <c r="A1346" i="1" s="1"/>
  <c r="J1347" i="1"/>
  <c r="A1347" i="1" s="1"/>
  <c r="J1348" i="1"/>
  <c r="A1348" i="1" s="1"/>
  <c r="J1349" i="1"/>
  <c r="A1349" i="1" s="1"/>
  <c r="J1350" i="1"/>
  <c r="A1350" i="1" s="1"/>
  <c r="J1351" i="1"/>
  <c r="A1351" i="1" s="1"/>
  <c r="J1352" i="1"/>
  <c r="A1352" i="1" s="1"/>
  <c r="J1353" i="1"/>
  <c r="A1353" i="1" s="1"/>
  <c r="J1333" i="1"/>
  <c r="A1333" i="1" s="1"/>
  <c r="J1334" i="1"/>
  <c r="A1334" i="1" s="1"/>
  <c r="J1335" i="1"/>
  <c r="A1335" i="1" s="1"/>
  <c r="J1336" i="1"/>
  <c r="A1336" i="1" s="1"/>
  <c r="J1337" i="1"/>
  <c r="A1337" i="1" s="1"/>
  <c r="J1320" i="1"/>
  <c r="A1320" i="1" s="1"/>
  <c r="J1321" i="1"/>
  <c r="A1321" i="1" s="1"/>
  <c r="J1322" i="1"/>
  <c r="A1322" i="1" s="1"/>
  <c r="J1323" i="1"/>
  <c r="A1323" i="1" s="1"/>
  <c r="J1324" i="1"/>
  <c r="A1324" i="1" s="1"/>
  <c r="J1325" i="1"/>
  <c r="A1325" i="1" s="1"/>
  <c r="J1326" i="1"/>
  <c r="A1326" i="1" s="1"/>
  <c r="J1327" i="1"/>
  <c r="A1327" i="1" s="1"/>
  <c r="J1328" i="1"/>
  <c r="A1328" i="1" s="1"/>
  <c r="J1329" i="1"/>
  <c r="A1329" i="1" s="1"/>
  <c r="J1330" i="1"/>
  <c r="A1330" i="1" s="1"/>
  <c r="J1331" i="1"/>
  <c r="A1331" i="1" s="1"/>
  <c r="J1332" i="1"/>
  <c r="A1332" i="1" s="1"/>
  <c r="J1312" i="1"/>
  <c r="A1312" i="1" s="1"/>
  <c r="J1313" i="1"/>
  <c r="A1313" i="1" s="1"/>
  <c r="J1314" i="1"/>
  <c r="A1314" i="1" s="1"/>
  <c r="J1315" i="1"/>
  <c r="A1315" i="1" s="1"/>
  <c r="J1316" i="1"/>
  <c r="A1316" i="1" s="1"/>
  <c r="J1317" i="1"/>
  <c r="A1317" i="1" s="1"/>
  <c r="J1318" i="1"/>
  <c r="A1318" i="1" s="1"/>
  <c r="J1319" i="1"/>
  <c r="A1319" i="1" s="1"/>
  <c r="J1277" i="1"/>
  <c r="A1277" i="1" s="1"/>
  <c r="J1278" i="1"/>
  <c r="A1278" i="1" s="1"/>
  <c r="J1279" i="1"/>
  <c r="A1279" i="1" s="1"/>
  <c r="J1280" i="1"/>
  <c r="A1280" i="1" s="1"/>
  <c r="J1281" i="1"/>
  <c r="A1281" i="1" s="1"/>
  <c r="J1282" i="1"/>
  <c r="A1282" i="1" s="1"/>
  <c r="J1283" i="1"/>
  <c r="A1283" i="1" s="1"/>
  <c r="J1284" i="1"/>
  <c r="A1284" i="1" s="1"/>
  <c r="J1285" i="1"/>
  <c r="A1285" i="1" s="1"/>
  <c r="J1286" i="1"/>
  <c r="A1286" i="1" s="1"/>
  <c r="J1287" i="1"/>
  <c r="A1287" i="1" s="1"/>
  <c r="J1288" i="1"/>
  <c r="A1288" i="1" s="1"/>
  <c r="J1289" i="1"/>
  <c r="A1289" i="1" s="1"/>
  <c r="J1290" i="1"/>
  <c r="A1290" i="1" s="1"/>
  <c r="J1291" i="1"/>
  <c r="A1291" i="1" s="1"/>
  <c r="J1292" i="1"/>
  <c r="A1292" i="1" s="1"/>
  <c r="J1293" i="1"/>
  <c r="A1293" i="1" s="1"/>
  <c r="J1294" i="1"/>
  <c r="A1294" i="1" s="1"/>
  <c r="J1295" i="1"/>
  <c r="A1295" i="1" s="1"/>
  <c r="J1296" i="1"/>
  <c r="A1296" i="1" s="1"/>
  <c r="J1297" i="1"/>
  <c r="A1297" i="1" s="1"/>
  <c r="J1298" i="1"/>
  <c r="A1298" i="1" s="1"/>
  <c r="J1299" i="1"/>
  <c r="A1299" i="1" s="1"/>
  <c r="J1300" i="1"/>
  <c r="A1300" i="1" s="1"/>
  <c r="J1301" i="1"/>
  <c r="A1301" i="1" s="1"/>
  <c r="J1302" i="1"/>
  <c r="A1302" i="1" s="1"/>
  <c r="J1303" i="1"/>
  <c r="A1303" i="1" s="1"/>
  <c r="J1304" i="1"/>
  <c r="A1304" i="1" s="1"/>
  <c r="J1305" i="1"/>
  <c r="A1305" i="1" s="1"/>
  <c r="J1306" i="1"/>
  <c r="A1306" i="1" s="1"/>
  <c r="J1307" i="1"/>
  <c r="A1307" i="1" s="1"/>
  <c r="J1308" i="1"/>
  <c r="A1308" i="1" s="1"/>
  <c r="J1309" i="1"/>
  <c r="A1309" i="1" s="1"/>
  <c r="J1310" i="1"/>
  <c r="A1310" i="1" s="1"/>
  <c r="J1311" i="1"/>
  <c r="A1311" i="1" s="1"/>
  <c r="J1276" i="1"/>
  <c r="A1276" i="1" s="1"/>
  <c r="J1275" i="1"/>
  <c r="A1275" i="1" s="1"/>
  <c r="J1270" i="1"/>
  <c r="A1270" i="1" s="1"/>
  <c r="J1271" i="1"/>
  <c r="A1271" i="1" s="1"/>
  <c r="J1272" i="1"/>
  <c r="A1272" i="1" s="1"/>
  <c r="J1273" i="1"/>
  <c r="A1273" i="1" s="1"/>
  <c r="J1274" i="1"/>
  <c r="A1274" i="1" s="1"/>
  <c r="J1268" i="1"/>
  <c r="A1268" i="1" s="1"/>
  <c r="J1269" i="1"/>
  <c r="A1269" i="1" s="1"/>
  <c r="J1266" i="1"/>
  <c r="A1266" i="1" s="1"/>
  <c r="J1267" i="1"/>
  <c r="A1267" i="1" s="1"/>
  <c r="J1260" i="1"/>
  <c r="A1260" i="1" s="1"/>
  <c r="J1261" i="1"/>
  <c r="A1261" i="1" s="1"/>
  <c r="J1262" i="1"/>
  <c r="A1262" i="1" s="1"/>
  <c r="J1263" i="1"/>
  <c r="A1263" i="1" s="1"/>
  <c r="J1264" i="1"/>
  <c r="A1264" i="1" s="1"/>
  <c r="J1265" i="1"/>
  <c r="A1265" i="1" s="1"/>
  <c r="J1244" i="1"/>
  <c r="A1244" i="1" s="1"/>
  <c r="J1245" i="1"/>
  <c r="A1245" i="1" s="1"/>
  <c r="J1246" i="1"/>
  <c r="A1246" i="1" s="1"/>
  <c r="J1247" i="1"/>
  <c r="A1247" i="1" s="1"/>
  <c r="J1248" i="1"/>
  <c r="A1248" i="1" s="1"/>
  <c r="J1249" i="1"/>
  <c r="A1249" i="1" s="1"/>
  <c r="J1250" i="1"/>
  <c r="A1250" i="1" s="1"/>
  <c r="J1251" i="1"/>
  <c r="A1251" i="1" s="1"/>
  <c r="J1252" i="1"/>
  <c r="A1252" i="1" s="1"/>
  <c r="J1253" i="1"/>
  <c r="A1253" i="1" s="1"/>
  <c r="J1254" i="1"/>
  <c r="A1254" i="1" s="1"/>
  <c r="J1255" i="1"/>
  <c r="A1255" i="1" s="1"/>
  <c r="J1256" i="1"/>
  <c r="A1256" i="1" s="1"/>
  <c r="J1257" i="1"/>
  <c r="A1257" i="1" s="1"/>
  <c r="J1258" i="1"/>
  <c r="A1258" i="1" s="1"/>
  <c r="J1259" i="1"/>
  <c r="A1259" i="1" s="1"/>
  <c r="J1242" i="1"/>
  <c r="A1242" i="1" s="1"/>
  <c r="J1243" i="1"/>
  <c r="A1243" i="1" s="1"/>
  <c r="J1240" i="1"/>
  <c r="A1240" i="1" s="1"/>
  <c r="J1241" i="1"/>
  <c r="A1241" i="1" s="1"/>
  <c r="J1239" i="1"/>
  <c r="A1239" i="1" s="1"/>
  <c r="J1235" i="1"/>
  <c r="A1235" i="1" s="1"/>
  <c r="J1236" i="1"/>
  <c r="A1236" i="1" s="1"/>
  <c r="J1237" i="1"/>
  <c r="A1237" i="1" s="1"/>
  <c r="J1238" i="1"/>
  <c r="A1238" i="1" s="1"/>
  <c r="J1233" i="1"/>
  <c r="A1233" i="1" s="1"/>
  <c r="J1234" i="1"/>
  <c r="A1234" i="1" s="1"/>
  <c r="J1229" i="1"/>
  <c r="A1229" i="1" s="1"/>
  <c r="J1230" i="1"/>
  <c r="A1230" i="1" s="1"/>
  <c r="J1231" i="1"/>
  <c r="A1231" i="1" s="1"/>
  <c r="J1232" i="1"/>
  <c r="A1232" i="1" s="1"/>
  <c r="J1224" i="1"/>
  <c r="A1224" i="1" s="1"/>
  <c r="J1225" i="1"/>
  <c r="A1225" i="1" s="1"/>
  <c r="J1226" i="1"/>
  <c r="A1226" i="1" s="1"/>
  <c r="J1227" i="1"/>
  <c r="A1227" i="1" s="1"/>
  <c r="J1228" i="1"/>
  <c r="A1228" i="1" s="1"/>
  <c r="J1213" i="1"/>
  <c r="A1213" i="1" s="1"/>
  <c r="J1214" i="1"/>
  <c r="A1214" i="1" s="1"/>
  <c r="J1215" i="1"/>
  <c r="A1215" i="1" s="1"/>
  <c r="J1216" i="1"/>
  <c r="A1216" i="1" s="1"/>
  <c r="J1217" i="1"/>
  <c r="A1217" i="1" s="1"/>
  <c r="J1218" i="1"/>
  <c r="A1218" i="1" s="1"/>
  <c r="J1219" i="1"/>
  <c r="A1219" i="1" s="1"/>
  <c r="J1220" i="1"/>
  <c r="A1220" i="1" s="1"/>
  <c r="J1221" i="1"/>
  <c r="A1221" i="1" s="1"/>
  <c r="J1222" i="1"/>
  <c r="A1222" i="1" s="1"/>
  <c r="J1223" i="1"/>
  <c r="A1223" i="1" s="1"/>
  <c r="J1210" i="1"/>
  <c r="A1210" i="1" s="1"/>
  <c r="J1211" i="1"/>
  <c r="A1211" i="1" s="1"/>
  <c r="J1212" i="1"/>
  <c r="A1212" i="1" s="1"/>
  <c r="J1209" i="1"/>
  <c r="A1209" i="1" s="1"/>
  <c r="J1204" i="1"/>
  <c r="A1204" i="1" s="1"/>
  <c r="J1205" i="1"/>
  <c r="A1205" i="1" s="1"/>
  <c r="J1206" i="1"/>
  <c r="A1206" i="1" s="1"/>
  <c r="J1207" i="1"/>
  <c r="A1207" i="1" s="1"/>
  <c r="J1208" i="1"/>
  <c r="A1208" i="1" s="1"/>
  <c r="J1202" i="1"/>
  <c r="J1203" i="1"/>
  <c r="J1177" i="1"/>
  <c r="A1177" i="1" s="1"/>
  <c r="J1178" i="1"/>
  <c r="J1179" i="1"/>
  <c r="J1180" i="1"/>
  <c r="J1181" i="1"/>
  <c r="J1182" i="1"/>
  <c r="J1183" i="1"/>
  <c r="J1184" i="1"/>
  <c r="J1185" i="1"/>
  <c r="J1186" i="1"/>
  <c r="J1187" i="1"/>
  <c r="J1188" i="1"/>
  <c r="J1189" i="1"/>
  <c r="J1190" i="1"/>
  <c r="J1191" i="1"/>
  <c r="A1191" i="1" s="1"/>
  <c r="J1192" i="1"/>
  <c r="A1192" i="1" s="1"/>
  <c r="J1193" i="1"/>
  <c r="A1193" i="1" s="1"/>
  <c r="J1194" i="1"/>
  <c r="A1194" i="1" s="1"/>
  <c r="J1195" i="1"/>
  <c r="A1195" i="1" s="1"/>
  <c r="J1196" i="1"/>
  <c r="A1196" i="1" s="1"/>
  <c r="J1197" i="1"/>
  <c r="A1197" i="1" s="1"/>
  <c r="J1198" i="1"/>
  <c r="A1198" i="1" s="1"/>
  <c r="J1199" i="1"/>
  <c r="A1199" i="1" s="1"/>
  <c r="J1200" i="1"/>
  <c r="A1200" i="1" s="1"/>
  <c r="J1201" i="1"/>
  <c r="A1201" i="1" s="1"/>
  <c r="J1175" i="1"/>
  <c r="A1175" i="1" s="1"/>
  <c r="J1176" i="1"/>
  <c r="A1176" i="1" s="1"/>
  <c r="J1164" i="1"/>
  <c r="A1164" i="1" s="1"/>
  <c r="J1165" i="1"/>
  <c r="A1165" i="1" s="1"/>
  <c r="J1166" i="1"/>
  <c r="A1166" i="1" s="1"/>
  <c r="J1167" i="1"/>
  <c r="A1167" i="1" s="1"/>
  <c r="J1168" i="1"/>
  <c r="A1168" i="1" s="1"/>
  <c r="J1169" i="1"/>
  <c r="A1169" i="1" s="1"/>
  <c r="J1170" i="1"/>
  <c r="A1170" i="1" s="1"/>
  <c r="J1171" i="1"/>
  <c r="A1171" i="1" s="1"/>
  <c r="J1172" i="1"/>
  <c r="A1172" i="1" s="1"/>
  <c r="J1173" i="1"/>
  <c r="A1173" i="1" s="1"/>
  <c r="J1174" i="1"/>
  <c r="A1174" i="1" s="1"/>
  <c r="J1163" i="1"/>
  <c r="A1163" i="1" s="1"/>
  <c r="J1162" i="1"/>
  <c r="A1162" i="1" s="1"/>
  <c r="J1161" i="1"/>
  <c r="A1161" i="1" s="1"/>
  <c r="J1154" i="1"/>
  <c r="A1154" i="1" s="1"/>
  <c r="J1155" i="1"/>
  <c r="A1155" i="1" s="1"/>
  <c r="J1156" i="1"/>
  <c r="A1156" i="1" s="1"/>
  <c r="J1157" i="1"/>
  <c r="A1157" i="1" s="1"/>
  <c r="J1158" i="1"/>
  <c r="A1158" i="1" s="1"/>
  <c r="J1159" i="1"/>
  <c r="A1159" i="1" s="1"/>
  <c r="J1160" i="1"/>
  <c r="A1160" i="1" s="1"/>
  <c r="J1150" i="1"/>
  <c r="A1150" i="1" s="1"/>
  <c r="J1151" i="1"/>
  <c r="A1151" i="1" s="1"/>
  <c r="J1152" i="1"/>
  <c r="A1152" i="1" s="1"/>
  <c r="J1153" i="1"/>
  <c r="A1153" i="1" s="1"/>
  <c r="J1118" i="1"/>
  <c r="A1118" i="1" s="1"/>
  <c r="J1119" i="1"/>
  <c r="A1119" i="1" s="1"/>
  <c r="J1120" i="1"/>
  <c r="A1120" i="1" s="1"/>
  <c r="J1121" i="1"/>
  <c r="A1121" i="1" s="1"/>
  <c r="J1122" i="1"/>
  <c r="A1122" i="1" s="1"/>
  <c r="J1123" i="1"/>
  <c r="A1123" i="1" s="1"/>
  <c r="J1124" i="1"/>
  <c r="A1124" i="1" s="1"/>
  <c r="J1125" i="1"/>
  <c r="A1125" i="1" s="1"/>
  <c r="J1126" i="1"/>
  <c r="A1126" i="1" s="1"/>
  <c r="J1127" i="1"/>
  <c r="A1127" i="1" s="1"/>
  <c r="J1128" i="1"/>
  <c r="A1128" i="1" s="1"/>
  <c r="J1129" i="1"/>
  <c r="A1129" i="1" s="1"/>
  <c r="J1130" i="1"/>
  <c r="A1130" i="1" s="1"/>
  <c r="J1131" i="1"/>
  <c r="A1131" i="1" s="1"/>
  <c r="J1132" i="1"/>
  <c r="A1132" i="1" s="1"/>
  <c r="J1133" i="1"/>
  <c r="A1133" i="1" s="1"/>
  <c r="J1134" i="1"/>
  <c r="A1134" i="1" s="1"/>
  <c r="J1135" i="1"/>
  <c r="A1135" i="1" s="1"/>
  <c r="J1136" i="1"/>
  <c r="A1136" i="1" s="1"/>
  <c r="J1137" i="1"/>
  <c r="A1137" i="1" s="1"/>
  <c r="J1138" i="1"/>
  <c r="A1138" i="1" s="1"/>
  <c r="J1139" i="1"/>
  <c r="A1139" i="1" s="1"/>
  <c r="J1140" i="1"/>
  <c r="A1140" i="1" s="1"/>
  <c r="J1141" i="1"/>
  <c r="A1141" i="1" s="1"/>
  <c r="J1142" i="1"/>
  <c r="A1142" i="1" s="1"/>
  <c r="J1143" i="1"/>
  <c r="A1143" i="1" s="1"/>
  <c r="J1144" i="1"/>
  <c r="A1144" i="1" s="1"/>
  <c r="J1145" i="1"/>
  <c r="A1145" i="1" s="1"/>
  <c r="J1146" i="1"/>
  <c r="A1146" i="1" s="1"/>
  <c r="J1147" i="1"/>
  <c r="A1147" i="1" s="1"/>
  <c r="J1148" i="1"/>
  <c r="A1148" i="1" s="1"/>
  <c r="J1149" i="1"/>
  <c r="A1149" i="1" s="1"/>
  <c r="J1116" i="1"/>
  <c r="A1116" i="1" s="1"/>
  <c r="J1117" i="1"/>
  <c r="A1117" i="1" s="1"/>
  <c r="J1114" i="1"/>
  <c r="A1114" i="1" s="1"/>
  <c r="J1115" i="1"/>
  <c r="A1115" i="1" s="1"/>
  <c r="J1113" i="1"/>
  <c r="A1113" i="1" s="1"/>
  <c r="J1105" i="1"/>
  <c r="A1105" i="1" s="1"/>
  <c r="J1106" i="1"/>
  <c r="A1106" i="1" s="1"/>
  <c r="J1107" i="1"/>
  <c r="A1107" i="1" s="1"/>
  <c r="J1108" i="1"/>
  <c r="A1108" i="1" s="1"/>
  <c r="J1109" i="1"/>
  <c r="A1109" i="1" s="1"/>
  <c r="J1110" i="1"/>
  <c r="A1110" i="1" s="1"/>
  <c r="J1111" i="1"/>
  <c r="A1111" i="1" s="1"/>
  <c r="J1112" i="1"/>
  <c r="A1112" i="1" s="1"/>
  <c r="J1095" i="1"/>
  <c r="A1095" i="1" s="1"/>
  <c r="J1096" i="1"/>
  <c r="A1096" i="1" s="1"/>
  <c r="J1097" i="1"/>
  <c r="A1097" i="1" s="1"/>
  <c r="J1098" i="1"/>
  <c r="A1098" i="1" s="1"/>
  <c r="J1099" i="1"/>
  <c r="A1099" i="1" s="1"/>
  <c r="J1100" i="1"/>
  <c r="A1100" i="1" s="1"/>
  <c r="J1101" i="1"/>
  <c r="A1101" i="1" s="1"/>
  <c r="J1102" i="1"/>
  <c r="A1102" i="1" s="1"/>
  <c r="J1103" i="1"/>
  <c r="A1103" i="1" s="1"/>
  <c r="J1104" i="1"/>
  <c r="A1104" i="1" s="1"/>
  <c r="J1078" i="1"/>
  <c r="J1079" i="1"/>
  <c r="J1080" i="1"/>
  <c r="J1081" i="1"/>
  <c r="J1082" i="1"/>
  <c r="J1083" i="1"/>
  <c r="A1083" i="1" s="1"/>
  <c r="J1084" i="1"/>
  <c r="A1084" i="1" s="1"/>
  <c r="J1085" i="1"/>
  <c r="A1085" i="1" s="1"/>
  <c r="J1086" i="1"/>
  <c r="A1086" i="1" s="1"/>
  <c r="J1087" i="1"/>
  <c r="A1087" i="1" s="1"/>
  <c r="J1088" i="1"/>
  <c r="A1088" i="1" s="1"/>
  <c r="J1089" i="1"/>
  <c r="A1089" i="1" s="1"/>
  <c r="J1090" i="1"/>
  <c r="A1090" i="1" s="1"/>
  <c r="J1091" i="1"/>
  <c r="A1091" i="1" s="1"/>
  <c r="J1092" i="1"/>
  <c r="A1092" i="1" s="1"/>
  <c r="J1093" i="1"/>
  <c r="A1093" i="1" s="1"/>
  <c r="J1094" i="1"/>
  <c r="A1094" i="1" s="1"/>
  <c r="J1076" i="1"/>
  <c r="A1076" i="1" s="1"/>
  <c r="J1077" i="1"/>
  <c r="A1077" i="1" s="1"/>
  <c r="J1073" i="1"/>
  <c r="A1073" i="1" s="1"/>
  <c r="J1074" i="1"/>
  <c r="A1074" i="1" s="1"/>
  <c r="J1075" i="1"/>
  <c r="A1075" i="1" s="1"/>
  <c r="J1071" i="1"/>
  <c r="A1071" i="1" s="1"/>
  <c r="J1072" i="1"/>
  <c r="A1072" i="1" s="1"/>
  <c r="J1066" i="1"/>
  <c r="A1066" i="1" s="1"/>
  <c r="J1067" i="1"/>
  <c r="A1067" i="1" s="1"/>
  <c r="J1068" i="1"/>
  <c r="A1068" i="1" s="1"/>
  <c r="J1069" i="1"/>
  <c r="A1069" i="1" s="1"/>
  <c r="J1070" i="1"/>
  <c r="A1070" i="1" s="1"/>
  <c r="J1061" i="1"/>
  <c r="A1061" i="1" s="1"/>
  <c r="J1062" i="1"/>
  <c r="A1062" i="1" s="1"/>
  <c r="J1063" i="1"/>
  <c r="A1063" i="1" s="1"/>
  <c r="J1064" i="1"/>
  <c r="A1064" i="1" s="1"/>
  <c r="J1065" i="1"/>
  <c r="A1065" i="1" s="1"/>
  <c r="J1049" i="1"/>
  <c r="J1050" i="1"/>
  <c r="J1051" i="1"/>
  <c r="A1051" i="1" s="1"/>
  <c r="J1052" i="1"/>
  <c r="A1052" i="1" s="1"/>
  <c r="J1053" i="1"/>
  <c r="A1053" i="1" s="1"/>
  <c r="J1054" i="1"/>
  <c r="A1054" i="1" s="1"/>
  <c r="J1055" i="1"/>
  <c r="A1055" i="1" s="1"/>
  <c r="J1056" i="1"/>
  <c r="A1056" i="1" s="1"/>
  <c r="J1057" i="1"/>
  <c r="A1057" i="1" s="1"/>
  <c r="J1058" i="1"/>
  <c r="A1058" i="1" s="1"/>
  <c r="J1059" i="1"/>
  <c r="A1059" i="1" s="1"/>
  <c r="J1060" i="1"/>
  <c r="A1060" i="1" s="1"/>
  <c r="J1048" i="1"/>
  <c r="A1048" i="1" s="1"/>
  <c r="J932" i="1"/>
  <c r="A932" i="1" s="1"/>
  <c r="J933" i="1"/>
  <c r="A933" i="1" s="1"/>
  <c r="J934" i="1"/>
  <c r="A934" i="1" s="1"/>
  <c r="J935" i="1"/>
  <c r="A935" i="1" s="1"/>
  <c r="J936" i="1"/>
  <c r="A936" i="1" s="1"/>
  <c r="J937" i="1"/>
  <c r="A937" i="1" s="1"/>
  <c r="J938" i="1"/>
  <c r="A938" i="1" s="1"/>
  <c r="J939" i="1"/>
  <c r="A939" i="1" s="1"/>
  <c r="J940" i="1"/>
  <c r="A940" i="1" s="1"/>
  <c r="J941" i="1"/>
  <c r="A941" i="1" s="1"/>
  <c r="J942" i="1"/>
  <c r="A942" i="1" s="1"/>
  <c r="J943" i="1"/>
  <c r="A943" i="1" s="1"/>
  <c r="J944" i="1"/>
  <c r="A944" i="1" s="1"/>
  <c r="J945" i="1"/>
  <c r="A945" i="1" s="1"/>
  <c r="J946" i="1"/>
  <c r="A946" i="1" s="1"/>
  <c r="J947" i="1"/>
  <c r="A947" i="1" s="1"/>
  <c r="J948" i="1"/>
  <c r="A948" i="1" s="1"/>
  <c r="J949" i="1"/>
  <c r="A949" i="1" s="1"/>
  <c r="J950" i="1"/>
  <c r="A950" i="1" s="1"/>
  <c r="J951" i="1"/>
  <c r="A951" i="1" s="1"/>
  <c r="J952" i="1"/>
  <c r="A952" i="1" s="1"/>
  <c r="J953" i="1"/>
  <c r="A953" i="1" s="1"/>
  <c r="J954" i="1"/>
  <c r="A954" i="1" s="1"/>
  <c r="J955" i="1"/>
  <c r="A955" i="1" s="1"/>
  <c r="J956" i="1"/>
  <c r="A956" i="1" s="1"/>
  <c r="J957" i="1"/>
  <c r="A957" i="1" s="1"/>
  <c r="J958" i="1"/>
  <c r="A958" i="1" s="1"/>
  <c r="J959" i="1"/>
  <c r="A959" i="1" s="1"/>
  <c r="J960" i="1"/>
  <c r="A960" i="1" s="1"/>
  <c r="J961" i="1"/>
  <c r="A961" i="1" s="1"/>
  <c r="J962" i="1"/>
  <c r="A962" i="1" s="1"/>
  <c r="J963" i="1"/>
  <c r="A963" i="1" s="1"/>
  <c r="J964" i="1"/>
  <c r="A964" i="1" s="1"/>
  <c r="J965" i="1"/>
  <c r="A965" i="1" s="1"/>
  <c r="J966" i="1"/>
  <c r="A966" i="1" s="1"/>
  <c r="J967" i="1"/>
  <c r="A967" i="1" s="1"/>
  <c r="J968" i="1"/>
  <c r="A968" i="1" s="1"/>
  <c r="J969" i="1"/>
  <c r="A969" i="1" s="1"/>
  <c r="J970" i="1"/>
  <c r="A970" i="1" s="1"/>
  <c r="J971" i="1"/>
  <c r="A971" i="1" s="1"/>
  <c r="J972" i="1"/>
  <c r="A972" i="1" s="1"/>
  <c r="J973" i="1"/>
  <c r="A973" i="1" s="1"/>
  <c r="J974" i="1"/>
  <c r="A974" i="1" s="1"/>
  <c r="J975" i="1"/>
  <c r="A975" i="1" s="1"/>
  <c r="J976" i="1"/>
  <c r="A976" i="1" s="1"/>
  <c r="J977" i="1"/>
  <c r="A977" i="1" s="1"/>
  <c r="J978" i="1"/>
  <c r="A978" i="1" s="1"/>
  <c r="J979" i="1"/>
  <c r="A979" i="1" s="1"/>
  <c r="J980" i="1"/>
  <c r="A980" i="1" s="1"/>
  <c r="J981" i="1"/>
  <c r="A981" i="1" s="1"/>
  <c r="J982" i="1"/>
  <c r="A982" i="1" s="1"/>
  <c r="J983" i="1"/>
  <c r="A983" i="1" s="1"/>
  <c r="J984" i="1"/>
  <c r="A984" i="1" s="1"/>
  <c r="J985" i="1"/>
  <c r="A985" i="1" s="1"/>
  <c r="J986" i="1"/>
  <c r="A986" i="1" s="1"/>
  <c r="J987" i="1"/>
  <c r="A987" i="1" s="1"/>
  <c r="J988" i="1"/>
  <c r="A988" i="1" s="1"/>
  <c r="J989" i="1"/>
  <c r="A989" i="1" s="1"/>
  <c r="J990" i="1"/>
  <c r="A990" i="1" s="1"/>
  <c r="J991" i="1"/>
  <c r="A991" i="1" s="1"/>
  <c r="J992" i="1"/>
  <c r="A992" i="1" s="1"/>
  <c r="J993" i="1"/>
  <c r="A993" i="1" s="1"/>
  <c r="J994" i="1"/>
  <c r="A994" i="1" s="1"/>
  <c r="J995" i="1"/>
  <c r="A995" i="1" s="1"/>
  <c r="J996" i="1"/>
  <c r="A996" i="1" s="1"/>
  <c r="J997" i="1"/>
  <c r="A997" i="1" s="1"/>
  <c r="J998" i="1"/>
  <c r="A998" i="1" s="1"/>
  <c r="J999" i="1"/>
  <c r="A999" i="1" s="1"/>
  <c r="J1000" i="1"/>
  <c r="A1000" i="1" s="1"/>
  <c r="J1001" i="1"/>
  <c r="A1001" i="1" s="1"/>
  <c r="J1002" i="1"/>
  <c r="A1002" i="1" s="1"/>
  <c r="J1003" i="1"/>
  <c r="A1003" i="1" s="1"/>
  <c r="J1004" i="1"/>
  <c r="A1004" i="1" s="1"/>
  <c r="J1005" i="1"/>
  <c r="A1005" i="1" s="1"/>
  <c r="J1006" i="1"/>
  <c r="A1006" i="1" s="1"/>
  <c r="J1007" i="1"/>
  <c r="A1007" i="1" s="1"/>
  <c r="J1008" i="1"/>
  <c r="A1008" i="1" s="1"/>
  <c r="J1009" i="1"/>
  <c r="A1009" i="1" s="1"/>
  <c r="J1010" i="1"/>
  <c r="A1010" i="1" s="1"/>
  <c r="J1011" i="1"/>
  <c r="A1011" i="1" s="1"/>
  <c r="J1012" i="1"/>
  <c r="A1012" i="1" s="1"/>
  <c r="J1013" i="1"/>
  <c r="A1013" i="1" s="1"/>
  <c r="J1014" i="1"/>
  <c r="A1014" i="1" s="1"/>
  <c r="J1015" i="1"/>
  <c r="A1015" i="1" s="1"/>
  <c r="J1016" i="1"/>
  <c r="A1016" i="1" s="1"/>
  <c r="J1017" i="1"/>
  <c r="A1017" i="1" s="1"/>
  <c r="J1018" i="1"/>
  <c r="A1018" i="1" s="1"/>
  <c r="J1019" i="1"/>
  <c r="A1019" i="1" s="1"/>
  <c r="J1020" i="1"/>
  <c r="A1020" i="1" s="1"/>
  <c r="J1021" i="1"/>
  <c r="A1021" i="1" s="1"/>
  <c r="J1022" i="1"/>
  <c r="A1022" i="1" s="1"/>
  <c r="J1023" i="1"/>
  <c r="A1023" i="1" s="1"/>
  <c r="J1024" i="1"/>
  <c r="A1024" i="1" s="1"/>
  <c r="J1025" i="1"/>
  <c r="A1025" i="1" s="1"/>
  <c r="J1026" i="1"/>
  <c r="A1026" i="1" s="1"/>
  <c r="J1027" i="1"/>
  <c r="A1027" i="1" s="1"/>
  <c r="J1028" i="1"/>
  <c r="A1028" i="1" s="1"/>
  <c r="J1029" i="1"/>
  <c r="A1029" i="1" s="1"/>
  <c r="J1030" i="1"/>
  <c r="A1030" i="1" s="1"/>
  <c r="J1031" i="1"/>
  <c r="A1031" i="1" s="1"/>
  <c r="J1032" i="1"/>
  <c r="A1032" i="1" s="1"/>
  <c r="J1033" i="1"/>
  <c r="A1033" i="1" s="1"/>
  <c r="J1034" i="1"/>
  <c r="A1034" i="1" s="1"/>
  <c r="J1035" i="1"/>
  <c r="A1035" i="1" s="1"/>
  <c r="J1036" i="1"/>
  <c r="A1036" i="1" s="1"/>
  <c r="J1037" i="1"/>
  <c r="A1037" i="1" s="1"/>
  <c r="J1038" i="1"/>
  <c r="A1038" i="1" s="1"/>
  <c r="J1039" i="1"/>
  <c r="A1039" i="1" s="1"/>
  <c r="J1040" i="1"/>
  <c r="A1040" i="1" s="1"/>
  <c r="J1041" i="1"/>
  <c r="A1041" i="1" s="1"/>
  <c r="J1042" i="1"/>
  <c r="A1042" i="1" s="1"/>
  <c r="J1043" i="1"/>
  <c r="A1043" i="1" s="1"/>
  <c r="J1044" i="1"/>
  <c r="A1044" i="1" s="1"/>
  <c r="J1045" i="1"/>
  <c r="A1045" i="1" s="1"/>
  <c r="J1046" i="1"/>
  <c r="A1046" i="1" s="1"/>
  <c r="J1047" i="1"/>
  <c r="A1047" i="1" s="1"/>
  <c r="J931" i="1"/>
  <c r="A931" i="1" s="1"/>
  <c r="J921" i="1"/>
  <c r="A921" i="1" s="1"/>
  <c r="J922" i="1"/>
  <c r="A922" i="1" s="1"/>
  <c r="J923" i="1"/>
  <c r="A923" i="1" s="1"/>
  <c r="J924" i="1"/>
  <c r="A924" i="1" s="1"/>
  <c r="J925" i="1"/>
  <c r="A925" i="1" s="1"/>
  <c r="J926" i="1"/>
  <c r="A926" i="1" s="1"/>
  <c r="J927" i="1"/>
  <c r="A927" i="1" s="1"/>
  <c r="J928" i="1"/>
  <c r="A928" i="1" s="1"/>
  <c r="J929" i="1"/>
  <c r="A929" i="1" s="1"/>
  <c r="J930" i="1"/>
  <c r="A930" i="1" s="1"/>
  <c r="J891" i="1"/>
  <c r="A891" i="1" s="1"/>
  <c r="J892" i="1"/>
  <c r="A892" i="1" s="1"/>
  <c r="J893" i="1"/>
  <c r="A893" i="1" s="1"/>
  <c r="J894" i="1"/>
  <c r="A894" i="1" s="1"/>
  <c r="J895" i="1"/>
  <c r="A895" i="1" s="1"/>
  <c r="J896" i="1"/>
  <c r="A896" i="1" s="1"/>
  <c r="J897" i="1"/>
  <c r="A897" i="1" s="1"/>
  <c r="J898" i="1"/>
  <c r="A898" i="1" s="1"/>
  <c r="J899" i="1"/>
  <c r="A899" i="1" s="1"/>
  <c r="J900" i="1"/>
  <c r="A900" i="1" s="1"/>
  <c r="J901" i="1"/>
  <c r="A901" i="1" s="1"/>
  <c r="J902" i="1"/>
  <c r="A902" i="1" s="1"/>
  <c r="J903" i="1"/>
  <c r="A903" i="1" s="1"/>
  <c r="J904" i="1"/>
  <c r="A904" i="1" s="1"/>
  <c r="J905" i="1"/>
  <c r="A905" i="1" s="1"/>
  <c r="J906" i="1"/>
  <c r="A906" i="1" s="1"/>
  <c r="J907" i="1"/>
  <c r="A907" i="1" s="1"/>
  <c r="J908" i="1"/>
  <c r="A908" i="1" s="1"/>
  <c r="J909" i="1"/>
  <c r="A909" i="1" s="1"/>
  <c r="J910" i="1"/>
  <c r="A910" i="1" s="1"/>
  <c r="J911" i="1"/>
  <c r="A911" i="1" s="1"/>
  <c r="J912" i="1"/>
  <c r="A912" i="1" s="1"/>
  <c r="J913" i="1"/>
  <c r="A913" i="1" s="1"/>
  <c r="J914" i="1"/>
  <c r="A914" i="1" s="1"/>
  <c r="J915" i="1"/>
  <c r="A915" i="1" s="1"/>
  <c r="J916" i="1"/>
  <c r="A916" i="1" s="1"/>
  <c r="J917" i="1"/>
  <c r="A917" i="1" s="1"/>
  <c r="J918" i="1"/>
  <c r="A918" i="1" s="1"/>
  <c r="J919" i="1"/>
  <c r="A919" i="1" s="1"/>
  <c r="J920" i="1"/>
  <c r="A920" i="1" s="1"/>
  <c r="J890" i="1"/>
  <c r="A890" i="1" s="1"/>
  <c r="J889" i="1"/>
  <c r="A889" i="1" s="1"/>
  <c r="J886" i="1"/>
  <c r="A886" i="1" s="1"/>
  <c r="J887" i="1"/>
  <c r="A887" i="1" s="1"/>
  <c r="J888" i="1"/>
  <c r="A888" i="1" s="1"/>
  <c r="J883" i="1"/>
  <c r="A883" i="1" s="1"/>
  <c r="J884" i="1"/>
  <c r="A884" i="1" s="1"/>
  <c r="J885" i="1"/>
  <c r="A885" i="1" s="1"/>
  <c r="J882" i="1"/>
  <c r="A882" i="1" s="1"/>
  <c r="J880" i="1"/>
  <c r="A880" i="1" s="1"/>
  <c r="J881" i="1"/>
  <c r="A881" i="1" s="1"/>
  <c r="J878" i="1"/>
  <c r="A878" i="1" s="1"/>
  <c r="J879" i="1"/>
  <c r="A879" i="1" s="1"/>
  <c r="J872" i="1"/>
  <c r="A872" i="1" s="1"/>
  <c r="J873" i="1"/>
  <c r="A873" i="1" s="1"/>
  <c r="J874" i="1"/>
  <c r="A874" i="1" s="1"/>
  <c r="J875" i="1"/>
  <c r="A875" i="1" s="1"/>
  <c r="J876" i="1"/>
  <c r="A876" i="1" s="1"/>
  <c r="J877" i="1"/>
  <c r="A877" i="1" s="1"/>
  <c r="J866" i="1"/>
  <c r="A866" i="1" s="1"/>
  <c r="J867" i="1"/>
  <c r="A867" i="1" s="1"/>
  <c r="J868" i="1"/>
  <c r="A868" i="1" s="1"/>
  <c r="J869" i="1"/>
  <c r="A869" i="1" s="1"/>
  <c r="J870" i="1"/>
  <c r="A870" i="1" s="1"/>
  <c r="J871" i="1"/>
  <c r="A871" i="1" s="1"/>
  <c r="J830" i="1"/>
  <c r="A830" i="1" s="1"/>
  <c r="J831" i="1"/>
  <c r="A831" i="1" s="1"/>
  <c r="J832" i="1"/>
  <c r="A832" i="1" s="1"/>
  <c r="J833" i="1"/>
  <c r="A833" i="1" s="1"/>
  <c r="J834" i="1"/>
  <c r="A834" i="1" s="1"/>
  <c r="J835" i="1"/>
  <c r="A835" i="1" s="1"/>
  <c r="J836" i="1"/>
  <c r="A836" i="1" s="1"/>
  <c r="J837" i="1"/>
  <c r="A837" i="1" s="1"/>
  <c r="J838" i="1"/>
  <c r="A838" i="1" s="1"/>
  <c r="J839" i="1"/>
  <c r="A839" i="1" s="1"/>
  <c r="J840" i="1"/>
  <c r="A840" i="1" s="1"/>
  <c r="J841" i="1"/>
  <c r="A841" i="1" s="1"/>
  <c r="J842" i="1"/>
  <c r="A842" i="1" s="1"/>
  <c r="J843" i="1"/>
  <c r="A843" i="1" s="1"/>
  <c r="J844" i="1"/>
  <c r="A844" i="1" s="1"/>
  <c r="J845" i="1"/>
  <c r="A845" i="1" s="1"/>
  <c r="J846" i="1"/>
  <c r="A846" i="1" s="1"/>
  <c r="J847" i="1"/>
  <c r="A847" i="1" s="1"/>
  <c r="J848" i="1"/>
  <c r="A848" i="1" s="1"/>
  <c r="J849" i="1"/>
  <c r="A849" i="1" s="1"/>
  <c r="J850" i="1"/>
  <c r="A850" i="1" s="1"/>
  <c r="J851" i="1"/>
  <c r="A851" i="1" s="1"/>
  <c r="J852" i="1"/>
  <c r="A852" i="1" s="1"/>
  <c r="J853" i="1"/>
  <c r="A853" i="1" s="1"/>
  <c r="J854" i="1"/>
  <c r="A854" i="1" s="1"/>
  <c r="J855" i="1"/>
  <c r="A855" i="1" s="1"/>
  <c r="J856" i="1"/>
  <c r="A856" i="1" s="1"/>
  <c r="J857" i="1"/>
  <c r="A857" i="1" s="1"/>
  <c r="J858" i="1"/>
  <c r="A858" i="1" s="1"/>
  <c r="J859" i="1"/>
  <c r="A859" i="1" s="1"/>
  <c r="J860" i="1"/>
  <c r="A860" i="1" s="1"/>
  <c r="J861" i="1"/>
  <c r="A861" i="1" s="1"/>
  <c r="J862" i="1"/>
  <c r="A862" i="1" s="1"/>
  <c r="J863" i="1"/>
  <c r="A863" i="1" s="1"/>
  <c r="J864" i="1"/>
  <c r="A864" i="1" s="1"/>
  <c r="J865" i="1"/>
  <c r="A865" i="1" s="1"/>
  <c r="J827" i="1"/>
  <c r="A827" i="1" s="1"/>
  <c r="J828" i="1"/>
  <c r="A828" i="1" s="1"/>
  <c r="J829" i="1"/>
  <c r="A829" i="1" s="1"/>
  <c r="J826" i="1"/>
  <c r="A826" i="1" s="1"/>
  <c r="J824" i="1"/>
  <c r="A824" i="1" s="1"/>
  <c r="J825" i="1"/>
  <c r="A825" i="1" s="1"/>
  <c r="J822" i="1"/>
  <c r="A822" i="1" s="1"/>
  <c r="J823" i="1"/>
  <c r="A823" i="1" s="1"/>
  <c r="J818" i="1"/>
  <c r="A818" i="1" s="1"/>
  <c r="J819" i="1"/>
  <c r="A819" i="1" s="1"/>
  <c r="J820" i="1"/>
  <c r="A820" i="1" s="1"/>
  <c r="J821" i="1"/>
  <c r="A821" i="1" s="1"/>
  <c r="J817" i="1"/>
  <c r="A817" i="1" s="1"/>
  <c r="J815" i="1"/>
  <c r="A815" i="1" s="1"/>
  <c r="J816" i="1"/>
  <c r="A816" i="1" s="1"/>
  <c r="J811" i="1"/>
  <c r="A811" i="1" s="1"/>
  <c r="J812" i="1"/>
  <c r="A812" i="1" s="1"/>
  <c r="J813" i="1"/>
  <c r="A813" i="1" s="1"/>
  <c r="J814" i="1"/>
  <c r="A814" i="1" s="1"/>
  <c r="J809" i="1"/>
  <c r="A809" i="1" s="1"/>
  <c r="J810" i="1"/>
  <c r="A810" i="1" s="1"/>
  <c r="J804" i="1"/>
  <c r="A804" i="1" s="1"/>
  <c r="J805" i="1"/>
  <c r="A805" i="1" s="1"/>
  <c r="J806" i="1"/>
  <c r="A806" i="1" s="1"/>
  <c r="J807" i="1"/>
  <c r="A807" i="1" s="1"/>
  <c r="J808" i="1"/>
  <c r="A808" i="1" s="1"/>
  <c r="J803" i="1"/>
  <c r="A803" i="1" s="1"/>
  <c r="J802" i="1"/>
  <c r="A802" i="1" s="1"/>
  <c r="J787" i="1"/>
  <c r="A787" i="1" s="1"/>
  <c r="J788" i="1"/>
  <c r="A788" i="1" s="1"/>
  <c r="J789" i="1"/>
  <c r="A789" i="1" s="1"/>
  <c r="J790" i="1"/>
  <c r="A790" i="1" s="1"/>
  <c r="J791" i="1"/>
  <c r="A791" i="1" s="1"/>
  <c r="J792" i="1"/>
  <c r="A792" i="1" s="1"/>
  <c r="J793" i="1"/>
  <c r="A793" i="1" s="1"/>
  <c r="J794" i="1"/>
  <c r="A794" i="1" s="1"/>
  <c r="J795" i="1"/>
  <c r="A795" i="1" s="1"/>
  <c r="J796" i="1"/>
  <c r="A796" i="1" s="1"/>
  <c r="J797" i="1"/>
  <c r="A797" i="1" s="1"/>
  <c r="J798" i="1"/>
  <c r="A798" i="1" s="1"/>
  <c r="J799" i="1"/>
  <c r="A799" i="1" s="1"/>
  <c r="J800" i="1"/>
  <c r="A800" i="1" s="1"/>
  <c r="J801" i="1"/>
  <c r="A801" i="1" s="1"/>
  <c r="J786" i="1"/>
  <c r="A786" i="1" s="1"/>
  <c r="J783" i="1"/>
  <c r="A783" i="1" s="1"/>
  <c r="J784" i="1"/>
  <c r="A784" i="1" s="1"/>
  <c r="J785" i="1"/>
  <c r="A785" i="1" s="1"/>
  <c r="J781" i="1"/>
  <c r="A781" i="1" s="1"/>
  <c r="J782" i="1"/>
  <c r="A782" i="1" s="1"/>
  <c r="J780" i="1"/>
  <c r="A780" i="1" s="1"/>
  <c r="J778" i="1"/>
  <c r="A778" i="1" s="1"/>
  <c r="J779" i="1"/>
  <c r="A779" i="1" s="1"/>
  <c r="J777" i="1"/>
  <c r="A777" i="1" s="1"/>
  <c r="J776" i="1"/>
  <c r="A776" i="1" s="1"/>
  <c r="J769" i="1"/>
  <c r="A769" i="1" s="1"/>
  <c r="J770" i="1"/>
  <c r="A770" i="1" s="1"/>
  <c r="J771" i="1"/>
  <c r="A771" i="1" s="1"/>
  <c r="J772" i="1"/>
  <c r="A772" i="1" s="1"/>
  <c r="J773" i="1"/>
  <c r="A773" i="1" s="1"/>
  <c r="J774" i="1"/>
  <c r="A774" i="1" s="1"/>
  <c r="J775" i="1"/>
  <c r="A775" i="1" s="1"/>
  <c r="J768" i="1"/>
  <c r="A768" i="1" s="1"/>
  <c r="J760" i="1"/>
  <c r="A760" i="1" s="1"/>
  <c r="J761" i="1"/>
  <c r="A761" i="1" s="1"/>
  <c r="J762" i="1"/>
  <c r="A762" i="1" s="1"/>
  <c r="J763" i="1"/>
  <c r="A763" i="1" s="1"/>
  <c r="J764" i="1"/>
  <c r="A764" i="1" s="1"/>
  <c r="J765" i="1"/>
  <c r="A765" i="1" s="1"/>
  <c r="J766" i="1"/>
  <c r="A766" i="1" s="1"/>
  <c r="J767" i="1"/>
  <c r="A767" i="1" s="1"/>
  <c r="J759" i="1"/>
  <c r="A759" i="1" s="1"/>
  <c r="J757" i="1"/>
  <c r="A757" i="1" s="1"/>
  <c r="J758" i="1"/>
  <c r="A758" i="1" s="1"/>
  <c r="J756" i="1"/>
  <c r="A756" i="1" s="1"/>
  <c r="J743" i="1"/>
  <c r="A743" i="1" s="1"/>
  <c r="J744" i="1"/>
  <c r="A744" i="1" s="1"/>
  <c r="J745" i="1"/>
  <c r="A745" i="1" s="1"/>
  <c r="J746" i="1"/>
  <c r="A746" i="1" s="1"/>
  <c r="J747" i="1"/>
  <c r="A747" i="1" s="1"/>
  <c r="J748" i="1"/>
  <c r="A748" i="1" s="1"/>
  <c r="J749" i="1"/>
  <c r="A749" i="1" s="1"/>
  <c r="J750" i="1"/>
  <c r="A750" i="1" s="1"/>
  <c r="J751" i="1"/>
  <c r="A751" i="1" s="1"/>
  <c r="J752" i="1"/>
  <c r="A752" i="1" s="1"/>
  <c r="J753" i="1"/>
  <c r="A753" i="1" s="1"/>
  <c r="J754" i="1"/>
  <c r="A754" i="1" s="1"/>
  <c r="J755" i="1"/>
  <c r="A755" i="1" s="1"/>
  <c r="J729" i="1"/>
  <c r="A729" i="1" s="1"/>
  <c r="J730" i="1"/>
  <c r="A730" i="1" s="1"/>
  <c r="J731" i="1"/>
  <c r="A731" i="1" s="1"/>
  <c r="J732" i="1"/>
  <c r="A732" i="1" s="1"/>
  <c r="J733" i="1"/>
  <c r="A733" i="1" s="1"/>
  <c r="J734" i="1"/>
  <c r="A734" i="1" s="1"/>
  <c r="J735" i="1"/>
  <c r="A735" i="1" s="1"/>
  <c r="J736" i="1"/>
  <c r="A736" i="1" s="1"/>
  <c r="J737" i="1"/>
  <c r="A737" i="1" s="1"/>
  <c r="J738" i="1"/>
  <c r="A738" i="1" s="1"/>
  <c r="J739" i="1"/>
  <c r="A739" i="1" s="1"/>
  <c r="J740" i="1"/>
  <c r="A740" i="1" s="1"/>
  <c r="J741" i="1"/>
  <c r="A741" i="1" s="1"/>
  <c r="J742" i="1"/>
  <c r="A742" i="1" s="1"/>
  <c r="J715" i="1"/>
  <c r="A715" i="1" s="1"/>
  <c r="J716" i="1"/>
  <c r="A716" i="1" s="1"/>
  <c r="J717" i="1"/>
  <c r="A717" i="1" s="1"/>
  <c r="J718" i="1"/>
  <c r="A718" i="1" s="1"/>
  <c r="J719" i="1"/>
  <c r="A719" i="1" s="1"/>
  <c r="J720" i="1"/>
  <c r="A720" i="1" s="1"/>
  <c r="J721" i="1"/>
  <c r="A721" i="1" s="1"/>
  <c r="J722" i="1"/>
  <c r="A722" i="1" s="1"/>
  <c r="J723" i="1"/>
  <c r="A723" i="1" s="1"/>
  <c r="J724" i="1"/>
  <c r="A724" i="1" s="1"/>
  <c r="J725" i="1"/>
  <c r="A725" i="1" s="1"/>
  <c r="J726" i="1"/>
  <c r="A726" i="1" s="1"/>
  <c r="J727" i="1"/>
  <c r="A727" i="1" s="1"/>
  <c r="J728" i="1"/>
  <c r="A728" i="1" s="1"/>
  <c r="J712" i="1"/>
  <c r="A712" i="1" s="1"/>
  <c r="J713" i="1"/>
  <c r="A713" i="1" s="1"/>
  <c r="J714" i="1"/>
  <c r="A714" i="1" s="1"/>
  <c r="J707" i="1"/>
  <c r="A707" i="1" s="1"/>
  <c r="J708" i="1"/>
  <c r="A708" i="1" s="1"/>
  <c r="J709" i="1"/>
  <c r="A709" i="1" s="1"/>
  <c r="J710" i="1"/>
  <c r="A710" i="1" s="1"/>
  <c r="J711" i="1"/>
  <c r="A711" i="1" s="1"/>
  <c r="J706" i="1"/>
  <c r="A706" i="1" s="1"/>
  <c r="J703" i="1"/>
  <c r="A703" i="1" s="1"/>
  <c r="J704" i="1"/>
  <c r="A704" i="1" s="1"/>
  <c r="J705" i="1"/>
  <c r="A705" i="1" s="1"/>
  <c r="J689" i="1"/>
  <c r="A689" i="1" s="1"/>
  <c r="J690" i="1"/>
  <c r="A690" i="1" s="1"/>
  <c r="J691" i="1"/>
  <c r="A691" i="1" s="1"/>
  <c r="J692" i="1"/>
  <c r="A692" i="1" s="1"/>
  <c r="J693" i="1"/>
  <c r="A693" i="1" s="1"/>
  <c r="J694" i="1"/>
  <c r="A694" i="1" s="1"/>
  <c r="J695" i="1"/>
  <c r="A695" i="1" s="1"/>
  <c r="J696" i="1"/>
  <c r="A696" i="1" s="1"/>
  <c r="J697" i="1"/>
  <c r="A697" i="1" s="1"/>
  <c r="J698" i="1"/>
  <c r="A698" i="1" s="1"/>
  <c r="J699" i="1"/>
  <c r="A699" i="1" s="1"/>
  <c r="J700" i="1"/>
  <c r="A700" i="1" s="1"/>
  <c r="J701" i="1"/>
  <c r="A701" i="1" s="1"/>
  <c r="J702" i="1"/>
  <c r="A702" i="1" s="1"/>
  <c r="J671" i="1"/>
  <c r="A671" i="1" s="1"/>
  <c r="J672" i="1"/>
  <c r="A672" i="1" s="1"/>
  <c r="J673" i="1"/>
  <c r="A673" i="1" s="1"/>
  <c r="J674" i="1"/>
  <c r="A674" i="1" s="1"/>
  <c r="J675" i="1"/>
  <c r="A675" i="1" s="1"/>
  <c r="J676" i="1"/>
  <c r="A676" i="1" s="1"/>
  <c r="J677" i="1"/>
  <c r="A677" i="1" s="1"/>
  <c r="J678" i="1"/>
  <c r="A678" i="1" s="1"/>
  <c r="J679" i="1"/>
  <c r="A679" i="1" s="1"/>
  <c r="J680" i="1"/>
  <c r="A680" i="1" s="1"/>
  <c r="J681" i="1"/>
  <c r="A681" i="1" s="1"/>
  <c r="J682" i="1"/>
  <c r="A682" i="1" s="1"/>
  <c r="J683" i="1"/>
  <c r="A683" i="1" s="1"/>
  <c r="J684" i="1"/>
  <c r="A684" i="1" s="1"/>
  <c r="J685" i="1"/>
  <c r="A685" i="1" s="1"/>
  <c r="J686" i="1"/>
  <c r="A686" i="1" s="1"/>
  <c r="J687" i="1"/>
  <c r="A687" i="1" s="1"/>
  <c r="J688" i="1"/>
  <c r="A688" i="1" s="1"/>
  <c r="J609" i="1"/>
  <c r="A609" i="1" s="1"/>
  <c r="J610" i="1"/>
  <c r="A610" i="1" s="1"/>
  <c r="J611" i="1"/>
  <c r="A611" i="1" s="1"/>
  <c r="J612" i="1"/>
  <c r="A612" i="1" s="1"/>
  <c r="J613" i="1"/>
  <c r="A613" i="1" s="1"/>
  <c r="J614" i="1"/>
  <c r="A614" i="1" s="1"/>
  <c r="J615" i="1"/>
  <c r="A615" i="1" s="1"/>
  <c r="J616" i="1"/>
  <c r="A616" i="1" s="1"/>
  <c r="J617" i="1"/>
  <c r="A617" i="1" s="1"/>
  <c r="J618" i="1"/>
  <c r="A618" i="1" s="1"/>
  <c r="J619" i="1"/>
  <c r="A619" i="1" s="1"/>
  <c r="J620" i="1"/>
  <c r="A620" i="1" s="1"/>
  <c r="J621" i="1"/>
  <c r="A621" i="1" s="1"/>
  <c r="J622" i="1"/>
  <c r="A622" i="1" s="1"/>
  <c r="J623" i="1"/>
  <c r="A623" i="1" s="1"/>
  <c r="J624" i="1"/>
  <c r="A624" i="1" s="1"/>
  <c r="J625" i="1"/>
  <c r="A625" i="1" s="1"/>
  <c r="J626" i="1"/>
  <c r="A626" i="1" s="1"/>
  <c r="J627" i="1"/>
  <c r="A627" i="1" s="1"/>
  <c r="J628" i="1"/>
  <c r="A628" i="1" s="1"/>
  <c r="J629" i="1"/>
  <c r="A629" i="1" s="1"/>
  <c r="J630" i="1"/>
  <c r="A630" i="1" s="1"/>
  <c r="J631" i="1"/>
  <c r="A631" i="1" s="1"/>
  <c r="J632" i="1"/>
  <c r="A632" i="1" s="1"/>
  <c r="J633" i="1"/>
  <c r="A633" i="1" s="1"/>
  <c r="J634" i="1"/>
  <c r="A634" i="1" s="1"/>
  <c r="J635" i="1"/>
  <c r="A635" i="1" s="1"/>
  <c r="J636" i="1"/>
  <c r="A636" i="1" s="1"/>
  <c r="J637" i="1"/>
  <c r="A637" i="1" s="1"/>
  <c r="J638" i="1"/>
  <c r="A638" i="1" s="1"/>
  <c r="J639" i="1"/>
  <c r="A639" i="1" s="1"/>
  <c r="J640" i="1"/>
  <c r="A640" i="1" s="1"/>
  <c r="J641" i="1"/>
  <c r="A641" i="1" s="1"/>
  <c r="J642" i="1"/>
  <c r="A642" i="1" s="1"/>
  <c r="J643" i="1"/>
  <c r="A643" i="1" s="1"/>
  <c r="J644" i="1"/>
  <c r="A644" i="1" s="1"/>
  <c r="J645" i="1"/>
  <c r="A645" i="1" s="1"/>
  <c r="J646" i="1"/>
  <c r="A646" i="1" s="1"/>
  <c r="J647" i="1"/>
  <c r="A647" i="1" s="1"/>
  <c r="J648" i="1"/>
  <c r="A648" i="1" s="1"/>
  <c r="J649" i="1"/>
  <c r="A649" i="1" s="1"/>
  <c r="J650" i="1"/>
  <c r="A650" i="1" s="1"/>
  <c r="J651" i="1"/>
  <c r="A651" i="1" s="1"/>
  <c r="J652" i="1"/>
  <c r="A652" i="1" s="1"/>
  <c r="J653" i="1"/>
  <c r="A653" i="1" s="1"/>
  <c r="J654" i="1"/>
  <c r="A654" i="1" s="1"/>
  <c r="J655" i="1"/>
  <c r="A655" i="1" s="1"/>
  <c r="J656" i="1"/>
  <c r="A656" i="1" s="1"/>
  <c r="J657" i="1"/>
  <c r="A657" i="1" s="1"/>
  <c r="J658" i="1"/>
  <c r="A658" i="1" s="1"/>
  <c r="J659" i="1"/>
  <c r="A659" i="1" s="1"/>
  <c r="J660" i="1"/>
  <c r="A660" i="1" s="1"/>
  <c r="J661" i="1"/>
  <c r="A661" i="1" s="1"/>
  <c r="J662" i="1"/>
  <c r="A662" i="1" s="1"/>
  <c r="J663" i="1"/>
  <c r="A663" i="1" s="1"/>
  <c r="J664" i="1"/>
  <c r="A664" i="1" s="1"/>
  <c r="J665" i="1"/>
  <c r="A665" i="1" s="1"/>
  <c r="J666" i="1"/>
  <c r="A666" i="1" s="1"/>
  <c r="J667" i="1"/>
  <c r="A667" i="1" s="1"/>
  <c r="J668" i="1"/>
  <c r="A668" i="1" s="1"/>
  <c r="J669" i="1"/>
  <c r="A669" i="1" s="1"/>
  <c r="J670" i="1"/>
  <c r="A670" i="1" s="1"/>
  <c r="J600" i="1"/>
  <c r="A600" i="1" s="1"/>
  <c r="J601" i="1"/>
  <c r="A601" i="1" s="1"/>
  <c r="J602" i="1"/>
  <c r="A602" i="1" s="1"/>
  <c r="J603" i="1"/>
  <c r="A603" i="1" s="1"/>
  <c r="J604" i="1"/>
  <c r="A604" i="1" s="1"/>
  <c r="J605" i="1"/>
  <c r="A605" i="1" s="1"/>
  <c r="J606" i="1"/>
  <c r="A606" i="1" s="1"/>
  <c r="J607" i="1"/>
  <c r="A607" i="1" s="1"/>
  <c r="J608" i="1"/>
  <c r="A608" i="1" s="1"/>
  <c r="J593" i="1"/>
  <c r="A593" i="1" s="1"/>
  <c r="J594" i="1"/>
  <c r="A594" i="1" s="1"/>
  <c r="J595" i="1"/>
  <c r="A595" i="1" s="1"/>
  <c r="J596" i="1"/>
  <c r="A596" i="1" s="1"/>
  <c r="J597" i="1"/>
  <c r="A597" i="1" s="1"/>
  <c r="J598" i="1"/>
  <c r="A598" i="1" s="1"/>
  <c r="J599" i="1"/>
  <c r="A599" i="1" s="1"/>
  <c r="J590" i="1"/>
  <c r="A590" i="1" s="1"/>
  <c r="J591" i="1"/>
  <c r="A591" i="1" s="1"/>
  <c r="J592" i="1"/>
  <c r="A592" i="1" s="1"/>
  <c r="J579" i="1"/>
  <c r="A579" i="1" s="1"/>
  <c r="J580" i="1"/>
  <c r="A580" i="1" s="1"/>
  <c r="J581" i="1"/>
  <c r="A581" i="1" s="1"/>
  <c r="J582" i="1"/>
  <c r="A582" i="1" s="1"/>
  <c r="J583" i="1"/>
  <c r="A583" i="1" s="1"/>
  <c r="J584" i="1"/>
  <c r="A584" i="1" s="1"/>
  <c r="J585" i="1"/>
  <c r="A585" i="1" s="1"/>
  <c r="J586" i="1"/>
  <c r="A586" i="1" s="1"/>
  <c r="J587" i="1"/>
  <c r="A587" i="1" s="1"/>
  <c r="J588" i="1"/>
  <c r="A588" i="1" s="1"/>
  <c r="J589" i="1"/>
  <c r="A589" i="1" s="1"/>
  <c r="J573" i="1"/>
  <c r="A573" i="1" s="1"/>
  <c r="J574" i="1"/>
  <c r="A574" i="1" s="1"/>
  <c r="J575" i="1"/>
  <c r="A575" i="1" s="1"/>
  <c r="J576" i="1"/>
  <c r="A576" i="1" s="1"/>
  <c r="J577" i="1"/>
  <c r="A577" i="1" s="1"/>
  <c r="J578" i="1"/>
  <c r="A578" i="1" s="1"/>
  <c r="J572" i="1"/>
  <c r="A572" i="1" s="1"/>
  <c r="J569" i="1"/>
  <c r="A569" i="1" s="1"/>
  <c r="J570" i="1"/>
  <c r="A570" i="1" s="1"/>
  <c r="J571" i="1"/>
  <c r="A571" i="1" s="1"/>
  <c r="J566" i="1"/>
  <c r="A566" i="1" s="1"/>
  <c r="J567" i="1"/>
  <c r="A567" i="1" s="1"/>
  <c r="J568" i="1"/>
  <c r="A568" i="1" s="1"/>
  <c r="J561" i="1"/>
  <c r="A561" i="1" s="1"/>
  <c r="J562" i="1"/>
  <c r="A562" i="1" s="1"/>
  <c r="J563" i="1"/>
  <c r="A563" i="1" s="1"/>
  <c r="J564" i="1"/>
  <c r="A564" i="1" s="1"/>
  <c r="J565" i="1"/>
  <c r="A565" i="1" s="1"/>
  <c r="J547" i="1"/>
  <c r="A547" i="1" s="1"/>
  <c r="J548" i="1"/>
  <c r="A548" i="1" s="1"/>
  <c r="J549" i="1"/>
  <c r="A549" i="1" s="1"/>
  <c r="J550" i="1"/>
  <c r="A550" i="1" s="1"/>
  <c r="J551" i="1"/>
  <c r="A551" i="1" s="1"/>
  <c r="J552" i="1"/>
  <c r="A552" i="1" s="1"/>
  <c r="J553" i="1"/>
  <c r="A553" i="1" s="1"/>
  <c r="J554" i="1"/>
  <c r="A554" i="1" s="1"/>
  <c r="J555" i="1"/>
  <c r="A555" i="1" s="1"/>
  <c r="J556" i="1"/>
  <c r="A556" i="1" s="1"/>
  <c r="J557" i="1"/>
  <c r="A557" i="1" s="1"/>
  <c r="J558" i="1"/>
  <c r="A558" i="1" s="1"/>
  <c r="J559" i="1"/>
  <c r="A559" i="1" s="1"/>
  <c r="J560" i="1"/>
  <c r="A560" i="1" s="1"/>
  <c r="J538" i="1"/>
  <c r="A538" i="1" s="1"/>
  <c r="J539" i="1"/>
  <c r="A539" i="1" s="1"/>
  <c r="J540" i="1"/>
  <c r="A540" i="1" s="1"/>
  <c r="J541" i="1"/>
  <c r="A541" i="1" s="1"/>
  <c r="J542" i="1"/>
  <c r="A542" i="1" s="1"/>
  <c r="J543" i="1"/>
  <c r="A543" i="1" s="1"/>
  <c r="J544" i="1"/>
  <c r="A544" i="1" s="1"/>
  <c r="J545" i="1"/>
  <c r="A545" i="1" s="1"/>
  <c r="J546" i="1"/>
  <c r="A546" i="1" s="1"/>
  <c r="J534" i="1"/>
  <c r="A534" i="1" s="1"/>
  <c r="J535" i="1"/>
  <c r="A535" i="1" s="1"/>
  <c r="J536" i="1"/>
  <c r="A536" i="1" s="1"/>
  <c r="J537" i="1"/>
  <c r="A537" i="1" s="1"/>
  <c r="J528" i="1"/>
  <c r="A528" i="1" s="1"/>
  <c r="J529" i="1"/>
  <c r="A529" i="1" s="1"/>
  <c r="J530" i="1"/>
  <c r="A530" i="1" s="1"/>
  <c r="J531" i="1"/>
  <c r="A531" i="1" s="1"/>
  <c r="J532" i="1"/>
  <c r="A532" i="1" s="1"/>
  <c r="J533" i="1"/>
  <c r="A533" i="1" s="1"/>
  <c r="J524" i="1"/>
  <c r="A524" i="1" s="1"/>
  <c r="J525" i="1"/>
  <c r="A525" i="1" s="1"/>
  <c r="J526" i="1"/>
  <c r="A526" i="1" s="1"/>
  <c r="J527" i="1"/>
  <c r="A527" i="1" s="1"/>
  <c r="J480" i="1"/>
  <c r="A480" i="1" s="1"/>
  <c r="J481" i="1"/>
  <c r="A481" i="1" s="1"/>
  <c r="J482" i="1"/>
  <c r="A482" i="1" s="1"/>
  <c r="J483" i="1"/>
  <c r="A483" i="1" s="1"/>
  <c r="J484" i="1"/>
  <c r="A484" i="1" s="1"/>
  <c r="J485" i="1"/>
  <c r="A485" i="1" s="1"/>
  <c r="J486" i="1"/>
  <c r="A486" i="1" s="1"/>
  <c r="J487" i="1"/>
  <c r="A487" i="1" s="1"/>
  <c r="J488" i="1"/>
  <c r="A488" i="1" s="1"/>
  <c r="J489" i="1"/>
  <c r="A489" i="1" s="1"/>
  <c r="J490" i="1"/>
  <c r="A490" i="1" s="1"/>
  <c r="J491" i="1"/>
  <c r="A491" i="1" s="1"/>
  <c r="J492" i="1"/>
  <c r="A492" i="1" s="1"/>
  <c r="J493" i="1"/>
  <c r="A493" i="1" s="1"/>
  <c r="J494" i="1"/>
  <c r="A494" i="1" s="1"/>
  <c r="J495" i="1"/>
  <c r="A495" i="1" s="1"/>
  <c r="J496" i="1"/>
  <c r="A496" i="1" s="1"/>
  <c r="J497" i="1"/>
  <c r="A497" i="1" s="1"/>
  <c r="J498" i="1"/>
  <c r="A498" i="1" s="1"/>
  <c r="J499" i="1"/>
  <c r="A499" i="1" s="1"/>
  <c r="J500" i="1"/>
  <c r="A500" i="1" s="1"/>
  <c r="J501" i="1"/>
  <c r="A501" i="1" s="1"/>
  <c r="J502" i="1"/>
  <c r="A502" i="1" s="1"/>
  <c r="J503" i="1"/>
  <c r="A503" i="1" s="1"/>
  <c r="J504" i="1"/>
  <c r="A504" i="1" s="1"/>
  <c r="J505" i="1"/>
  <c r="A505" i="1" s="1"/>
  <c r="J506" i="1"/>
  <c r="A506" i="1" s="1"/>
  <c r="J507" i="1"/>
  <c r="A507" i="1" s="1"/>
  <c r="J508" i="1"/>
  <c r="A508" i="1" s="1"/>
  <c r="J509" i="1"/>
  <c r="A509" i="1" s="1"/>
  <c r="J510" i="1"/>
  <c r="A510" i="1" s="1"/>
  <c r="J511" i="1"/>
  <c r="A511" i="1" s="1"/>
  <c r="J512" i="1"/>
  <c r="A512" i="1" s="1"/>
  <c r="J513" i="1"/>
  <c r="A513" i="1" s="1"/>
  <c r="J514" i="1"/>
  <c r="A514" i="1" s="1"/>
  <c r="J515" i="1"/>
  <c r="A515" i="1" s="1"/>
  <c r="J516" i="1"/>
  <c r="A516" i="1" s="1"/>
  <c r="J517" i="1"/>
  <c r="A517" i="1" s="1"/>
  <c r="J518" i="1"/>
  <c r="A518" i="1" s="1"/>
  <c r="J519" i="1"/>
  <c r="A519" i="1" s="1"/>
  <c r="J520" i="1"/>
  <c r="A520" i="1" s="1"/>
  <c r="J521" i="1"/>
  <c r="A521" i="1" s="1"/>
  <c r="J522" i="1"/>
  <c r="A522" i="1" s="1"/>
  <c r="J523" i="1"/>
  <c r="A523" i="1" s="1"/>
  <c r="J479" i="1"/>
  <c r="A479" i="1" s="1"/>
  <c r="J467" i="1"/>
  <c r="A467" i="1" s="1"/>
  <c r="J468" i="1"/>
  <c r="A468" i="1" s="1"/>
  <c r="J469" i="1"/>
  <c r="A469" i="1" s="1"/>
  <c r="J470" i="1"/>
  <c r="A470" i="1" s="1"/>
  <c r="J471" i="1"/>
  <c r="A471" i="1" s="1"/>
  <c r="J472" i="1"/>
  <c r="A472" i="1" s="1"/>
  <c r="J473" i="1"/>
  <c r="A473" i="1" s="1"/>
  <c r="J474" i="1"/>
  <c r="A474" i="1" s="1"/>
  <c r="J475" i="1"/>
  <c r="A475" i="1" s="1"/>
  <c r="J476" i="1"/>
  <c r="A476" i="1" s="1"/>
  <c r="J477" i="1"/>
  <c r="A477" i="1" s="1"/>
  <c r="J478" i="1"/>
  <c r="A478" i="1" s="1"/>
  <c r="J440" i="1"/>
  <c r="A440" i="1" s="1"/>
  <c r="J441" i="1"/>
  <c r="A441" i="1" s="1"/>
  <c r="J442" i="1"/>
  <c r="A442" i="1" s="1"/>
  <c r="J443" i="1"/>
  <c r="A443" i="1" s="1"/>
  <c r="J444" i="1"/>
  <c r="A444" i="1" s="1"/>
  <c r="J445" i="1"/>
  <c r="A445" i="1" s="1"/>
  <c r="J446" i="1"/>
  <c r="A446" i="1" s="1"/>
  <c r="J447" i="1"/>
  <c r="A447" i="1" s="1"/>
  <c r="J448" i="1"/>
  <c r="A448" i="1" s="1"/>
  <c r="J449" i="1"/>
  <c r="A449" i="1" s="1"/>
  <c r="J450" i="1"/>
  <c r="A450" i="1" s="1"/>
  <c r="J451" i="1"/>
  <c r="A451" i="1" s="1"/>
  <c r="J452" i="1"/>
  <c r="A452" i="1" s="1"/>
  <c r="J453" i="1"/>
  <c r="A453" i="1" s="1"/>
  <c r="J454" i="1"/>
  <c r="A454" i="1" s="1"/>
  <c r="J455" i="1"/>
  <c r="A455" i="1" s="1"/>
  <c r="J456" i="1"/>
  <c r="A456" i="1" s="1"/>
  <c r="J457" i="1"/>
  <c r="A457" i="1" s="1"/>
  <c r="J458" i="1"/>
  <c r="A458" i="1" s="1"/>
  <c r="J459" i="1"/>
  <c r="A459" i="1" s="1"/>
  <c r="J460" i="1"/>
  <c r="A460" i="1" s="1"/>
  <c r="J461" i="1"/>
  <c r="A461" i="1" s="1"/>
  <c r="J462" i="1"/>
  <c r="A462" i="1" s="1"/>
  <c r="J463" i="1"/>
  <c r="A463" i="1" s="1"/>
  <c r="J464" i="1"/>
  <c r="A464" i="1" s="1"/>
  <c r="J465" i="1"/>
  <c r="A465" i="1" s="1"/>
  <c r="J466" i="1"/>
  <c r="A466" i="1" s="1"/>
  <c r="J401" i="1"/>
  <c r="A401" i="1" s="1"/>
  <c r="J402" i="1"/>
  <c r="A402" i="1" s="1"/>
  <c r="J403" i="1"/>
  <c r="J404" i="1"/>
  <c r="A404" i="1" s="1"/>
  <c r="J405" i="1"/>
  <c r="A405" i="1" s="1"/>
  <c r="J406" i="1"/>
  <c r="J407" i="1"/>
  <c r="A407" i="1" s="1"/>
  <c r="J408" i="1"/>
  <c r="A408" i="1" s="1"/>
  <c r="J409" i="1"/>
  <c r="A409" i="1" s="1"/>
  <c r="J410" i="1"/>
  <c r="J411" i="1"/>
  <c r="A411" i="1" s="1"/>
  <c r="J412" i="1"/>
  <c r="A412" i="1" s="1"/>
  <c r="J413" i="1"/>
  <c r="A413" i="1" s="1"/>
  <c r="J414" i="1"/>
  <c r="A414" i="1" s="1"/>
  <c r="J415" i="1"/>
  <c r="A415" i="1" s="1"/>
  <c r="J416" i="1"/>
  <c r="A416" i="1" s="1"/>
  <c r="J417" i="1"/>
  <c r="A417" i="1" s="1"/>
  <c r="J418" i="1"/>
  <c r="A418" i="1" s="1"/>
  <c r="J419" i="1"/>
  <c r="A419" i="1" s="1"/>
  <c r="J420" i="1"/>
  <c r="A420" i="1" s="1"/>
  <c r="J421" i="1"/>
  <c r="A421" i="1" s="1"/>
  <c r="J422" i="1"/>
  <c r="A422" i="1" s="1"/>
  <c r="J423" i="1"/>
  <c r="A423" i="1" s="1"/>
  <c r="J424" i="1"/>
  <c r="A424" i="1" s="1"/>
  <c r="J425" i="1"/>
  <c r="A425" i="1" s="1"/>
  <c r="J426" i="1"/>
  <c r="A426" i="1" s="1"/>
  <c r="J427" i="1"/>
  <c r="A427" i="1" s="1"/>
  <c r="J428" i="1"/>
  <c r="A428" i="1" s="1"/>
  <c r="J429" i="1"/>
  <c r="A429" i="1" s="1"/>
  <c r="J430" i="1"/>
  <c r="A430" i="1" s="1"/>
  <c r="J431" i="1"/>
  <c r="A431" i="1" s="1"/>
  <c r="J432" i="1"/>
  <c r="A432" i="1" s="1"/>
  <c r="J433" i="1"/>
  <c r="A433" i="1" s="1"/>
  <c r="J434" i="1"/>
  <c r="A434" i="1" s="1"/>
  <c r="J435" i="1"/>
  <c r="A435" i="1" s="1"/>
  <c r="J436" i="1"/>
  <c r="A436" i="1" s="1"/>
  <c r="J437" i="1"/>
  <c r="A437" i="1" s="1"/>
  <c r="J438" i="1"/>
  <c r="A438" i="1" s="1"/>
  <c r="J439" i="1"/>
  <c r="A439" i="1" s="1"/>
  <c r="J399" i="1"/>
  <c r="A399" i="1" s="1"/>
  <c r="J400" i="1"/>
  <c r="A400" i="1" s="1"/>
  <c r="J381" i="1"/>
  <c r="A381" i="1" s="1"/>
  <c r="J382" i="1"/>
  <c r="A382" i="1" s="1"/>
  <c r="J383" i="1"/>
  <c r="A383" i="1" s="1"/>
  <c r="J384" i="1"/>
  <c r="J385" i="1"/>
  <c r="J386" i="1"/>
  <c r="J387" i="1"/>
  <c r="J388" i="1"/>
  <c r="J389" i="1"/>
  <c r="J390" i="1"/>
  <c r="J391" i="1"/>
  <c r="J392" i="1"/>
  <c r="J393" i="1"/>
  <c r="J394" i="1"/>
  <c r="J395" i="1"/>
  <c r="J396" i="1"/>
  <c r="J397" i="1"/>
  <c r="J398" i="1"/>
  <c r="A398" i="1" s="1"/>
  <c r="J375" i="1"/>
  <c r="J376" i="1"/>
  <c r="J377" i="1"/>
  <c r="J378" i="1"/>
  <c r="J379" i="1"/>
  <c r="J380" i="1"/>
  <c r="J372" i="1"/>
  <c r="A372" i="1" s="1"/>
  <c r="J373" i="1"/>
  <c r="A373" i="1" s="1"/>
  <c r="J374" i="1"/>
  <c r="A374" i="1" s="1"/>
  <c r="J371" i="1"/>
  <c r="A371" i="1" s="1"/>
  <c r="J370" i="1"/>
  <c r="A370" i="1" s="1"/>
  <c r="J369" i="1"/>
  <c r="A369" i="1" s="1"/>
  <c r="J365" i="1"/>
  <c r="A365" i="1" s="1"/>
  <c r="J366" i="1"/>
  <c r="A366" i="1" s="1"/>
  <c r="J367" i="1"/>
  <c r="A367" i="1" s="1"/>
  <c r="J368" i="1"/>
  <c r="A368" i="1" s="1"/>
  <c r="J364" i="1"/>
  <c r="A364" i="1" s="1"/>
  <c r="J363" i="1"/>
  <c r="A363" i="1" s="1"/>
  <c r="J362" i="1"/>
  <c r="A362" i="1" s="1"/>
  <c r="J360" i="1"/>
  <c r="A360" i="1" s="1"/>
  <c r="J361" i="1"/>
  <c r="A361" i="1" s="1"/>
  <c r="J359" i="1"/>
  <c r="A359" i="1" s="1"/>
  <c r="J341" i="1"/>
  <c r="A341" i="1" s="1"/>
  <c r="J342" i="1"/>
  <c r="A342" i="1" s="1"/>
  <c r="J343" i="1"/>
  <c r="A343" i="1" s="1"/>
  <c r="J344" i="1"/>
  <c r="A344" i="1" s="1"/>
  <c r="J345" i="1"/>
  <c r="A345" i="1" s="1"/>
  <c r="J346" i="1"/>
  <c r="A346" i="1" s="1"/>
  <c r="J347" i="1"/>
  <c r="A347" i="1" s="1"/>
  <c r="J348" i="1"/>
  <c r="A348" i="1" s="1"/>
  <c r="J349" i="1"/>
  <c r="A349" i="1" s="1"/>
  <c r="J350" i="1"/>
  <c r="A350" i="1" s="1"/>
  <c r="J351" i="1"/>
  <c r="A351" i="1" s="1"/>
  <c r="J352" i="1"/>
  <c r="A352" i="1" s="1"/>
  <c r="J353" i="1"/>
  <c r="A353" i="1" s="1"/>
  <c r="J354" i="1"/>
  <c r="A354" i="1" s="1"/>
  <c r="J355" i="1"/>
  <c r="A355" i="1" s="1"/>
  <c r="J356" i="1"/>
  <c r="A356" i="1" s="1"/>
  <c r="J357" i="1"/>
  <c r="A357" i="1" s="1"/>
  <c r="J358" i="1"/>
  <c r="A358" i="1" s="1"/>
  <c r="J340" i="1"/>
  <c r="A340" i="1" s="1"/>
  <c r="J338" i="1"/>
  <c r="A338" i="1" s="1"/>
  <c r="J339" i="1"/>
  <c r="A339" i="1" s="1"/>
  <c r="J337" i="1"/>
  <c r="A337" i="1" s="1"/>
  <c r="J336" i="1"/>
  <c r="A336" i="1" s="1"/>
  <c r="J334" i="1"/>
  <c r="A334" i="1" s="1"/>
  <c r="J335" i="1"/>
  <c r="A335" i="1" s="1"/>
  <c r="J331" i="1"/>
  <c r="A331" i="1" s="1"/>
  <c r="J332" i="1"/>
  <c r="A332" i="1" s="1"/>
  <c r="J333" i="1"/>
  <c r="A333" i="1" s="1"/>
  <c r="J327" i="1"/>
  <c r="A327" i="1" s="1"/>
  <c r="J328" i="1"/>
  <c r="A328" i="1" s="1"/>
  <c r="J329" i="1"/>
  <c r="A329" i="1" s="1"/>
  <c r="J330" i="1"/>
  <c r="A330" i="1" s="1"/>
  <c r="J326" i="1"/>
  <c r="A326" i="1" s="1"/>
  <c r="J322" i="1"/>
  <c r="A322" i="1" s="1"/>
  <c r="J323" i="1"/>
  <c r="A323" i="1" s="1"/>
  <c r="J324" i="1"/>
  <c r="A324" i="1" s="1"/>
  <c r="J325" i="1"/>
  <c r="A325" i="1" s="1"/>
  <c r="J303" i="1"/>
  <c r="A303" i="1" s="1"/>
  <c r="J304" i="1"/>
  <c r="A304" i="1" s="1"/>
  <c r="J305" i="1"/>
  <c r="A305" i="1" s="1"/>
  <c r="J306" i="1"/>
  <c r="A306" i="1" s="1"/>
  <c r="J307" i="1"/>
  <c r="A307" i="1" s="1"/>
  <c r="J308" i="1"/>
  <c r="A308" i="1" s="1"/>
  <c r="J309" i="1"/>
  <c r="A309" i="1" s="1"/>
  <c r="J310" i="1"/>
  <c r="A310" i="1" s="1"/>
  <c r="J311" i="1"/>
  <c r="A311" i="1" s="1"/>
  <c r="J312" i="1"/>
  <c r="A312" i="1" s="1"/>
  <c r="J313" i="1"/>
  <c r="A313" i="1" s="1"/>
  <c r="J314" i="1"/>
  <c r="A314" i="1" s="1"/>
  <c r="J315" i="1"/>
  <c r="A315" i="1" s="1"/>
  <c r="J316" i="1"/>
  <c r="A316" i="1" s="1"/>
  <c r="J317" i="1"/>
  <c r="A317" i="1" s="1"/>
  <c r="J318" i="1"/>
  <c r="A318" i="1" s="1"/>
  <c r="J319" i="1"/>
  <c r="A319" i="1" s="1"/>
  <c r="J320" i="1"/>
  <c r="A320" i="1" s="1"/>
  <c r="J321" i="1"/>
  <c r="A321" i="1" s="1"/>
  <c r="J302" i="1"/>
  <c r="A302" i="1" s="1"/>
  <c r="J297" i="1"/>
  <c r="A297" i="1" s="1"/>
  <c r="J298" i="1"/>
  <c r="A298" i="1" s="1"/>
  <c r="J299" i="1"/>
  <c r="A299" i="1" s="1"/>
  <c r="J300" i="1"/>
  <c r="A300" i="1" s="1"/>
  <c r="J301" i="1"/>
  <c r="A301" i="1" s="1"/>
  <c r="J296" i="1"/>
  <c r="A296" i="1" s="1"/>
  <c r="J291" i="1"/>
  <c r="A291" i="1" s="1"/>
  <c r="J292" i="1"/>
  <c r="A292" i="1" s="1"/>
  <c r="J293" i="1"/>
  <c r="A293" i="1" s="1"/>
  <c r="J294" i="1"/>
  <c r="A294" i="1" s="1"/>
  <c r="J295" i="1"/>
  <c r="A295" i="1" s="1"/>
  <c r="J287" i="1"/>
  <c r="A287" i="1" s="1"/>
  <c r="J288" i="1"/>
  <c r="A288" i="1" s="1"/>
  <c r="J289" i="1"/>
  <c r="A289" i="1" s="1"/>
  <c r="J290" i="1"/>
  <c r="A290" i="1" s="1"/>
  <c r="J286" i="1"/>
  <c r="A286" i="1" s="1"/>
  <c r="J283" i="1"/>
  <c r="A283" i="1" s="1"/>
  <c r="J284" i="1"/>
  <c r="A284" i="1" s="1"/>
  <c r="J285" i="1"/>
  <c r="A285" i="1" s="1"/>
  <c r="J282" i="1"/>
  <c r="A282" i="1" s="1"/>
  <c r="J279" i="1"/>
  <c r="A279" i="1" s="1"/>
  <c r="J280" i="1"/>
  <c r="A280" i="1" s="1"/>
  <c r="J281" i="1"/>
  <c r="A281" i="1" s="1"/>
  <c r="J278" i="1"/>
  <c r="A278" i="1" s="1"/>
  <c r="J277" i="1"/>
  <c r="A277" i="1" s="1"/>
  <c r="J276" i="1"/>
  <c r="A276" i="1" s="1"/>
  <c r="J275" i="1"/>
  <c r="A275" i="1" s="1"/>
  <c r="J274" i="1"/>
  <c r="A274" i="1" s="1"/>
  <c r="J273" i="1"/>
  <c r="A273" i="1" s="1"/>
  <c r="J272" i="1"/>
  <c r="A272" i="1" s="1"/>
  <c r="J271" i="1"/>
  <c r="A271" i="1" s="1"/>
  <c r="J270" i="1"/>
  <c r="A270" i="1" s="1"/>
  <c r="J269" i="1"/>
  <c r="A269" i="1" s="1"/>
  <c r="J268" i="1"/>
  <c r="A268" i="1" s="1"/>
  <c r="J267" i="1"/>
  <c r="A267" i="1" s="1"/>
  <c r="J266" i="1"/>
  <c r="J265" i="1"/>
  <c r="A265" i="1" s="1"/>
  <c r="J264" i="1"/>
  <c r="A264" i="1" s="1"/>
  <c r="J263" i="1"/>
  <c r="A263" i="1" s="1"/>
  <c r="J262" i="1"/>
  <c r="A262" i="1" s="1"/>
  <c r="J261" i="1"/>
  <c r="A261" i="1" s="1"/>
  <c r="J260" i="1"/>
  <c r="A260" i="1" s="1"/>
  <c r="J255" i="1"/>
  <c r="A255" i="1" s="1"/>
  <c r="J256" i="1"/>
  <c r="A256" i="1" s="1"/>
  <c r="J257" i="1"/>
  <c r="A257" i="1" s="1"/>
  <c r="J258" i="1"/>
  <c r="A258" i="1" s="1"/>
  <c r="J259" i="1"/>
  <c r="A259" i="1" s="1"/>
  <c r="J253" i="1"/>
  <c r="A253" i="1" s="1"/>
  <c r="J254" i="1"/>
  <c r="A254" i="1" s="1"/>
  <c r="J252" i="1"/>
  <c r="A252" i="1" s="1"/>
  <c r="J251" i="1"/>
  <c r="A251" i="1" s="1"/>
  <c r="J248" i="1"/>
  <c r="A248" i="1" s="1"/>
  <c r="J249" i="1"/>
  <c r="A249" i="1" s="1"/>
  <c r="J250" i="1"/>
  <c r="A250" i="1" s="1"/>
  <c r="J247" i="1"/>
  <c r="A247" i="1" s="1"/>
  <c r="J245" i="1"/>
  <c r="A245" i="1" s="1"/>
  <c r="J246" i="1"/>
  <c r="A246" i="1" s="1"/>
  <c r="J233" i="1"/>
  <c r="A233" i="1" s="1"/>
  <c r="J234" i="1"/>
  <c r="A234" i="1" s="1"/>
  <c r="J235" i="1"/>
  <c r="A235" i="1" s="1"/>
  <c r="J236" i="1"/>
  <c r="A236" i="1" s="1"/>
  <c r="J237" i="1"/>
  <c r="A237" i="1" s="1"/>
  <c r="J238" i="1"/>
  <c r="A238" i="1" s="1"/>
  <c r="J239" i="1"/>
  <c r="A239" i="1" s="1"/>
  <c r="J240" i="1"/>
  <c r="A240" i="1" s="1"/>
  <c r="J241" i="1"/>
  <c r="A241" i="1" s="1"/>
  <c r="J242" i="1"/>
  <c r="A242" i="1" s="1"/>
  <c r="J243" i="1"/>
  <c r="A243" i="1" s="1"/>
  <c r="J244" i="1"/>
  <c r="A244" i="1" s="1"/>
  <c r="J229" i="1"/>
  <c r="A229" i="1" s="1"/>
  <c r="J230" i="1"/>
  <c r="A230" i="1" s="1"/>
  <c r="J231" i="1"/>
  <c r="A231" i="1" s="1"/>
  <c r="J232" i="1"/>
  <c r="A232" i="1" s="1"/>
  <c r="J225" i="1"/>
  <c r="A225" i="1" s="1"/>
  <c r="J226" i="1"/>
  <c r="A226" i="1" s="1"/>
  <c r="J227" i="1"/>
  <c r="A227" i="1" s="1"/>
  <c r="J228" i="1"/>
  <c r="A228" i="1" s="1"/>
  <c r="J224" i="1"/>
  <c r="A224" i="1" s="1"/>
  <c r="J223" i="1"/>
  <c r="A223" i="1" s="1"/>
  <c r="J222" i="1"/>
  <c r="A222" i="1" s="1"/>
  <c r="J218" i="1"/>
  <c r="A218" i="1" s="1"/>
  <c r="J219" i="1"/>
  <c r="A219" i="1" s="1"/>
  <c r="J220" i="1"/>
  <c r="A220" i="1" s="1"/>
  <c r="J221" i="1"/>
  <c r="A221" i="1" s="1"/>
  <c r="J202" i="1"/>
  <c r="A202" i="1" s="1"/>
  <c r="J203" i="1"/>
  <c r="A203" i="1" s="1"/>
  <c r="J204" i="1"/>
  <c r="A204" i="1" s="1"/>
  <c r="J205" i="1"/>
  <c r="A205" i="1" s="1"/>
  <c r="J206" i="1"/>
  <c r="A206" i="1" s="1"/>
  <c r="J207" i="1"/>
  <c r="A207" i="1" s="1"/>
  <c r="J208" i="1"/>
  <c r="A208" i="1" s="1"/>
  <c r="J209" i="1"/>
  <c r="A209" i="1" s="1"/>
  <c r="J210" i="1"/>
  <c r="A210" i="1" s="1"/>
  <c r="J211" i="1"/>
  <c r="A211" i="1" s="1"/>
  <c r="J212" i="1"/>
  <c r="A212" i="1" s="1"/>
  <c r="J213" i="1"/>
  <c r="A213" i="1" s="1"/>
  <c r="J214" i="1"/>
  <c r="A214" i="1" s="1"/>
  <c r="J215" i="1"/>
  <c r="A215" i="1" s="1"/>
  <c r="J216" i="1"/>
  <c r="A216" i="1" s="1"/>
  <c r="J217" i="1"/>
  <c r="A217" i="1" s="1"/>
  <c r="J191" i="1"/>
  <c r="A191" i="1" s="1"/>
  <c r="J192" i="1"/>
  <c r="A192" i="1" s="1"/>
  <c r="J193" i="1"/>
  <c r="A193" i="1" s="1"/>
  <c r="J194" i="1"/>
  <c r="A194" i="1" s="1"/>
  <c r="J195" i="1"/>
  <c r="A195" i="1" s="1"/>
  <c r="J196" i="1"/>
  <c r="A196" i="1" s="1"/>
  <c r="J197" i="1"/>
  <c r="A197" i="1" s="1"/>
  <c r="J198" i="1"/>
  <c r="A198" i="1" s="1"/>
  <c r="J199" i="1"/>
  <c r="A199" i="1" s="1"/>
  <c r="J200" i="1"/>
  <c r="A200" i="1" s="1"/>
  <c r="J201" i="1"/>
  <c r="A201" i="1" s="1"/>
  <c r="J190" i="1"/>
  <c r="A190" i="1" s="1"/>
  <c r="J189" i="1"/>
  <c r="A189" i="1" s="1"/>
  <c r="J188" i="1"/>
  <c r="A188" i="1" s="1"/>
  <c r="J179" i="1"/>
  <c r="A179" i="1" s="1"/>
  <c r="J180" i="1"/>
  <c r="A180" i="1" s="1"/>
  <c r="J181" i="1"/>
  <c r="A181" i="1" s="1"/>
  <c r="J182" i="1"/>
  <c r="A182" i="1" s="1"/>
  <c r="J183" i="1"/>
  <c r="A183" i="1" s="1"/>
  <c r="J184" i="1"/>
  <c r="A184" i="1" s="1"/>
  <c r="J185" i="1"/>
  <c r="A185" i="1" s="1"/>
  <c r="J186" i="1"/>
  <c r="A186" i="1" s="1"/>
  <c r="J187" i="1"/>
  <c r="A187" i="1" s="1"/>
  <c r="J144" i="1"/>
  <c r="A144" i="1" s="1"/>
  <c r="J145" i="1"/>
  <c r="J146" i="1"/>
  <c r="A146" i="1" s="1"/>
  <c r="J147" i="1"/>
  <c r="J148" i="1"/>
  <c r="J149" i="1"/>
  <c r="A149" i="1" s="1"/>
  <c r="J150" i="1"/>
  <c r="A150" i="1" s="1"/>
  <c r="J151" i="1"/>
  <c r="J152" i="1"/>
  <c r="J153" i="1"/>
  <c r="A153" i="1" s="1"/>
  <c r="J154" i="1"/>
  <c r="A154" i="1" s="1"/>
  <c r="J155" i="1"/>
  <c r="J156" i="1"/>
  <c r="A156" i="1" s="1"/>
  <c r="J157" i="1"/>
  <c r="A157" i="1" s="1"/>
  <c r="J158" i="1"/>
  <c r="A158" i="1" s="1"/>
  <c r="J159" i="1"/>
  <c r="A159" i="1" s="1"/>
  <c r="J160" i="1"/>
  <c r="A160" i="1" s="1"/>
  <c r="J161" i="1"/>
  <c r="A161" i="1" s="1"/>
  <c r="J162" i="1"/>
  <c r="J163" i="1"/>
  <c r="A163" i="1" s="1"/>
  <c r="J164" i="1"/>
  <c r="A164" i="1" s="1"/>
  <c r="J165" i="1"/>
  <c r="A165" i="1" s="1"/>
  <c r="J166" i="1"/>
  <c r="A166" i="1" s="1"/>
  <c r="J167" i="1"/>
  <c r="A167" i="1" s="1"/>
  <c r="J168" i="1"/>
  <c r="A168" i="1" s="1"/>
  <c r="J169" i="1"/>
  <c r="A169" i="1" s="1"/>
  <c r="J170" i="1"/>
  <c r="A170" i="1" s="1"/>
  <c r="J171" i="1"/>
  <c r="A171" i="1" s="1"/>
  <c r="J172" i="1"/>
  <c r="A172" i="1" s="1"/>
  <c r="J173" i="1"/>
  <c r="A173" i="1" s="1"/>
  <c r="J174" i="1"/>
  <c r="J175" i="1"/>
  <c r="A175" i="1" s="1"/>
  <c r="J176" i="1"/>
  <c r="A176" i="1" s="1"/>
  <c r="J177" i="1"/>
  <c r="A177" i="1" s="1"/>
  <c r="J178" i="1"/>
  <c r="A178" i="1" s="1"/>
  <c r="J142" i="1"/>
  <c r="A142" i="1" s="1"/>
  <c r="J143" i="1"/>
  <c r="A143" i="1" s="1"/>
  <c r="J140" i="1"/>
  <c r="A140" i="1" s="1"/>
  <c r="J141" i="1"/>
  <c r="A141" i="1" s="1"/>
  <c r="J127" i="1"/>
  <c r="J128" i="1"/>
  <c r="A128" i="1" s="1"/>
  <c r="J129" i="1"/>
  <c r="J130" i="1"/>
  <c r="A130" i="1" s="1"/>
  <c r="J131" i="1"/>
  <c r="A131" i="1" s="1"/>
  <c r="J132" i="1"/>
  <c r="A132" i="1" s="1"/>
  <c r="J133" i="1"/>
  <c r="J134" i="1"/>
  <c r="J135" i="1"/>
  <c r="J136" i="1"/>
  <c r="J137" i="1"/>
  <c r="J138" i="1"/>
  <c r="A138" i="1" s="1"/>
  <c r="J139" i="1"/>
  <c r="A139" i="1" s="1"/>
  <c r="J120" i="1"/>
  <c r="J121" i="1"/>
  <c r="J122" i="1"/>
  <c r="J123" i="1"/>
  <c r="A123" i="1" s="1"/>
  <c r="J124" i="1"/>
  <c r="A124" i="1" s="1"/>
  <c r="J125" i="1"/>
  <c r="J126" i="1"/>
  <c r="J110" i="1"/>
  <c r="A110" i="1" s="1"/>
  <c r="J111" i="1"/>
  <c r="A111" i="1" s="1"/>
  <c r="J112" i="1"/>
  <c r="A112" i="1" s="1"/>
  <c r="J113" i="1"/>
  <c r="A113" i="1" s="1"/>
  <c r="J114" i="1"/>
  <c r="J115" i="1"/>
  <c r="J116" i="1"/>
  <c r="J117" i="1"/>
  <c r="J118" i="1"/>
  <c r="A118" i="1" s="1"/>
  <c r="J119" i="1"/>
  <c r="A119" i="1" s="1"/>
  <c r="J107" i="1"/>
  <c r="J108" i="1"/>
  <c r="J109" i="1"/>
  <c r="A109" i="1" s="1"/>
  <c r="J106" i="1"/>
  <c r="A106" i="1" s="1"/>
  <c r="J105" i="1"/>
  <c r="A105" i="1" s="1"/>
  <c r="J103" i="1"/>
  <c r="A103" i="1" s="1"/>
  <c r="J104" i="1"/>
  <c r="A104" i="1" s="1"/>
  <c r="J101" i="1"/>
  <c r="A101" i="1" s="1"/>
  <c r="J102" i="1"/>
  <c r="A102" i="1" s="1"/>
  <c r="J99" i="1"/>
  <c r="A99" i="1" s="1"/>
  <c r="J100" i="1"/>
  <c r="A100" i="1" s="1"/>
  <c r="J89" i="1"/>
  <c r="A89" i="1" s="1"/>
  <c r="J90" i="1"/>
  <c r="A90" i="1" s="1"/>
  <c r="J91" i="1"/>
  <c r="A91" i="1" s="1"/>
  <c r="J92" i="1"/>
  <c r="A92" i="1" s="1"/>
  <c r="J93" i="1"/>
  <c r="A93" i="1" s="1"/>
  <c r="J94" i="1"/>
  <c r="A94" i="1" s="1"/>
  <c r="J95" i="1"/>
  <c r="J96" i="1"/>
  <c r="J97" i="1"/>
  <c r="A97" i="1" s="1"/>
  <c r="J98" i="1"/>
  <c r="A98" i="1" s="1"/>
  <c r="J74" i="1"/>
  <c r="A74" i="1" s="1"/>
  <c r="J75" i="1"/>
  <c r="A75" i="1" s="1"/>
  <c r="J76" i="1"/>
  <c r="A76" i="1" s="1"/>
  <c r="J77" i="1"/>
  <c r="A77" i="1" s="1"/>
  <c r="J78" i="1"/>
  <c r="A78" i="1" s="1"/>
  <c r="J79" i="1"/>
  <c r="A79" i="1" s="1"/>
  <c r="J80" i="1"/>
  <c r="A80" i="1" s="1"/>
  <c r="J81" i="1"/>
  <c r="A81" i="1" s="1"/>
  <c r="J82" i="1"/>
  <c r="J83" i="1"/>
  <c r="J84" i="1"/>
  <c r="J85" i="1"/>
  <c r="J86" i="1"/>
  <c r="J87" i="1"/>
  <c r="J88" i="1"/>
  <c r="J71" i="1"/>
  <c r="A71" i="1" s="1"/>
  <c r="J72" i="1"/>
  <c r="A72" i="1" s="1"/>
  <c r="J73" i="1"/>
  <c r="A73" i="1" s="1"/>
  <c r="J70" i="1"/>
  <c r="A70" i="1" s="1"/>
  <c r="J69" i="1"/>
  <c r="A69" i="1" s="1"/>
  <c r="J68" i="1"/>
  <c r="J67" i="1"/>
  <c r="A67" i="1" s="1"/>
  <c r="J66" i="1"/>
  <c r="A66" i="1" s="1"/>
  <c r="J64" i="1"/>
  <c r="A64" i="1" s="1"/>
  <c r="J65" i="1"/>
  <c r="A65" i="1" s="1"/>
  <c r="J63" i="1"/>
  <c r="A63" i="1" s="1"/>
  <c r="J61" i="1"/>
  <c r="J62" i="1"/>
  <c r="A62" i="1" s="1"/>
  <c r="J60" i="1"/>
  <c r="A60" i="1" s="1"/>
  <c r="J59" i="1"/>
  <c r="J58" i="1"/>
  <c r="A58" i="1" s="1"/>
  <c r="J54" i="1"/>
  <c r="J55" i="1"/>
  <c r="J56" i="1"/>
  <c r="J57" i="1"/>
  <c r="A57" i="1" s="1"/>
  <c r="J53" i="1"/>
  <c r="A53" i="1" s="1"/>
  <c r="J52" i="1"/>
  <c r="A52" i="1" s="1"/>
  <c r="J50" i="1"/>
  <c r="A50" i="1" s="1"/>
  <c r="J51" i="1"/>
  <c r="A51" i="1" s="1"/>
  <c r="J49" i="1"/>
  <c r="A49" i="1" s="1"/>
  <c r="J48" i="1"/>
  <c r="A48" i="1" s="1"/>
  <c r="J46" i="1"/>
  <c r="J47" i="1"/>
  <c r="A47" i="1" s="1"/>
  <c r="J45" i="1"/>
  <c r="J43" i="1"/>
  <c r="A43" i="1" s="1"/>
  <c r="J44" i="1"/>
  <c r="A44" i="1" s="1"/>
  <c r="J40" i="1"/>
  <c r="A40" i="1" s="1"/>
  <c r="J41" i="1"/>
  <c r="J42" i="1"/>
  <c r="J33" i="1"/>
  <c r="J34" i="1"/>
  <c r="J35" i="1"/>
  <c r="J36" i="1"/>
  <c r="J37" i="1"/>
  <c r="J38" i="1"/>
  <c r="J39" i="1"/>
  <c r="J32" i="1"/>
  <c r="A32" i="1" s="1"/>
  <c r="J30" i="1"/>
  <c r="A30" i="1" s="1"/>
  <c r="J31" i="1"/>
  <c r="A31" i="1" s="1"/>
  <c r="J26" i="1"/>
  <c r="J27" i="1"/>
  <c r="J28" i="1"/>
  <c r="J29" i="1"/>
  <c r="J25" i="1"/>
  <c r="A25" i="1" s="1"/>
  <c r="J24" i="1"/>
  <c r="J23" i="1"/>
  <c r="A23" i="1" s="1"/>
  <c r="J22" i="1"/>
  <c r="A22" i="1" s="1"/>
  <c r="J21" i="1"/>
  <c r="J20" i="1"/>
  <c r="J19" i="1"/>
  <c r="A19" i="1" s="1"/>
  <c r="J14" i="1"/>
  <c r="J15" i="1"/>
  <c r="J16" i="1"/>
  <c r="J17" i="1"/>
  <c r="J18" i="1"/>
  <c r="J8" i="1"/>
  <c r="J9" i="1"/>
  <c r="J10" i="1"/>
  <c r="A10" i="1" s="1"/>
  <c r="J11" i="1"/>
  <c r="A11" i="1" s="1"/>
  <c r="J12" i="1"/>
  <c r="A12" i="1" s="1"/>
  <c r="J13" i="1"/>
  <c r="A13" i="1" s="1"/>
  <c r="J3" i="1"/>
  <c r="J4" i="1"/>
  <c r="J5" i="1"/>
  <c r="J6" i="1"/>
  <c r="J7" i="1"/>
  <c r="J2" i="1"/>
  <c r="A2" i="1" s="1"/>
  <c r="A3" i="1" l="1"/>
  <c r="A1049" i="1"/>
  <c r="A1050" i="1" s="1"/>
  <c r="I2706" i="1"/>
  <c r="I2707" i="1"/>
  <c r="I2708" i="1"/>
  <c r="I2709" i="1"/>
  <c r="I2705" i="1"/>
  <c r="I2701" i="1"/>
  <c r="I2702" i="1"/>
  <c r="I2703" i="1"/>
  <c r="I2704" i="1"/>
  <c r="I2693" i="1"/>
  <c r="I2694" i="1"/>
  <c r="I2695" i="1"/>
  <c r="I2696" i="1"/>
  <c r="I2697" i="1"/>
  <c r="I2698" i="1"/>
  <c r="I2699" i="1"/>
  <c r="I2700" i="1"/>
  <c r="I2686" i="1"/>
  <c r="I2687" i="1"/>
  <c r="I2688" i="1"/>
  <c r="I2689" i="1"/>
  <c r="I2690" i="1"/>
  <c r="I2691" i="1"/>
  <c r="I2692" i="1"/>
  <c r="I2678" i="1"/>
  <c r="I2679" i="1"/>
  <c r="I2680" i="1"/>
  <c r="I2681" i="1"/>
  <c r="I2682" i="1"/>
  <c r="I2683" i="1"/>
  <c r="I2684" i="1"/>
  <c r="I2685" i="1"/>
  <c r="I2663" i="1"/>
  <c r="I2664" i="1"/>
  <c r="I2665" i="1"/>
  <c r="I2666" i="1"/>
  <c r="I2667" i="1"/>
  <c r="I2668" i="1"/>
  <c r="I2669" i="1"/>
  <c r="I2670" i="1"/>
  <c r="I2671" i="1"/>
  <c r="I2672" i="1"/>
  <c r="I2673" i="1"/>
  <c r="I2674" i="1"/>
  <c r="I2675" i="1"/>
  <c r="I2676" i="1"/>
  <c r="I2677"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31"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587" i="1"/>
  <c r="I2584" i="1"/>
  <c r="I2585" i="1"/>
  <c r="I2586" i="1"/>
  <c r="I2583" i="1"/>
  <c r="I2582" i="1"/>
  <c r="I2580" i="1"/>
  <c r="I2581" i="1"/>
  <c r="I2579" i="1"/>
  <c r="I2577" i="1"/>
  <c r="I2578" i="1"/>
  <c r="I2576" i="1"/>
  <c r="I2574" i="1"/>
  <c r="I2575" i="1"/>
  <c r="I2571" i="1"/>
  <c r="I2572" i="1"/>
  <c r="I2573" i="1"/>
  <c r="I2570" i="1"/>
  <c r="I2569" i="1"/>
  <c r="I2568" i="1"/>
  <c r="I2565" i="1"/>
  <c r="I2566" i="1"/>
  <c r="I2567" i="1"/>
  <c r="I2551" i="1"/>
  <c r="I2552" i="1"/>
  <c r="I2553" i="1"/>
  <c r="I2554" i="1"/>
  <c r="I2555" i="1"/>
  <c r="I2556" i="1"/>
  <c r="I2557" i="1"/>
  <c r="I2558" i="1"/>
  <c r="I2559" i="1"/>
  <c r="I2560" i="1"/>
  <c r="I2561" i="1"/>
  <c r="I2562" i="1"/>
  <c r="I2563" i="1"/>
  <c r="I2564"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21" i="1"/>
  <c r="I2520" i="1"/>
  <c r="I2519" i="1"/>
  <c r="I2518" i="1"/>
  <c r="I2517" i="1"/>
  <c r="I2516" i="1"/>
  <c r="I2515" i="1"/>
  <c r="I2514" i="1"/>
  <c r="I2513" i="1"/>
  <c r="I2510" i="1"/>
  <c r="I2511" i="1"/>
  <c r="I2512" i="1"/>
  <c r="I2509" i="1"/>
  <c r="I2507" i="1"/>
  <c r="I2508" i="1"/>
  <c r="I2506" i="1"/>
  <c r="I2505" i="1"/>
  <c r="I2504" i="1"/>
  <c r="I2495" i="1"/>
  <c r="I2496" i="1"/>
  <c r="I2497" i="1"/>
  <c r="I2498" i="1"/>
  <c r="I2499" i="1"/>
  <c r="I2500" i="1"/>
  <c r="I2501" i="1"/>
  <c r="I2502" i="1"/>
  <c r="I2503" i="1"/>
  <c r="I2494" i="1"/>
  <c r="I2493" i="1"/>
  <c r="I2492" i="1"/>
  <c r="I2491" i="1"/>
  <c r="I2489" i="1"/>
  <c r="I2490" i="1"/>
  <c r="I2488" i="1"/>
  <c r="I2472" i="1"/>
  <c r="I2473" i="1"/>
  <c r="I2474" i="1"/>
  <c r="I2475" i="1"/>
  <c r="I2476" i="1"/>
  <c r="I2477" i="1"/>
  <c r="I2478" i="1"/>
  <c r="I2479" i="1"/>
  <c r="I2480" i="1"/>
  <c r="I2481" i="1"/>
  <c r="I2482" i="1"/>
  <c r="I2483" i="1"/>
  <c r="I2484" i="1"/>
  <c r="I2485" i="1"/>
  <c r="I2486" i="1"/>
  <c r="I2487" i="1"/>
  <c r="I2469" i="1"/>
  <c r="I2470" i="1"/>
  <c r="I2471" i="1"/>
  <c r="I2468" i="1"/>
  <c r="I2464" i="1"/>
  <c r="I2465" i="1"/>
  <c r="I2466" i="1"/>
  <c r="I2467" i="1"/>
  <c r="I2462" i="1"/>
  <c r="I2463" i="1"/>
  <c r="I2461" i="1"/>
  <c r="I2460" i="1"/>
  <c r="I2455" i="1"/>
  <c r="I2456" i="1"/>
  <c r="I2457" i="1"/>
  <c r="I2458" i="1"/>
  <c r="I2459" i="1"/>
  <c r="I2454" i="1"/>
  <c r="I2453" i="1"/>
  <c r="I2451" i="1"/>
  <c r="I2452" i="1"/>
  <c r="I2433" i="1"/>
  <c r="I2434" i="1"/>
  <c r="I2435" i="1"/>
  <c r="I2436" i="1"/>
  <c r="I2437" i="1"/>
  <c r="I2438" i="1"/>
  <c r="I2439" i="1"/>
  <c r="I2440" i="1"/>
  <c r="I2441" i="1"/>
  <c r="I2442" i="1"/>
  <c r="I2443" i="1"/>
  <c r="I2444" i="1"/>
  <c r="I2445" i="1"/>
  <c r="I2446" i="1"/>
  <c r="I2447" i="1"/>
  <c r="I2448" i="1"/>
  <c r="I2449" i="1"/>
  <c r="I2450" i="1"/>
  <c r="I2427" i="1"/>
  <c r="I2428" i="1"/>
  <c r="I2429" i="1"/>
  <c r="I2430" i="1"/>
  <c r="I2431" i="1"/>
  <c r="I2432" i="1"/>
  <c r="I2421" i="1"/>
  <c r="I2422" i="1"/>
  <c r="I2423" i="1"/>
  <c r="I2424" i="1"/>
  <c r="I2425" i="1"/>
  <c r="I2426" i="1"/>
  <c r="I2420" i="1"/>
  <c r="I2419" i="1"/>
  <c r="I2418" i="1"/>
  <c r="I2414" i="1"/>
  <c r="I2415" i="1"/>
  <c r="I2416" i="1"/>
  <c r="I2417" i="1"/>
  <c r="I2412" i="1"/>
  <c r="I2413" i="1"/>
  <c r="I2410" i="1"/>
  <c r="I2411" i="1"/>
  <c r="I2409" i="1"/>
  <c r="I2408" i="1"/>
  <c r="I2396" i="1"/>
  <c r="I2397" i="1"/>
  <c r="I2398" i="1"/>
  <c r="I2399" i="1"/>
  <c r="I2400" i="1"/>
  <c r="I2401" i="1"/>
  <c r="I2402" i="1"/>
  <c r="I2403" i="1"/>
  <c r="I2404" i="1"/>
  <c r="I2405" i="1"/>
  <c r="I2406" i="1"/>
  <c r="I2407" i="1"/>
  <c r="I2394" i="1"/>
  <c r="I2395" i="1"/>
  <c r="I2393" i="1"/>
  <c r="I2392" i="1"/>
  <c r="I2388" i="1"/>
  <c r="I2389" i="1"/>
  <c r="I2390" i="1"/>
  <c r="I2391" i="1"/>
  <c r="I2386" i="1"/>
  <c r="I2387" i="1"/>
  <c r="I2385" i="1"/>
  <c r="I2379" i="1"/>
  <c r="I2380" i="1"/>
  <c r="I2381" i="1"/>
  <c r="I2382" i="1"/>
  <c r="I2383" i="1"/>
  <c r="I2384" i="1"/>
  <c r="I2378" i="1"/>
  <c r="I2376" i="1"/>
  <c r="I2377" i="1"/>
  <c r="I2375" i="1"/>
  <c r="I2374" i="1"/>
  <c r="I2373" i="1"/>
  <c r="I2370" i="1"/>
  <c r="I2371" i="1"/>
  <c r="I2372" i="1"/>
  <c r="I2369" i="1"/>
  <c r="I2367" i="1"/>
  <c r="I2368" i="1"/>
  <c r="I2366" i="1"/>
  <c r="I2364" i="1"/>
  <c r="I2365" i="1"/>
  <c r="I2362" i="1"/>
  <c r="I2363" i="1"/>
  <c r="I2360" i="1"/>
  <c r="I2361" i="1"/>
  <c r="I2353" i="1"/>
  <c r="I2354" i="1"/>
  <c r="I2355" i="1"/>
  <c r="I2356" i="1"/>
  <c r="I2357" i="1"/>
  <c r="I2358" i="1"/>
  <c r="I2359" i="1"/>
  <c r="I2334" i="1"/>
  <c r="I2335" i="1"/>
  <c r="I2336" i="1"/>
  <c r="I2337" i="1"/>
  <c r="I2338" i="1"/>
  <c r="I2339" i="1"/>
  <c r="I2340" i="1"/>
  <c r="I2341" i="1"/>
  <c r="I2342" i="1"/>
  <c r="I2343" i="1"/>
  <c r="I2344" i="1"/>
  <c r="I2345" i="1"/>
  <c r="I2346" i="1"/>
  <c r="I2347" i="1"/>
  <c r="I2348" i="1"/>
  <c r="I2349" i="1"/>
  <c r="I2350" i="1"/>
  <c r="I2351" i="1"/>
  <c r="I2352"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06" i="1"/>
  <c r="I2288" i="1"/>
  <c r="I2289" i="1"/>
  <c r="I2290" i="1"/>
  <c r="I2291" i="1"/>
  <c r="I2292" i="1"/>
  <c r="I2293" i="1"/>
  <c r="I2294" i="1"/>
  <c r="I2295" i="1"/>
  <c r="I2296" i="1"/>
  <c r="I2297" i="1"/>
  <c r="I2298" i="1"/>
  <c r="I2299" i="1"/>
  <c r="I2300" i="1"/>
  <c r="I2301" i="1"/>
  <c r="I2302" i="1"/>
  <c r="I2303" i="1"/>
  <c r="I2304" i="1"/>
  <c r="I2305" i="1"/>
  <c r="I2287" i="1"/>
  <c r="I2269" i="1"/>
  <c r="I2270" i="1"/>
  <c r="I2271" i="1"/>
  <c r="I2272" i="1"/>
  <c r="I2273" i="1"/>
  <c r="I2274" i="1"/>
  <c r="I2275" i="1"/>
  <c r="I2276" i="1"/>
  <c r="I2277" i="1"/>
  <c r="I2278" i="1"/>
  <c r="I2279" i="1"/>
  <c r="I2280" i="1"/>
  <c r="I2281" i="1"/>
  <c r="I2282" i="1"/>
  <c r="I2283" i="1"/>
  <c r="I2284" i="1"/>
  <c r="I2285" i="1"/>
  <c r="I2286" i="1"/>
  <c r="I2267" i="1"/>
  <c r="I2268" i="1"/>
  <c r="I2266" i="1"/>
  <c r="I2265" i="1"/>
  <c r="I2263" i="1"/>
  <c r="I2264" i="1"/>
  <c r="I2255" i="1"/>
  <c r="I2256" i="1"/>
  <c r="I2257" i="1"/>
  <c r="I2258" i="1"/>
  <c r="I2259" i="1"/>
  <c r="I2260" i="1"/>
  <c r="I2261" i="1"/>
  <c r="I2262"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23" i="1"/>
  <c r="I2224" i="1"/>
  <c r="I2225" i="1"/>
  <c r="I2212" i="1"/>
  <c r="I2213" i="1"/>
  <c r="I2214" i="1"/>
  <c r="I2215" i="1"/>
  <c r="I2216" i="1"/>
  <c r="I2217" i="1"/>
  <c r="I2218" i="1"/>
  <c r="I2219" i="1"/>
  <c r="I2220" i="1"/>
  <c r="I2221" i="1"/>
  <c r="I2222"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178" i="1"/>
  <c r="I2179" i="1"/>
  <c r="I2177"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076" i="1"/>
  <c r="I2077" i="1"/>
  <c r="I2078" i="1"/>
  <c r="I2079" i="1"/>
  <c r="I2080" i="1"/>
  <c r="I2081" i="1"/>
  <c r="I2082" i="1"/>
  <c r="I2083" i="1"/>
  <c r="I2084" i="1"/>
  <c r="I2085" i="1"/>
  <c r="I2086" i="1"/>
  <c r="I2087" i="1"/>
  <c r="I2088" i="1"/>
  <c r="I2089" i="1"/>
  <c r="I2090" i="1"/>
  <c r="I2091" i="1"/>
  <c r="I2092" i="1"/>
  <c r="I2093" i="1"/>
  <c r="I2094" i="1"/>
  <c r="I2095" i="1"/>
  <c r="I209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1985" i="1"/>
  <c r="I1986" i="1"/>
  <c r="I1977" i="1"/>
  <c r="I1978" i="1"/>
  <c r="I1979" i="1"/>
  <c r="I1980" i="1"/>
  <c r="I1981" i="1"/>
  <c r="I1982" i="1"/>
  <c r="I1983" i="1"/>
  <c r="I1984" i="1"/>
  <c r="I1976" i="1"/>
  <c r="I1967" i="1"/>
  <c r="I1968" i="1"/>
  <c r="I1969" i="1"/>
  <c r="I1970" i="1"/>
  <c r="I1971" i="1"/>
  <c r="I1972" i="1"/>
  <c r="I1973" i="1"/>
  <c r="I1974" i="1"/>
  <c r="I1975" i="1"/>
  <c r="I1961" i="1"/>
  <c r="I1962" i="1"/>
  <c r="I1963" i="1"/>
  <c r="I1964" i="1"/>
  <c r="I1965" i="1"/>
  <c r="I1966"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11" i="1"/>
  <c r="I1900" i="1"/>
  <c r="I1901" i="1"/>
  <c r="I1902" i="1"/>
  <c r="I1903" i="1"/>
  <c r="I1904" i="1"/>
  <c r="I1905" i="1"/>
  <c r="I1906" i="1"/>
  <c r="I1907" i="1"/>
  <c r="I1908" i="1"/>
  <c r="I1909" i="1"/>
  <c r="I1910" i="1"/>
  <c r="I1895" i="1"/>
  <c r="I1896" i="1"/>
  <c r="I1897" i="1"/>
  <c r="I1898" i="1"/>
  <c r="I1899" i="1"/>
  <c r="I1894" i="1"/>
  <c r="I1890" i="1"/>
  <c r="I1891" i="1"/>
  <c r="I1892" i="1"/>
  <c r="I1893" i="1"/>
  <c r="I1889" i="1"/>
  <c r="I1872" i="1"/>
  <c r="I1873" i="1"/>
  <c r="I1874" i="1"/>
  <c r="I1875" i="1"/>
  <c r="I1876" i="1"/>
  <c r="I1877" i="1"/>
  <c r="I1878" i="1"/>
  <c r="I1879" i="1"/>
  <c r="I1880" i="1"/>
  <c r="I1881" i="1"/>
  <c r="I1882" i="1"/>
  <c r="I1883" i="1"/>
  <c r="I1884" i="1"/>
  <c r="I1885" i="1"/>
  <c r="I1886" i="1"/>
  <c r="I1887" i="1"/>
  <c r="I1888" i="1"/>
  <c r="I1866" i="1"/>
  <c r="I1867" i="1"/>
  <c r="I1868" i="1"/>
  <c r="I1869" i="1"/>
  <c r="I1870" i="1"/>
  <c r="I1871" i="1"/>
  <c r="I1864" i="1"/>
  <c r="I1865" i="1"/>
  <c r="I1863" i="1"/>
  <c r="I1857" i="1"/>
  <c r="I1858" i="1"/>
  <c r="I1859" i="1"/>
  <c r="I1860" i="1"/>
  <c r="I1861" i="1"/>
  <c r="I1862" i="1"/>
  <c r="I1853" i="1"/>
  <c r="I1854" i="1"/>
  <c r="I1855" i="1"/>
  <c r="I1856" i="1"/>
  <c r="I1845" i="1"/>
  <c r="I1846" i="1"/>
  <c r="I1847" i="1"/>
  <c r="I1848" i="1"/>
  <c r="I1849" i="1"/>
  <c r="I1850" i="1"/>
  <c r="I1851" i="1"/>
  <c r="I1852" i="1"/>
  <c r="I1842" i="1"/>
  <c r="I1843" i="1"/>
  <c r="I1844"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05" i="1"/>
  <c r="I1806" i="1"/>
  <c r="I1807" i="1"/>
  <c r="I1808" i="1"/>
  <c r="I1809" i="1"/>
  <c r="I1810" i="1"/>
  <c r="I1811" i="1"/>
  <c r="I1812" i="1"/>
  <c r="I1813" i="1"/>
  <c r="I1814" i="1"/>
  <c r="I1815" i="1"/>
  <c r="I1816" i="1"/>
  <c r="I1817" i="1"/>
  <c r="I1802" i="1"/>
  <c r="I1803" i="1"/>
  <c r="I1804" i="1"/>
  <c r="I1801" i="1"/>
  <c r="I1795" i="1"/>
  <c r="I1796" i="1"/>
  <c r="I1797" i="1"/>
  <c r="I1798" i="1"/>
  <c r="I1799" i="1"/>
  <c r="I1800" i="1"/>
  <c r="I1777" i="1"/>
  <c r="I1778" i="1"/>
  <c r="I1779" i="1"/>
  <c r="I1780" i="1"/>
  <c r="I1781" i="1"/>
  <c r="I1782" i="1"/>
  <c r="I1783" i="1"/>
  <c r="I1784" i="1"/>
  <c r="I1785" i="1"/>
  <c r="I1786" i="1"/>
  <c r="I1787" i="1"/>
  <c r="I1788" i="1"/>
  <c r="I1789" i="1"/>
  <c r="I1790" i="1"/>
  <c r="I1791" i="1"/>
  <c r="I1792" i="1"/>
  <c r="I1793" i="1"/>
  <c r="I1794" i="1"/>
  <c r="I1768" i="1"/>
  <c r="I1769" i="1"/>
  <c r="I1770" i="1"/>
  <c r="I1771" i="1"/>
  <c r="I1772" i="1"/>
  <c r="I1773" i="1"/>
  <c r="I1774" i="1"/>
  <c r="I1775" i="1"/>
  <c r="I1776"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693" i="1"/>
  <c r="I1687" i="1"/>
  <c r="I1688" i="1"/>
  <c r="I1689" i="1"/>
  <c r="I1690" i="1"/>
  <c r="I1691" i="1"/>
  <c r="I1692" i="1"/>
  <c r="I1686"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59" i="1"/>
  <c r="I1653" i="1"/>
  <c r="I1654" i="1"/>
  <c r="I1655" i="1"/>
  <c r="I1656" i="1"/>
  <c r="I1657" i="1"/>
  <c r="I1658" i="1"/>
  <c r="I1652" i="1"/>
  <c r="I1651" i="1"/>
  <c r="I1650" i="1"/>
  <c r="I1644" i="1"/>
  <c r="I1645" i="1"/>
  <c r="I1646" i="1"/>
  <c r="I1647" i="1"/>
  <c r="I1648" i="1"/>
  <c r="I1649"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579" i="1"/>
  <c r="I1580" i="1"/>
  <c r="I1581" i="1"/>
  <c r="I1582" i="1"/>
  <c r="I1583" i="1"/>
  <c r="I1584" i="1"/>
  <c r="I1585" i="1"/>
  <c r="I1586" i="1"/>
  <c r="I1587" i="1"/>
  <c r="I1588" i="1"/>
  <c r="I1589" i="1"/>
  <c r="I1590" i="1"/>
  <c r="I1591" i="1"/>
  <c r="I1575" i="1"/>
  <c r="I1576" i="1"/>
  <c r="I1577" i="1"/>
  <c r="I1578" i="1"/>
  <c r="I1559" i="1"/>
  <c r="I1560" i="1"/>
  <c r="I1561" i="1"/>
  <c r="I1562" i="1"/>
  <c r="I1563" i="1"/>
  <c r="I1564" i="1"/>
  <c r="I1565" i="1"/>
  <c r="I1566" i="1"/>
  <c r="I1567" i="1"/>
  <c r="I1568" i="1"/>
  <c r="I1569" i="1"/>
  <c r="I1570" i="1"/>
  <c r="I1571" i="1"/>
  <c r="I1572" i="1"/>
  <c r="I1573" i="1"/>
  <c r="I1574" i="1"/>
  <c r="I1557" i="1"/>
  <c r="I1558" i="1"/>
  <c r="I1556" i="1"/>
  <c r="I1555" i="1"/>
  <c r="I1551" i="1"/>
  <c r="I1552" i="1"/>
  <c r="I1553" i="1"/>
  <c r="I1554" i="1"/>
  <c r="I1537" i="1"/>
  <c r="I1538" i="1"/>
  <c r="I1539" i="1"/>
  <c r="I1540" i="1"/>
  <c r="I1541" i="1"/>
  <c r="I1542" i="1"/>
  <c r="I1543" i="1"/>
  <c r="I1544" i="1"/>
  <c r="I1545" i="1"/>
  <c r="I1546" i="1"/>
  <c r="I1547" i="1"/>
  <c r="I1548" i="1"/>
  <c r="I1549" i="1"/>
  <c r="I1550" i="1"/>
  <c r="I1536" i="1"/>
  <c r="I1531" i="1"/>
  <c r="I1532" i="1"/>
  <c r="I1533" i="1"/>
  <c r="I1534" i="1"/>
  <c r="I1535" i="1"/>
  <c r="I1524" i="1"/>
  <c r="I1525" i="1"/>
  <c r="I1526" i="1"/>
  <c r="I1527" i="1"/>
  <c r="I1528" i="1"/>
  <c r="I1529" i="1"/>
  <c r="I1530" i="1"/>
  <c r="I1519" i="1"/>
  <c r="I1520" i="1"/>
  <c r="I1521" i="1"/>
  <c r="I1522" i="1"/>
  <c r="I1523"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391" i="1"/>
  <c r="I1385" i="1"/>
  <c r="I1386" i="1"/>
  <c r="I1387" i="1"/>
  <c r="I1388" i="1"/>
  <c r="I1389" i="1"/>
  <c r="I1390" i="1"/>
  <c r="I1364" i="1"/>
  <c r="I1365" i="1"/>
  <c r="I1366" i="1"/>
  <c r="I1367" i="1"/>
  <c r="I1368" i="1"/>
  <c r="I1369" i="1"/>
  <c r="I1370" i="1"/>
  <c r="I1371" i="1"/>
  <c r="I1372" i="1"/>
  <c r="I1373" i="1"/>
  <c r="I1374" i="1"/>
  <c r="I1375" i="1"/>
  <c r="I1376" i="1"/>
  <c r="I1377" i="1"/>
  <c r="I1378" i="1"/>
  <c r="I1379" i="1"/>
  <c r="I1380" i="1"/>
  <c r="I1381" i="1"/>
  <c r="I1382" i="1"/>
  <c r="I1383" i="1"/>
  <c r="I1384" i="1"/>
  <c r="I1361" i="1"/>
  <c r="I1362" i="1"/>
  <c r="I1363" i="1"/>
  <c r="I1357" i="1"/>
  <c r="I1358" i="1"/>
  <c r="I1359" i="1"/>
  <c r="I1360" i="1"/>
  <c r="I1354" i="1"/>
  <c r="I1355" i="1"/>
  <c r="I1356" i="1"/>
  <c r="I1338" i="1"/>
  <c r="I1339" i="1"/>
  <c r="I1340" i="1"/>
  <c r="I1341" i="1"/>
  <c r="I1342" i="1"/>
  <c r="I1343" i="1"/>
  <c r="I1344" i="1"/>
  <c r="I1345" i="1"/>
  <c r="I1346" i="1"/>
  <c r="I1347" i="1"/>
  <c r="I1348" i="1"/>
  <c r="I1349" i="1"/>
  <c r="I1350" i="1"/>
  <c r="I1351" i="1"/>
  <c r="I1352" i="1"/>
  <c r="I1353" i="1"/>
  <c r="I1333" i="1"/>
  <c r="I1334" i="1"/>
  <c r="I1335" i="1"/>
  <c r="I1336" i="1"/>
  <c r="I1337" i="1"/>
  <c r="I1320" i="1"/>
  <c r="I1321" i="1"/>
  <c r="I1322" i="1"/>
  <c r="I1323" i="1"/>
  <c r="I1324" i="1"/>
  <c r="I1325" i="1"/>
  <c r="I1326" i="1"/>
  <c r="I1327" i="1"/>
  <c r="I1328" i="1"/>
  <c r="I1329" i="1"/>
  <c r="I1330" i="1"/>
  <c r="I1331" i="1"/>
  <c r="I1332" i="1"/>
  <c r="I1312" i="1"/>
  <c r="I1313" i="1"/>
  <c r="I1314" i="1"/>
  <c r="I1315" i="1"/>
  <c r="I1316" i="1"/>
  <c r="I1317" i="1"/>
  <c r="I1318" i="1"/>
  <c r="I1319"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276" i="1"/>
  <c r="I1275" i="1"/>
  <c r="I1270" i="1"/>
  <c r="I1271" i="1"/>
  <c r="I1272" i="1"/>
  <c r="I1273" i="1"/>
  <c r="I1274" i="1"/>
  <c r="I1268" i="1"/>
  <c r="I1269" i="1"/>
  <c r="I1266" i="1"/>
  <c r="I1267" i="1"/>
  <c r="I1260" i="1"/>
  <c r="I1261" i="1"/>
  <c r="I1262" i="1"/>
  <c r="I1263" i="1"/>
  <c r="I1264" i="1"/>
  <c r="I1265" i="1"/>
  <c r="I1244" i="1"/>
  <c r="I1245" i="1"/>
  <c r="I1246" i="1"/>
  <c r="I1247" i="1"/>
  <c r="I1248" i="1"/>
  <c r="I1249" i="1"/>
  <c r="I1250" i="1"/>
  <c r="I1251" i="1"/>
  <c r="I1252" i="1"/>
  <c r="I1253" i="1"/>
  <c r="I1254" i="1"/>
  <c r="I1255" i="1"/>
  <c r="I1256" i="1"/>
  <c r="I1257" i="1"/>
  <c r="I1258" i="1"/>
  <c r="I1259" i="1"/>
  <c r="I1242" i="1"/>
  <c r="I1243" i="1"/>
  <c r="I1240" i="1"/>
  <c r="I1241" i="1"/>
  <c r="I1239" i="1"/>
  <c r="I1235" i="1"/>
  <c r="I1236" i="1"/>
  <c r="I1237" i="1"/>
  <c r="I1238" i="1"/>
  <c r="I1233" i="1"/>
  <c r="I1234" i="1"/>
  <c r="I1229" i="1"/>
  <c r="I1230" i="1"/>
  <c r="I1231" i="1"/>
  <c r="I1232" i="1"/>
  <c r="I1224" i="1"/>
  <c r="I1225" i="1"/>
  <c r="I1226" i="1"/>
  <c r="I1227" i="1"/>
  <c r="I1228" i="1"/>
  <c r="I1213" i="1"/>
  <c r="I1214" i="1"/>
  <c r="I1215" i="1"/>
  <c r="I1216" i="1"/>
  <c r="I1217" i="1"/>
  <c r="I1218" i="1"/>
  <c r="I1219" i="1"/>
  <c r="I1220" i="1"/>
  <c r="I1221" i="1"/>
  <c r="I1222" i="1"/>
  <c r="I1223" i="1"/>
  <c r="I1210" i="1"/>
  <c r="I1211" i="1"/>
  <c r="I1212" i="1"/>
  <c r="I1209" i="1"/>
  <c r="I1204" i="1"/>
  <c r="I1205" i="1"/>
  <c r="I1206" i="1"/>
  <c r="I1207" i="1"/>
  <c r="I1208" i="1"/>
  <c r="I1202" i="1"/>
  <c r="I1203"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175" i="1"/>
  <c r="I1176" i="1"/>
  <c r="I1164" i="1"/>
  <c r="I1165" i="1"/>
  <c r="I1166" i="1"/>
  <c r="I1167" i="1"/>
  <c r="I1168" i="1"/>
  <c r="I1169" i="1"/>
  <c r="I1170" i="1"/>
  <c r="I1171" i="1"/>
  <c r="I1172" i="1"/>
  <c r="I1173" i="1"/>
  <c r="I1174" i="1"/>
  <c r="I1163" i="1"/>
  <c r="I1162" i="1"/>
  <c r="I1161" i="1"/>
  <c r="I1154" i="1"/>
  <c r="I1155" i="1"/>
  <c r="I1156" i="1"/>
  <c r="I1157" i="1"/>
  <c r="I1158" i="1"/>
  <c r="I1159" i="1"/>
  <c r="I1160" i="1"/>
  <c r="I1150" i="1"/>
  <c r="I1151" i="1"/>
  <c r="I1152" i="1"/>
  <c r="I1153"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16" i="1"/>
  <c r="I1117" i="1"/>
  <c r="I1114" i="1"/>
  <c r="I1115" i="1"/>
  <c r="I1113" i="1"/>
  <c r="I1105" i="1"/>
  <c r="I1106" i="1"/>
  <c r="I1107" i="1"/>
  <c r="I1108" i="1"/>
  <c r="I1109" i="1"/>
  <c r="I1110" i="1"/>
  <c r="I1111" i="1"/>
  <c r="I1112" i="1"/>
  <c r="I1095" i="1"/>
  <c r="I1096" i="1"/>
  <c r="I1097" i="1"/>
  <c r="I1098" i="1"/>
  <c r="I1099" i="1"/>
  <c r="I1100" i="1"/>
  <c r="I1101" i="1"/>
  <c r="I1102" i="1"/>
  <c r="I1103" i="1"/>
  <c r="I1104" i="1"/>
  <c r="I1078" i="1"/>
  <c r="I1079" i="1"/>
  <c r="I1080" i="1"/>
  <c r="I1081" i="1"/>
  <c r="I1082" i="1"/>
  <c r="I1083" i="1"/>
  <c r="I1084" i="1"/>
  <c r="I1085" i="1"/>
  <c r="I1086" i="1"/>
  <c r="I1087" i="1"/>
  <c r="I1088" i="1"/>
  <c r="I1089" i="1"/>
  <c r="I1090" i="1"/>
  <c r="I1091" i="1"/>
  <c r="I1092" i="1"/>
  <c r="I1093" i="1"/>
  <c r="I1094" i="1"/>
  <c r="I1076" i="1"/>
  <c r="I1077" i="1"/>
  <c r="I1073" i="1"/>
  <c r="I1074" i="1"/>
  <c r="I1075" i="1"/>
  <c r="I1071" i="1"/>
  <c r="I1072" i="1"/>
  <c r="I1066" i="1"/>
  <c r="I1067" i="1"/>
  <c r="I1068" i="1"/>
  <c r="I1069" i="1"/>
  <c r="I1070" i="1"/>
  <c r="I1061" i="1"/>
  <c r="I1062" i="1"/>
  <c r="I1063" i="1"/>
  <c r="I1064" i="1"/>
  <c r="I1065" i="1"/>
  <c r="I1049" i="1"/>
  <c r="I1050" i="1"/>
  <c r="I1051" i="1"/>
  <c r="I1052" i="1"/>
  <c r="I1053" i="1"/>
  <c r="I1054" i="1"/>
  <c r="I1055" i="1"/>
  <c r="I1056" i="1"/>
  <c r="I1057" i="1"/>
  <c r="I1058" i="1"/>
  <c r="I1059" i="1"/>
  <c r="I1060" i="1"/>
  <c r="I1048"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931" i="1"/>
  <c r="I921" i="1"/>
  <c r="I922" i="1"/>
  <c r="I923" i="1"/>
  <c r="I924" i="1"/>
  <c r="I925" i="1"/>
  <c r="I926" i="1"/>
  <c r="I927" i="1"/>
  <c r="I928" i="1"/>
  <c r="I929" i="1"/>
  <c r="I93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890" i="1"/>
  <c r="I889" i="1"/>
  <c r="I886" i="1"/>
  <c r="I887" i="1"/>
  <c r="I888" i="1"/>
  <c r="I883" i="1"/>
  <c r="I884" i="1"/>
  <c r="I885" i="1"/>
  <c r="I882" i="1"/>
  <c r="I880" i="1"/>
  <c r="I881" i="1"/>
  <c r="I878" i="1"/>
  <c r="I879" i="1"/>
  <c r="I872" i="1"/>
  <c r="I873" i="1"/>
  <c r="I874" i="1"/>
  <c r="I875" i="1"/>
  <c r="I876" i="1"/>
  <c r="I877" i="1"/>
  <c r="I866" i="1"/>
  <c r="I867" i="1"/>
  <c r="I868" i="1"/>
  <c r="I869" i="1"/>
  <c r="I870" i="1"/>
  <c r="I871"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27" i="1"/>
  <c r="I828" i="1"/>
  <c r="I829" i="1"/>
  <c r="I826" i="1"/>
  <c r="I824" i="1"/>
  <c r="I825" i="1"/>
  <c r="I822" i="1"/>
  <c r="I823" i="1"/>
  <c r="I818" i="1"/>
  <c r="I819" i="1"/>
  <c r="I820" i="1"/>
  <c r="I821" i="1"/>
  <c r="I817" i="1"/>
  <c r="I815" i="1"/>
  <c r="I816" i="1"/>
  <c r="I811" i="1"/>
  <c r="I812" i="1"/>
  <c r="I813" i="1"/>
  <c r="I814" i="1"/>
  <c r="I809" i="1"/>
  <c r="I810" i="1"/>
  <c r="I804" i="1"/>
  <c r="I805" i="1"/>
  <c r="I806" i="1"/>
  <c r="I807" i="1"/>
  <c r="I808" i="1"/>
  <c r="I803" i="1"/>
  <c r="I802" i="1"/>
  <c r="I787" i="1"/>
  <c r="I788" i="1"/>
  <c r="I789" i="1"/>
  <c r="I790" i="1"/>
  <c r="I791" i="1"/>
  <c r="I792" i="1"/>
  <c r="I793" i="1"/>
  <c r="I794" i="1"/>
  <c r="I795" i="1"/>
  <c r="I796" i="1"/>
  <c r="I797" i="1"/>
  <c r="I798" i="1"/>
  <c r="I799" i="1"/>
  <c r="I800" i="1"/>
  <c r="I801" i="1"/>
  <c r="I786" i="1"/>
  <c r="I783" i="1"/>
  <c r="I784" i="1"/>
  <c r="I785" i="1"/>
  <c r="I781" i="1"/>
  <c r="I782" i="1"/>
  <c r="I780" i="1"/>
  <c r="I778" i="1"/>
  <c r="I779" i="1"/>
  <c r="I777" i="1"/>
  <c r="I776" i="1"/>
  <c r="I769" i="1"/>
  <c r="I770" i="1"/>
  <c r="I771" i="1"/>
  <c r="I772" i="1"/>
  <c r="I773" i="1"/>
  <c r="I774" i="1"/>
  <c r="I775" i="1"/>
  <c r="I768" i="1"/>
  <c r="I760" i="1"/>
  <c r="I761" i="1"/>
  <c r="I762" i="1"/>
  <c r="I763" i="1"/>
  <c r="I764" i="1"/>
  <c r="I765" i="1"/>
  <c r="I766" i="1"/>
  <c r="I767" i="1"/>
  <c r="I759" i="1"/>
  <c r="I757" i="1"/>
  <c r="I758" i="1"/>
  <c r="I756" i="1"/>
  <c r="I743" i="1"/>
  <c r="I744" i="1"/>
  <c r="I745" i="1"/>
  <c r="I746" i="1"/>
  <c r="I747" i="1"/>
  <c r="I748" i="1"/>
  <c r="I749" i="1"/>
  <c r="I750" i="1"/>
  <c r="I751" i="1"/>
  <c r="I752" i="1"/>
  <c r="I753" i="1"/>
  <c r="I754" i="1"/>
  <c r="I755" i="1"/>
  <c r="I729" i="1"/>
  <c r="I730" i="1"/>
  <c r="I731" i="1"/>
  <c r="I732" i="1"/>
  <c r="I733" i="1"/>
  <c r="I734" i="1"/>
  <c r="I735" i="1"/>
  <c r="I736" i="1"/>
  <c r="I737" i="1"/>
  <c r="I738" i="1"/>
  <c r="I739" i="1"/>
  <c r="I740" i="1"/>
  <c r="I741" i="1"/>
  <c r="I742" i="1"/>
  <c r="I715" i="1"/>
  <c r="I716" i="1"/>
  <c r="I717" i="1"/>
  <c r="I718" i="1"/>
  <c r="I719" i="1"/>
  <c r="I720" i="1"/>
  <c r="I721" i="1"/>
  <c r="I722" i="1"/>
  <c r="I723" i="1"/>
  <c r="I724" i="1"/>
  <c r="I725" i="1"/>
  <c r="I726" i="1"/>
  <c r="I727" i="1"/>
  <c r="I728" i="1"/>
  <c r="I712" i="1"/>
  <c r="I713" i="1"/>
  <c r="I714" i="1"/>
  <c r="I707" i="1"/>
  <c r="I708" i="1"/>
  <c r="I709" i="1"/>
  <c r="I710" i="1"/>
  <c r="I711" i="1"/>
  <c r="I706" i="1"/>
  <c r="I703" i="1"/>
  <c r="I704" i="1"/>
  <c r="I705" i="1"/>
  <c r="I689" i="1"/>
  <c r="I690" i="1"/>
  <c r="I691" i="1"/>
  <c r="I692" i="1"/>
  <c r="I693" i="1"/>
  <c r="I694" i="1"/>
  <c r="I695" i="1"/>
  <c r="I696" i="1"/>
  <c r="I697" i="1"/>
  <c r="I698" i="1"/>
  <c r="I699" i="1"/>
  <c r="I700" i="1"/>
  <c r="I701" i="1"/>
  <c r="I702" i="1"/>
  <c r="I671" i="1"/>
  <c r="I672" i="1"/>
  <c r="I673" i="1"/>
  <c r="I674" i="1"/>
  <c r="I675" i="1"/>
  <c r="I676" i="1"/>
  <c r="I677" i="1"/>
  <c r="I678" i="1"/>
  <c r="I679" i="1"/>
  <c r="I680" i="1"/>
  <c r="I681" i="1"/>
  <c r="I682" i="1"/>
  <c r="I683" i="1"/>
  <c r="I684" i="1"/>
  <c r="I685" i="1"/>
  <c r="I686" i="1"/>
  <c r="I687" i="1"/>
  <c r="I68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00" i="1"/>
  <c r="I601" i="1"/>
  <c r="I602" i="1"/>
  <c r="I603" i="1"/>
  <c r="I604" i="1"/>
  <c r="I605" i="1"/>
  <c r="I606" i="1"/>
  <c r="I607" i="1"/>
  <c r="I608" i="1"/>
  <c r="I593" i="1"/>
  <c r="I594" i="1"/>
  <c r="I595" i="1"/>
  <c r="I596" i="1"/>
  <c r="I597" i="1"/>
  <c r="I598" i="1"/>
  <c r="I599" i="1"/>
  <c r="I590" i="1"/>
  <c r="I591" i="1"/>
  <c r="I592" i="1"/>
  <c r="I579" i="1"/>
  <c r="I580" i="1"/>
  <c r="I581" i="1"/>
  <c r="I582" i="1"/>
  <c r="I583" i="1"/>
  <c r="I584" i="1"/>
  <c r="I585" i="1"/>
  <c r="I586" i="1"/>
  <c r="I587" i="1"/>
  <c r="I588" i="1"/>
  <c r="I589" i="1"/>
  <c r="I573" i="1"/>
  <c r="I574" i="1"/>
  <c r="I575" i="1"/>
  <c r="I576" i="1"/>
  <c r="I577" i="1"/>
  <c r="I578" i="1"/>
  <c r="I572" i="1"/>
  <c r="I569" i="1"/>
  <c r="I570" i="1"/>
  <c r="I571" i="1"/>
  <c r="I566" i="1"/>
  <c r="I567" i="1"/>
  <c r="I568" i="1"/>
  <c r="I561" i="1"/>
  <c r="I562" i="1"/>
  <c r="I563" i="1"/>
  <c r="I564" i="1"/>
  <c r="I565" i="1"/>
  <c r="I547" i="1"/>
  <c r="I548" i="1"/>
  <c r="I549" i="1"/>
  <c r="I550" i="1"/>
  <c r="I551" i="1"/>
  <c r="I552" i="1"/>
  <c r="I553" i="1"/>
  <c r="I554" i="1"/>
  <c r="I555" i="1"/>
  <c r="I556" i="1"/>
  <c r="I557" i="1"/>
  <c r="I558" i="1"/>
  <c r="I559" i="1"/>
  <c r="I560" i="1"/>
  <c r="I538" i="1"/>
  <c r="I539" i="1"/>
  <c r="I540" i="1"/>
  <c r="I541" i="1"/>
  <c r="I542" i="1"/>
  <c r="I543" i="1"/>
  <c r="I544" i="1"/>
  <c r="I545" i="1"/>
  <c r="I546" i="1"/>
  <c r="I534" i="1"/>
  <c r="I535" i="1"/>
  <c r="I536" i="1"/>
  <c r="I537" i="1"/>
  <c r="I528" i="1"/>
  <c r="I529" i="1"/>
  <c r="I530" i="1"/>
  <c r="I531" i="1"/>
  <c r="I532" i="1"/>
  <c r="I533" i="1"/>
  <c r="I524" i="1"/>
  <c r="I525" i="1"/>
  <c r="I526" i="1"/>
  <c r="I527"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479" i="1"/>
  <c r="I467" i="1"/>
  <c r="I468" i="1"/>
  <c r="I469" i="1"/>
  <c r="I470" i="1"/>
  <c r="I471" i="1"/>
  <c r="I472" i="1"/>
  <c r="I473" i="1"/>
  <c r="I474" i="1"/>
  <c r="I475" i="1"/>
  <c r="I476" i="1"/>
  <c r="I477" i="1"/>
  <c r="I478"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399" i="1"/>
  <c r="I400" i="1"/>
  <c r="I381" i="1"/>
  <c r="I382" i="1"/>
  <c r="I383" i="1"/>
  <c r="I384" i="1"/>
  <c r="I385" i="1"/>
  <c r="I386" i="1"/>
  <c r="I387" i="1"/>
  <c r="I388" i="1"/>
  <c r="I389" i="1"/>
  <c r="I390" i="1"/>
  <c r="I391" i="1"/>
  <c r="I392" i="1"/>
  <c r="I393" i="1"/>
  <c r="I394" i="1"/>
  <c r="I395" i="1"/>
  <c r="I396" i="1"/>
  <c r="I397" i="1"/>
  <c r="I398" i="1"/>
  <c r="I375" i="1"/>
  <c r="I376" i="1"/>
  <c r="I377" i="1"/>
  <c r="I378" i="1"/>
  <c r="I379" i="1"/>
  <c r="I380" i="1"/>
  <c r="I372" i="1"/>
  <c r="I373" i="1"/>
  <c r="I374" i="1"/>
  <c r="I371" i="1"/>
  <c r="I370" i="1"/>
  <c r="I369" i="1"/>
  <c r="I365" i="1"/>
  <c r="I366" i="1"/>
  <c r="I367" i="1"/>
  <c r="I368" i="1"/>
  <c r="I364" i="1"/>
  <c r="I363" i="1"/>
  <c r="I362" i="1"/>
  <c r="I360" i="1"/>
  <c r="I361" i="1"/>
  <c r="I359" i="1"/>
  <c r="I341" i="1"/>
  <c r="I342" i="1"/>
  <c r="I343" i="1"/>
  <c r="I344" i="1"/>
  <c r="I345" i="1"/>
  <c r="I346" i="1"/>
  <c r="I347" i="1"/>
  <c r="I348" i="1"/>
  <c r="I349" i="1"/>
  <c r="I350" i="1"/>
  <c r="I351" i="1"/>
  <c r="I352" i="1"/>
  <c r="I353" i="1"/>
  <c r="I354" i="1"/>
  <c r="I355" i="1"/>
  <c r="I356" i="1"/>
  <c r="I357" i="1"/>
  <c r="I358" i="1"/>
  <c r="I340" i="1"/>
  <c r="I338" i="1"/>
  <c r="I339" i="1"/>
  <c r="I337" i="1"/>
  <c r="I336" i="1"/>
  <c r="I334" i="1"/>
  <c r="I335" i="1"/>
  <c r="I331" i="1"/>
  <c r="I332" i="1"/>
  <c r="I333" i="1"/>
  <c r="I327" i="1"/>
  <c r="I328" i="1"/>
  <c r="I329" i="1"/>
  <c r="I330" i="1"/>
  <c r="I326" i="1"/>
  <c r="I322" i="1"/>
  <c r="I323" i="1"/>
  <c r="I324" i="1"/>
  <c r="I325" i="1"/>
  <c r="I303" i="1"/>
  <c r="I304" i="1"/>
  <c r="I305" i="1"/>
  <c r="I306" i="1"/>
  <c r="I307" i="1"/>
  <c r="I308" i="1"/>
  <c r="I309" i="1"/>
  <c r="I310" i="1"/>
  <c r="I311" i="1"/>
  <c r="I312" i="1"/>
  <c r="I313" i="1"/>
  <c r="I314" i="1"/>
  <c r="I315" i="1"/>
  <c r="I316" i="1"/>
  <c r="I317" i="1"/>
  <c r="I318" i="1"/>
  <c r="I319" i="1"/>
  <c r="I320" i="1"/>
  <c r="I321" i="1"/>
  <c r="I302" i="1"/>
  <c r="I297" i="1"/>
  <c r="I298" i="1"/>
  <c r="I299" i="1"/>
  <c r="I300" i="1"/>
  <c r="I301" i="1"/>
  <c r="I296" i="1"/>
  <c r="I291" i="1"/>
  <c r="I292" i="1"/>
  <c r="I293" i="1"/>
  <c r="I294" i="1"/>
  <c r="I295" i="1"/>
  <c r="I287" i="1"/>
  <c r="I288" i="1"/>
  <c r="I289" i="1"/>
  <c r="I290" i="1"/>
  <c r="I286" i="1"/>
  <c r="I283" i="1"/>
  <c r="I284" i="1"/>
  <c r="I285" i="1"/>
  <c r="I282" i="1"/>
  <c r="I279" i="1"/>
  <c r="I280" i="1"/>
  <c r="I281" i="1"/>
  <c r="I278" i="1"/>
  <c r="I277" i="1"/>
  <c r="I276" i="1"/>
  <c r="I275" i="1"/>
  <c r="I274" i="1"/>
  <c r="I273" i="1"/>
  <c r="I272" i="1"/>
  <c r="I271" i="1"/>
  <c r="I270" i="1"/>
  <c r="I269" i="1"/>
  <c r="I268" i="1"/>
  <c r="I267" i="1"/>
  <c r="I266" i="1"/>
  <c r="I265" i="1"/>
  <c r="I264" i="1"/>
  <c r="I263" i="1"/>
  <c r="I262" i="1"/>
  <c r="I261" i="1"/>
  <c r="I260" i="1"/>
  <c r="I255" i="1"/>
  <c r="I256" i="1"/>
  <c r="I257" i="1"/>
  <c r="I258" i="1"/>
  <c r="I259" i="1"/>
  <c r="I253" i="1"/>
  <c r="I254" i="1"/>
  <c r="I252" i="1"/>
  <c r="I251" i="1"/>
  <c r="I248" i="1"/>
  <c r="I249" i="1"/>
  <c r="I250" i="1"/>
  <c r="I247" i="1"/>
  <c r="I245" i="1"/>
  <c r="I246" i="1"/>
  <c r="I233" i="1"/>
  <c r="I234" i="1"/>
  <c r="I235" i="1"/>
  <c r="I236" i="1"/>
  <c r="I237" i="1"/>
  <c r="I238" i="1"/>
  <c r="I239" i="1"/>
  <c r="I240" i="1"/>
  <c r="I241" i="1"/>
  <c r="I242" i="1"/>
  <c r="I243" i="1"/>
  <c r="I244" i="1"/>
  <c r="I229" i="1"/>
  <c r="I230" i="1"/>
  <c r="I231" i="1"/>
  <c r="I232" i="1"/>
  <c r="I225" i="1"/>
  <c r="I226" i="1"/>
  <c r="I227" i="1"/>
  <c r="I228" i="1"/>
  <c r="I224" i="1"/>
  <c r="I223" i="1"/>
  <c r="I222" i="1"/>
  <c r="I218" i="1"/>
  <c r="I219" i="1"/>
  <c r="I220" i="1"/>
  <c r="I221" i="1"/>
  <c r="I202" i="1"/>
  <c r="I203" i="1"/>
  <c r="I204" i="1"/>
  <c r="I205" i="1"/>
  <c r="I206" i="1"/>
  <c r="I207" i="1"/>
  <c r="I208" i="1"/>
  <c r="I209" i="1"/>
  <c r="I210" i="1"/>
  <c r="I211" i="1"/>
  <c r="I212" i="1"/>
  <c r="I213" i="1"/>
  <c r="I214" i="1"/>
  <c r="I215" i="1"/>
  <c r="I216" i="1"/>
  <c r="I217" i="1"/>
  <c r="I191" i="1"/>
  <c r="I192" i="1"/>
  <c r="I193" i="1"/>
  <c r="I194" i="1"/>
  <c r="I195" i="1"/>
  <c r="I196" i="1"/>
  <c r="I197" i="1"/>
  <c r="I198" i="1"/>
  <c r="I199" i="1"/>
  <c r="I200" i="1"/>
  <c r="I201" i="1"/>
  <c r="I190" i="1"/>
  <c r="I189" i="1"/>
  <c r="I188" i="1"/>
  <c r="I179" i="1"/>
  <c r="I180" i="1"/>
  <c r="I181" i="1"/>
  <c r="I182" i="1"/>
  <c r="I183" i="1"/>
  <c r="I184" i="1"/>
  <c r="I185" i="1"/>
  <c r="I186" i="1"/>
  <c r="I187"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42" i="1"/>
  <c r="I143" i="1"/>
  <c r="I140" i="1"/>
  <c r="I141" i="1"/>
  <c r="I127" i="1"/>
  <c r="I128" i="1"/>
  <c r="I129" i="1"/>
  <c r="I130" i="1"/>
  <c r="I131" i="1"/>
  <c r="I132" i="1"/>
  <c r="I133" i="1"/>
  <c r="I134" i="1"/>
  <c r="I135" i="1"/>
  <c r="I136" i="1"/>
  <c r="I137" i="1"/>
  <c r="I138" i="1"/>
  <c r="I139" i="1"/>
  <c r="I120" i="1"/>
  <c r="I121" i="1"/>
  <c r="I122" i="1"/>
  <c r="I123" i="1"/>
  <c r="I124" i="1"/>
  <c r="I125" i="1"/>
  <c r="I126" i="1"/>
  <c r="I110" i="1"/>
  <c r="I111" i="1"/>
  <c r="I112" i="1"/>
  <c r="I113" i="1"/>
  <c r="I114" i="1"/>
  <c r="I115" i="1"/>
  <c r="I116" i="1"/>
  <c r="I117" i="1"/>
  <c r="I118" i="1"/>
  <c r="I119" i="1"/>
  <c r="I107" i="1"/>
  <c r="I108" i="1"/>
  <c r="I109" i="1"/>
  <c r="I106" i="1"/>
  <c r="I105" i="1"/>
  <c r="I103" i="1"/>
  <c r="I104" i="1"/>
  <c r="I101" i="1"/>
  <c r="I102" i="1"/>
  <c r="I99" i="1"/>
  <c r="I100" i="1"/>
  <c r="I89" i="1"/>
  <c r="I90" i="1"/>
  <c r="I91" i="1"/>
  <c r="I92" i="1"/>
  <c r="I93" i="1"/>
  <c r="I94" i="1"/>
  <c r="I95" i="1"/>
  <c r="I96" i="1"/>
  <c r="I97" i="1"/>
  <c r="I98" i="1"/>
  <c r="I74" i="1"/>
  <c r="I75" i="1"/>
  <c r="I76" i="1"/>
  <c r="I77" i="1"/>
  <c r="I78" i="1"/>
  <c r="I79" i="1"/>
  <c r="I80" i="1"/>
  <c r="I81" i="1"/>
  <c r="I82" i="1"/>
  <c r="I83" i="1"/>
  <c r="I84" i="1"/>
  <c r="I85" i="1"/>
  <c r="I86" i="1"/>
  <c r="I87" i="1"/>
  <c r="I88" i="1"/>
  <c r="I71" i="1"/>
  <c r="I72" i="1"/>
  <c r="I73" i="1"/>
  <c r="I70" i="1"/>
  <c r="I69" i="1"/>
  <c r="I68" i="1"/>
  <c r="I67" i="1"/>
  <c r="I66" i="1"/>
  <c r="I64" i="1"/>
  <c r="I65" i="1"/>
  <c r="I63" i="1"/>
  <c r="I61" i="1"/>
  <c r="I62" i="1"/>
  <c r="I60" i="1"/>
  <c r="I59" i="1"/>
  <c r="I58" i="1"/>
  <c r="I54" i="1"/>
  <c r="I55" i="1"/>
  <c r="I56" i="1"/>
  <c r="I57" i="1"/>
  <c r="I53" i="1"/>
  <c r="I52" i="1"/>
  <c r="I50" i="1"/>
  <c r="I51" i="1"/>
  <c r="I49" i="1"/>
  <c r="I48" i="1"/>
  <c r="I46" i="1"/>
  <c r="I47" i="1"/>
  <c r="I45" i="1"/>
  <c r="I43" i="1"/>
  <c r="I44" i="1"/>
  <c r="I40" i="1"/>
  <c r="I41" i="1"/>
  <c r="I42" i="1"/>
  <c r="I33" i="1"/>
  <c r="I34" i="1"/>
  <c r="I35" i="1"/>
  <c r="I36" i="1"/>
  <c r="I37" i="1"/>
  <c r="I38" i="1"/>
  <c r="I39" i="1"/>
  <c r="I32" i="1"/>
  <c r="I30" i="1"/>
  <c r="I31" i="1"/>
  <c r="I26" i="1"/>
  <c r="I27" i="1"/>
  <c r="I28" i="1"/>
  <c r="I29" i="1"/>
  <c r="I25" i="1"/>
  <c r="I24" i="1"/>
  <c r="I23" i="1"/>
  <c r="I22" i="1"/>
  <c r="I21" i="1"/>
  <c r="I20" i="1"/>
  <c r="I19" i="1"/>
  <c r="I14" i="1"/>
  <c r="I15" i="1"/>
  <c r="I16" i="1"/>
  <c r="I17" i="1"/>
  <c r="I18" i="1"/>
  <c r="I8" i="1"/>
  <c r="I9" i="1"/>
  <c r="I10" i="1"/>
  <c r="I11" i="1"/>
  <c r="I12" i="1"/>
  <c r="I13" i="1"/>
  <c r="I3" i="1"/>
  <c r="I4" i="1"/>
  <c r="I5" i="1"/>
  <c r="I6" i="1"/>
  <c r="I7" i="1"/>
  <c r="I2" i="1"/>
  <c r="H2" i="3"/>
  <c r="K8" i="3" s="1"/>
  <c r="H4" i="3"/>
  <c r="A4" i="1" l="1"/>
  <c r="A1078" i="1"/>
  <c r="H2706" i="1"/>
  <c r="H2707" i="1"/>
  <c r="H2708" i="1"/>
  <c r="H2709" i="1"/>
  <c r="H2705" i="1"/>
  <c r="H2701" i="1"/>
  <c r="H2702" i="1"/>
  <c r="H2703" i="1"/>
  <c r="H2704" i="1"/>
  <c r="H2693" i="1"/>
  <c r="H2694" i="1"/>
  <c r="H2695" i="1"/>
  <c r="H2696" i="1"/>
  <c r="H2697" i="1"/>
  <c r="H2698" i="1"/>
  <c r="H2699" i="1"/>
  <c r="H2700" i="1"/>
  <c r="H2686" i="1"/>
  <c r="H2687" i="1"/>
  <c r="H2688" i="1"/>
  <c r="H2689" i="1"/>
  <c r="H2690" i="1"/>
  <c r="H2691" i="1"/>
  <c r="H2692" i="1"/>
  <c r="H2678" i="1"/>
  <c r="H2679" i="1"/>
  <c r="H2680" i="1"/>
  <c r="H2681" i="1"/>
  <c r="H2682" i="1"/>
  <c r="H2683" i="1"/>
  <c r="H2684" i="1"/>
  <c r="H2685" i="1"/>
  <c r="H2663" i="1"/>
  <c r="H2664" i="1"/>
  <c r="H2665" i="1"/>
  <c r="H2666" i="1"/>
  <c r="H2667" i="1"/>
  <c r="H2668" i="1"/>
  <c r="H2669" i="1"/>
  <c r="H2670" i="1"/>
  <c r="H2671" i="1"/>
  <c r="H2672" i="1"/>
  <c r="H2673" i="1"/>
  <c r="H2674" i="1"/>
  <c r="H2675" i="1"/>
  <c r="H2676" i="1"/>
  <c r="H2677"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31"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587" i="1"/>
  <c r="H2584" i="1"/>
  <c r="H2585" i="1"/>
  <c r="H2586" i="1"/>
  <c r="H2583" i="1"/>
  <c r="H2582" i="1"/>
  <c r="H2580" i="1"/>
  <c r="H2581" i="1"/>
  <c r="H2579" i="1"/>
  <c r="H2577" i="1"/>
  <c r="H2578" i="1"/>
  <c r="H2576" i="1"/>
  <c r="H2574" i="1"/>
  <c r="H2575" i="1"/>
  <c r="H2571" i="1"/>
  <c r="H2572" i="1"/>
  <c r="H2573" i="1"/>
  <c r="H2570" i="1"/>
  <c r="H2569" i="1"/>
  <c r="H2568" i="1"/>
  <c r="H2565" i="1"/>
  <c r="H2566" i="1"/>
  <c r="H2567" i="1"/>
  <c r="H2551" i="1"/>
  <c r="H2552" i="1"/>
  <c r="H2553" i="1"/>
  <c r="H2554" i="1"/>
  <c r="H2555" i="1"/>
  <c r="H2556" i="1"/>
  <c r="H2557" i="1"/>
  <c r="H2558" i="1"/>
  <c r="H2559" i="1"/>
  <c r="H2560" i="1"/>
  <c r="H2561" i="1"/>
  <c r="H2562" i="1"/>
  <c r="H2563" i="1"/>
  <c r="H2564"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21" i="1"/>
  <c r="H2520" i="1"/>
  <c r="H2519" i="1"/>
  <c r="H2518" i="1"/>
  <c r="H2517" i="1"/>
  <c r="H2516" i="1"/>
  <c r="H2515" i="1"/>
  <c r="H2514" i="1"/>
  <c r="H2513" i="1"/>
  <c r="H2510" i="1"/>
  <c r="H2511" i="1"/>
  <c r="H2512" i="1"/>
  <c r="H2509" i="1"/>
  <c r="H2507" i="1"/>
  <c r="H2508" i="1"/>
  <c r="H2506" i="1"/>
  <c r="H2505" i="1"/>
  <c r="H2504" i="1"/>
  <c r="H2495" i="1"/>
  <c r="H2496" i="1"/>
  <c r="H2497" i="1"/>
  <c r="H2498" i="1"/>
  <c r="H2499" i="1"/>
  <c r="H2500" i="1"/>
  <c r="H2501" i="1"/>
  <c r="H2502" i="1"/>
  <c r="H2503" i="1"/>
  <c r="H2494" i="1"/>
  <c r="H2493" i="1"/>
  <c r="H2492" i="1"/>
  <c r="H2491" i="1"/>
  <c r="H2489" i="1"/>
  <c r="H2490" i="1"/>
  <c r="H2488" i="1"/>
  <c r="H2472" i="1"/>
  <c r="H2473" i="1"/>
  <c r="H2474" i="1"/>
  <c r="H2475" i="1"/>
  <c r="H2476" i="1"/>
  <c r="H2477" i="1"/>
  <c r="H2478" i="1"/>
  <c r="H2479" i="1"/>
  <c r="H2480" i="1"/>
  <c r="H2481" i="1"/>
  <c r="H2482" i="1"/>
  <c r="H2483" i="1"/>
  <c r="H2484" i="1"/>
  <c r="H2485" i="1"/>
  <c r="H2486" i="1"/>
  <c r="H2487" i="1"/>
  <c r="H2469" i="1"/>
  <c r="H2470" i="1"/>
  <c r="H2471" i="1"/>
  <c r="H2468" i="1"/>
  <c r="H2464" i="1"/>
  <c r="H2465" i="1"/>
  <c r="H2466" i="1"/>
  <c r="H2467" i="1"/>
  <c r="H2462" i="1"/>
  <c r="H2463" i="1"/>
  <c r="H2461" i="1"/>
  <c r="H2460" i="1"/>
  <c r="H2455" i="1"/>
  <c r="H2456" i="1"/>
  <c r="H2457" i="1"/>
  <c r="H2458" i="1"/>
  <c r="H2459" i="1"/>
  <c r="H2454" i="1"/>
  <c r="H2453" i="1"/>
  <c r="H2451" i="1"/>
  <c r="H2452" i="1"/>
  <c r="H2433" i="1"/>
  <c r="H2434" i="1"/>
  <c r="H2435" i="1"/>
  <c r="H2436" i="1"/>
  <c r="H2437" i="1"/>
  <c r="H2438" i="1"/>
  <c r="H2439" i="1"/>
  <c r="H2440" i="1"/>
  <c r="H2441" i="1"/>
  <c r="H2442" i="1"/>
  <c r="H2443" i="1"/>
  <c r="H2444" i="1"/>
  <c r="H2445" i="1"/>
  <c r="H2446" i="1"/>
  <c r="H2447" i="1"/>
  <c r="H2448" i="1"/>
  <c r="H2449" i="1"/>
  <c r="H2450" i="1"/>
  <c r="H2427" i="1"/>
  <c r="H2428" i="1"/>
  <c r="H2429" i="1"/>
  <c r="H2430" i="1"/>
  <c r="H2431" i="1"/>
  <c r="H2432" i="1"/>
  <c r="H2421" i="1"/>
  <c r="H2422" i="1"/>
  <c r="H2423" i="1"/>
  <c r="H2424" i="1"/>
  <c r="H2425" i="1"/>
  <c r="H2426" i="1"/>
  <c r="H2420" i="1"/>
  <c r="H2419" i="1"/>
  <c r="H2418" i="1"/>
  <c r="H2414" i="1"/>
  <c r="H2415" i="1"/>
  <c r="H2416" i="1"/>
  <c r="H2417" i="1"/>
  <c r="H2412" i="1"/>
  <c r="H2413" i="1"/>
  <c r="H2410" i="1"/>
  <c r="H2411" i="1"/>
  <c r="H2409" i="1"/>
  <c r="H2408" i="1"/>
  <c r="H2396" i="1"/>
  <c r="H2397" i="1"/>
  <c r="H2398" i="1"/>
  <c r="H2399" i="1"/>
  <c r="H2400" i="1"/>
  <c r="H2401" i="1"/>
  <c r="H2402" i="1"/>
  <c r="H2403" i="1"/>
  <c r="H2404" i="1"/>
  <c r="H2405" i="1"/>
  <c r="H2406" i="1"/>
  <c r="H2407" i="1"/>
  <c r="H2394" i="1"/>
  <c r="H2395" i="1"/>
  <c r="H2393" i="1"/>
  <c r="H2392" i="1"/>
  <c r="H2388" i="1"/>
  <c r="H2389" i="1"/>
  <c r="H2390" i="1"/>
  <c r="H2391" i="1"/>
  <c r="H2386" i="1"/>
  <c r="H2387" i="1"/>
  <c r="H2385" i="1"/>
  <c r="H2379" i="1"/>
  <c r="H2380" i="1"/>
  <c r="H2381" i="1"/>
  <c r="H2382" i="1"/>
  <c r="H2383" i="1"/>
  <c r="H2384" i="1"/>
  <c r="H2378" i="1"/>
  <c r="H2376" i="1"/>
  <c r="H2377" i="1"/>
  <c r="H2375" i="1"/>
  <c r="H2374" i="1"/>
  <c r="H2373" i="1"/>
  <c r="H2370" i="1"/>
  <c r="H2371" i="1"/>
  <c r="H2372" i="1"/>
  <c r="H2369" i="1"/>
  <c r="H2367" i="1"/>
  <c r="H2368" i="1"/>
  <c r="H2366" i="1"/>
  <c r="H2364" i="1"/>
  <c r="H2365" i="1"/>
  <c r="H2362" i="1"/>
  <c r="H2363" i="1"/>
  <c r="H2360" i="1"/>
  <c r="H2361" i="1"/>
  <c r="H2353" i="1"/>
  <c r="H2354" i="1"/>
  <c r="H2355" i="1"/>
  <c r="H2356" i="1"/>
  <c r="H2357" i="1"/>
  <c r="H2358" i="1"/>
  <c r="H2359" i="1"/>
  <c r="H2334" i="1"/>
  <c r="H2335" i="1"/>
  <c r="H2336" i="1"/>
  <c r="H2337" i="1"/>
  <c r="H2338" i="1"/>
  <c r="H2339" i="1"/>
  <c r="H2340" i="1"/>
  <c r="H2341" i="1"/>
  <c r="H2342" i="1"/>
  <c r="H2343" i="1"/>
  <c r="H2344" i="1"/>
  <c r="H2345" i="1"/>
  <c r="H2346" i="1"/>
  <c r="H2347" i="1"/>
  <c r="H2348" i="1"/>
  <c r="H2349" i="1"/>
  <c r="H2350" i="1"/>
  <c r="H2351" i="1"/>
  <c r="H2352"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06" i="1"/>
  <c r="H2288" i="1"/>
  <c r="H2289" i="1"/>
  <c r="H2290" i="1"/>
  <c r="H2291" i="1"/>
  <c r="H2292" i="1"/>
  <c r="H2293" i="1"/>
  <c r="H2294" i="1"/>
  <c r="H2295" i="1"/>
  <c r="H2296" i="1"/>
  <c r="H2297" i="1"/>
  <c r="H2298" i="1"/>
  <c r="H2299" i="1"/>
  <c r="H2300" i="1"/>
  <c r="H2301" i="1"/>
  <c r="H2302" i="1"/>
  <c r="H2303" i="1"/>
  <c r="H2304" i="1"/>
  <c r="H2305" i="1"/>
  <c r="H2287" i="1"/>
  <c r="H2269" i="1"/>
  <c r="H2270" i="1"/>
  <c r="H2271" i="1"/>
  <c r="H2272" i="1"/>
  <c r="H2273" i="1"/>
  <c r="H2274" i="1"/>
  <c r="H2275" i="1"/>
  <c r="H2276" i="1"/>
  <c r="H2277" i="1"/>
  <c r="H2278" i="1"/>
  <c r="H2279" i="1"/>
  <c r="H2280" i="1"/>
  <c r="H2281" i="1"/>
  <c r="H2282" i="1"/>
  <c r="H2283" i="1"/>
  <c r="H2284" i="1"/>
  <c r="H2285" i="1"/>
  <c r="H2286" i="1"/>
  <c r="H2267" i="1"/>
  <c r="H2268" i="1"/>
  <c r="H2266" i="1"/>
  <c r="H2265" i="1"/>
  <c r="H2263" i="1"/>
  <c r="H2264" i="1"/>
  <c r="H2255" i="1"/>
  <c r="H2256" i="1"/>
  <c r="H2257" i="1"/>
  <c r="H2258" i="1"/>
  <c r="H2259" i="1"/>
  <c r="H2260" i="1"/>
  <c r="H2261" i="1"/>
  <c r="H2262"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23" i="1"/>
  <c r="H2224" i="1"/>
  <c r="H2225" i="1"/>
  <c r="H2212" i="1"/>
  <c r="H2213" i="1"/>
  <c r="H2214" i="1"/>
  <c r="H2215" i="1"/>
  <c r="H2216" i="1"/>
  <c r="H2217" i="1"/>
  <c r="H2218" i="1"/>
  <c r="H2219" i="1"/>
  <c r="H2220" i="1"/>
  <c r="H2221" i="1"/>
  <c r="H2222"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178" i="1"/>
  <c r="H2179" i="1"/>
  <c r="H2177"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076" i="1"/>
  <c r="H2077" i="1"/>
  <c r="H2078" i="1"/>
  <c r="H2079" i="1"/>
  <c r="H2080" i="1"/>
  <c r="H2081" i="1"/>
  <c r="H2082" i="1"/>
  <c r="H2083" i="1"/>
  <c r="H2084" i="1"/>
  <c r="H2085" i="1"/>
  <c r="H2086" i="1"/>
  <c r="H2087" i="1"/>
  <c r="H2088" i="1"/>
  <c r="H2089" i="1"/>
  <c r="H2090" i="1"/>
  <c r="H2091" i="1"/>
  <c r="H2092" i="1"/>
  <c r="H2093" i="1"/>
  <c r="H2094" i="1"/>
  <c r="H2095" i="1"/>
  <c r="H209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1985" i="1"/>
  <c r="H1986" i="1"/>
  <c r="H1977" i="1"/>
  <c r="H1978" i="1"/>
  <c r="H1979" i="1"/>
  <c r="H1980" i="1"/>
  <c r="H1981" i="1"/>
  <c r="H1982" i="1"/>
  <c r="H1983" i="1"/>
  <c r="H1984" i="1"/>
  <c r="H1976" i="1"/>
  <c r="H1967" i="1"/>
  <c r="H1968" i="1"/>
  <c r="H1969" i="1"/>
  <c r="H1970" i="1"/>
  <c r="H1971" i="1"/>
  <c r="H1972" i="1"/>
  <c r="H1973" i="1"/>
  <c r="H1974" i="1"/>
  <c r="H1975" i="1"/>
  <c r="H1961" i="1"/>
  <c r="H1962" i="1"/>
  <c r="H1963" i="1"/>
  <c r="H1964" i="1"/>
  <c r="H1965" i="1"/>
  <c r="H1966"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11" i="1"/>
  <c r="H1900" i="1"/>
  <c r="H1901" i="1"/>
  <c r="H1902" i="1"/>
  <c r="H1903" i="1"/>
  <c r="H1904" i="1"/>
  <c r="H1905" i="1"/>
  <c r="H1906" i="1"/>
  <c r="H1907" i="1"/>
  <c r="H1908" i="1"/>
  <c r="H1909" i="1"/>
  <c r="H1910" i="1"/>
  <c r="H1895" i="1"/>
  <c r="H1896" i="1"/>
  <c r="H1897" i="1"/>
  <c r="H1898" i="1"/>
  <c r="H1899" i="1"/>
  <c r="H1894" i="1"/>
  <c r="H1890" i="1"/>
  <c r="H1891" i="1"/>
  <c r="H1892" i="1"/>
  <c r="H1893" i="1"/>
  <c r="H1889" i="1"/>
  <c r="H1872" i="1"/>
  <c r="H1873" i="1"/>
  <c r="H1874" i="1"/>
  <c r="H1875" i="1"/>
  <c r="H1876" i="1"/>
  <c r="H1877" i="1"/>
  <c r="H1878" i="1"/>
  <c r="H1879" i="1"/>
  <c r="H1880" i="1"/>
  <c r="H1881" i="1"/>
  <c r="H1882" i="1"/>
  <c r="H1883" i="1"/>
  <c r="H1884" i="1"/>
  <c r="H1885" i="1"/>
  <c r="H1886" i="1"/>
  <c r="H1887" i="1"/>
  <c r="H1888" i="1"/>
  <c r="H1866" i="1"/>
  <c r="H1867" i="1"/>
  <c r="H1868" i="1"/>
  <c r="H1869" i="1"/>
  <c r="H1870" i="1"/>
  <c r="H1871" i="1"/>
  <c r="H1864" i="1"/>
  <c r="H1865" i="1"/>
  <c r="H1863" i="1"/>
  <c r="H1857" i="1"/>
  <c r="H1858" i="1"/>
  <c r="H1859" i="1"/>
  <c r="H1860" i="1"/>
  <c r="H1861" i="1"/>
  <c r="H1862" i="1"/>
  <c r="H1853" i="1"/>
  <c r="H1854" i="1"/>
  <c r="H1855" i="1"/>
  <c r="H1856" i="1"/>
  <c r="H1845" i="1"/>
  <c r="H1846" i="1"/>
  <c r="H1847" i="1"/>
  <c r="H1848" i="1"/>
  <c r="H1849" i="1"/>
  <c r="H1850" i="1"/>
  <c r="H1851" i="1"/>
  <c r="H1852" i="1"/>
  <c r="H1842" i="1"/>
  <c r="H1843" i="1"/>
  <c r="H1844"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05" i="1"/>
  <c r="H1806" i="1"/>
  <c r="H1807" i="1"/>
  <c r="H1808" i="1"/>
  <c r="H1809" i="1"/>
  <c r="H1810" i="1"/>
  <c r="H1811" i="1"/>
  <c r="H1812" i="1"/>
  <c r="H1813" i="1"/>
  <c r="H1814" i="1"/>
  <c r="H1815" i="1"/>
  <c r="H1816" i="1"/>
  <c r="H1817" i="1"/>
  <c r="H1802" i="1"/>
  <c r="H1803" i="1"/>
  <c r="H1804" i="1"/>
  <c r="H1801" i="1"/>
  <c r="H1795" i="1"/>
  <c r="H1796" i="1"/>
  <c r="H1797" i="1"/>
  <c r="H1798" i="1"/>
  <c r="H1799" i="1"/>
  <c r="H1800" i="1"/>
  <c r="H1777" i="1"/>
  <c r="H1778" i="1"/>
  <c r="H1779" i="1"/>
  <c r="H1780" i="1"/>
  <c r="H1781" i="1"/>
  <c r="H1782" i="1"/>
  <c r="H1783" i="1"/>
  <c r="H1784" i="1"/>
  <c r="H1785" i="1"/>
  <c r="H1786" i="1"/>
  <c r="H1787" i="1"/>
  <c r="H1788" i="1"/>
  <c r="H1789" i="1"/>
  <c r="H1790" i="1"/>
  <c r="H1791" i="1"/>
  <c r="H1792" i="1"/>
  <c r="H1793" i="1"/>
  <c r="H1794" i="1"/>
  <c r="H1768" i="1"/>
  <c r="H1769" i="1"/>
  <c r="H1770" i="1"/>
  <c r="H1771" i="1"/>
  <c r="H1772" i="1"/>
  <c r="H1773" i="1"/>
  <c r="H1774" i="1"/>
  <c r="H1775" i="1"/>
  <c r="H1776"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693" i="1"/>
  <c r="H1687" i="1"/>
  <c r="H1688" i="1"/>
  <c r="H1689" i="1"/>
  <c r="H1690" i="1"/>
  <c r="H1691" i="1"/>
  <c r="H1692" i="1"/>
  <c r="H1686"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59" i="1"/>
  <c r="H1653" i="1"/>
  <c r="H1654" i="1"/>
  <c r="H1655" i="1"/>
  <c r="H1656" i="1"/>
  <c r="H1657" i="1"/>
  <c r="H1658" i="1"/>
  <c r="H1652" i="1"/>
  <c r="H1651" i="1"/>
  <c r="H1650" i="1"/>
  <c r="H1644" i="1"/>
  <c r="H1645" i="1"/>
  <c r="H1646" i="1"/>
  <c r="H1647" i="1"/>
  <c r="H1648" i="1"/>
  <c r="H1649"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579" i="1"/>
  <c r="H1580" i="1"/>
  <c r="H1581" i="1"/>
  <c r="H1582" i="1"/>
  <c r="H1583" i="1"/>
  <c r="H1584" i="1"/>
  <c r="H1585" i="1"/>
  <c r="H1586" i="1"/>
  <c r="H1587" i="1"/>
  <c r="H1588" i="1"/>
  <c r="H1589" i="1"/>
  <c r="H1590" i="1"/>
  <c r="H1591" i="1"/>
  <c r="H1575" i="1"/>
  <c r="H1576" i="1"/>
  <c r="H1577" i="1"/>
  <c r="H1578" i="1"/>
  <c r="H1559" i="1"/>
  <c r="H1560" i="1"/>
  <c r="H1561" i="1"/>
  <c r="H1562" i="1"/>
  <c r="H1563" i="1"/>
  <c r="H1564" i="1"/>
  <c r="H1565" i="1"/>
  <c r="H1566" i="1"/>
  <c r="H1567" i="1"/>
  <c r="H1568" i="1"/>
  <c r="H1569" i="1"/>
  <c r="H1570" i="1"/>
  <c r="H1571" i="1"/>
  <c r="H1572" i="1"/>
  <c r="H1573" i="1"/>
  <c r="H1574" i="1"/>
  <c r="H1557" i="1"/>
  <c r="H1558" i="1"/>
  <c r="H1556" i="1"/>
  <c r="H1555" i="1"/>
  <c r="H1551" i="1"/>
  <c r="H1552" i="1"/>
  <c r="H1553" i="1"/>
  <c r="H1554" i="1"/>
  <c r="H1537" i="1"/>
  <c r="H1538" i="1"/>
  <c r="H1539" i="1"/>
  <c r="H1540" i="1"/>
  <c r="H1541" i="1"/>
  <c r="H1542" i="1"/>
  <c r="H1543" i="1"/>
  <c r="H1544" i="1"/>
  <c r="H1545" i="1"/>
  <c r="H1546" i="1"/>
  <c r="H1547" i="1"/>
  <c r="H1548" i="1"/>
  <c r="H1549" i="1"/>
  <c r="H1550" i="1"/>
  <c r="H1536" i="1"/>
  <c r="H1531" i="1"/>
  <c r="H1532" i="1"/>
  <c r="H1533" i="1"/>
  <c r="H1534" i="1"/>
  <c r="H1535" i="1"/>
  <c r="H1524" i="1"/>
  <c r="H1525" i="1"/>
  <c r="H1526" i="1"/>
  <c r="H1527" i="1"/>
  <c r="H1528" i="1"/>
  <c r="H1529" i="1"/>
  <c r="H1530" i="1"/>
  <c r="H1519" i="1"/>
  <c r="H1520" i="1"/>
  <c r="H1521" i="1"/>
  <c r="H1522" i="1"/>
  <c r="H1523"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391" i="1"/>
  <c r="H1385" i="1"/>
  <c r="H1386" i="1"/>
  <c r="H1387" i="1"/>
  <c r="H1388" i="1"/>
  <c r="H1389" i="1"/>
  <c r="H1390" i="1"/>
  <c r="H1364" i="1"/>
  <c r="H1365" i="1"/>
  <c r="H1366" i="1"/>
  <c r="H1367" i="1"/>
  <c r="H1368" i="1"/>
  <c r="H1369" i="1"/>
  <c r="H1370" i="1"/>
  <c r="H1371" i="1"/>
  <c r="H1372" i="1"/>
  <c r="H1373" i="1"/>
  <c r="H1374" i="1"/>
  <c r="H1375" i="1"/>
  <c r="H1376" i="1"/>
  <c r="H1377" i="1"/>
  <c r="H1378" i="1"/>
  <c r="H1379" i="1"/>
  <c r="H1380" i="1"/>
  <c r="H1381" i="1"/>
  <c r="H1382" i="1"/>
  <c r="H1383" i="1"/>
  <c r="H1384" i="1"/>
  <c r="H1361" i="1"/>
  <c r="H1362" i="1"/>
  <c r="H1363" i="1"/>
  <c r="H1357" i="1"/>
  <c r="H1358" i="1"/>
  <c r="H1359" i="1"/>
  <c r="H1360" i="1"/>
  <c r="H1354" i="1"/>
  <c r="H1355" i="1"/>
  <c r="H1356" i="1"/>
  <c r="H1338" i="1"/>
  <c r="H1339" i="1"/>
  <c r="H1340" i="1"/>
  <c r="H1341" i="1"/>
  <c r="H1342" i="1"/>
  <c r="H1343" i="1"/>
  <c r="H1344" i="1"/>
  <c r="H1345" i="1"/>
  <c r="H1346" i="1"/>
  <c r="H1347" i="1"/>
  <c r="H1348" i="1"/>
  <c r="H1349" i="1"/>
  <c r="H1350" i="1"/>
  <c r="H1351" i="1"/>
  <c r="H1352" i="1"/>
  <c r="H1353" i="1"/>
  <c r="H1333" i="1"/>
  <c r="H1334" i="1"/>
  <c r="H1335" i="1"/>
  <c r="H1336" i="1"/>
  <c r="H1337" i="1"/>
  <c r="H1320" i="1"/>
  <c r="H1321" i="1"/>
  <c r="H1322" i="1"/>
  <c r="H1323" i="1"/>
  <c r="H1324" i="1"/>
  <c r="H1325" i="1"/>
  <c r="H1326" i="1"/>
  <c r="H1327" i="1"/>
  <c r="H1328" i="1"/>
  <c r="H1329" i="1"/>
  <c r="H1330" i="1"/>
  <c r="H1331" i="1"/>
  <c r="H1332" i="1"/>
  <c r="H1312" i="1"/>
  <c r="H1313" i="1"/>
  <c r="H1314" i="1"/>
  <c r="H1315" i="1"/>
  <c r="H1316" i="1"/>
  <c r="H1317" i="1"/>
  <c r="H1318" i="1"/>
  <c r="H1319"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276" i="1"/>
  <c r="H1275" i="1"/>
  <c r="H1270" i="1"/>
  <c r="H1271" i="1"/>
  <c r="H1272" i="1"/>
  <c r="H1273" i="1"/>
  <c r="H1274" i="1"/>
  <c r="H1268" i="1"/>
  <c r="H1269" i="1"/>
  <c r="H1266" i="1"/>
  <c r="H1267" i="1"/>
  <c r="H1260" i="1"/>
  <c r="H1261" i="1"/>
  <c r="H1262" i="1"/>
  <c r="H1263" i="1"/>
  <c r="H1264" i="1"/>
  <c r="H1265" i="1"/>
  <c r="H1244" i="1"/>
  <c r="H1245" i="1"/>
  <c r="H1246" i="1"/>
  <c r="H1247" i="1"/>
  <c r="H1248" i="1"/>
  <c r="H1249" i="1"/>
  <c r="H1250" i="1"/>
  <c r="H1251" i="1"/>
  <c r="H1252" i="1"/>
  <c r="H1253" i="1"/>
  <c r="H1254" i="1"/>
  <c r="H1255" i="1"/>
  <c r="H1256" i="1"/>
  <c r="H1257" i="1"/>
  <c r="H1258" i="1"/>
  <c r="H1259" i="1"/>
  <c r="H1242" i="1"/>
  <c r="H1243" i="1"/>
  <c r="H1240" i="1"/>
  <c r="H1241" i="1"/>
  <c r="H1239" i="1"/>
  <c r="H1235" i="1"/>
  <c r="H1236" i="1"/>
  <c r="H1237" i="1"/>
  <c r="H1238" i="1"/>
  <c r="H1233" i="1"/>
  <c r="H1234" i="1"/>
  <c r="H1229" i="1"/>
  <c r="H1230" i="1"/>
  <c r="H1231" i="1"/>
  <c r="H1232" i="1"/>
  <c r="H1224" i="1"/>
  <c r="H1225" i="1"/>
  <c r="H1226" i="1"/>
  <c r="H1227" i="1"/>
  <c r="H1228" i="1"/>
  <c r="H1213" i="1"/>
  <c r="H1214" i="1"/>
  <c r="H1215" i="1"/>
  <c r="H1216" i="1"/>
  <c r="H1217" i="1"/>
  <c r="H1218" i="1"/>
  <c r="H1219" i="1"/>
  <c r="H1220" i="1"/>
  <c r="H1221" i="1"/>
  <c r="H1222" i="1"/>
  <c r="H1223" i="1"/>
  <c r="H1210" i="1"/>
  <c r="H1211" i="1"/>
  <c r="H1212" i="1"/>
  <c r="H1209" i="1"/>
  <c r="H1204" i="1"/>
  <c r="H1205" i="1"/>
  <c r="H1206" i="1"/>
  <c r="H1207" i="1"/>
  <c r="H1208" i="1"/>
  <c r="H1202" i="1"/>
  <c r="H1203"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175" i="1"/>
  <c r="H1176" i="1"/>
  <c r="H1164" i="1"/>
  <c r="H1165" i="1"/>
  <c r="H1166" i="1"/>
  <c r="H1167" i="1"/>
  <c r="H1168" i="1"/>
  <c r="H1169" i="1"/>
  <c r="H1170" i="1"/>
  <c r="H1171" i="1"/>
  <c r="H1172" i="1"/>
  <c r="H1173" i="1"/>
  <c r="H1174" i="1"/>
  <c r="H1163" i="1"/>
  <c r="H1162" i="1"/>
  <c r="H1161" i="1"/>
  <c r="H1154" i="1"/>
  <c r="H1155" i="1"/>
  <c r="H1156" i="1"/>
  <c r="H1157" i="1"/>
  <c r="H1158" i="1"/>
  <c r="H1159" i="1"/>
  <c r="H1160" i="1"/>
  <c r="H1150" i="1"/>
  <c r="H1151" i="1"/>
  <c r="H1152" i="1"/>
  <c r="H1153"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16" i="1"/>
  <c r="H1117" i="1"/>
  <c r="H1114" i="1"/>
  <c r="H1115" i="1"/>
  <c r="H1113" i="1"/>
  <c r="H1105" i="1"/>
  <c r="H1106" i="1"/>
  <c r="H1107" i="1"/>
  <c r="H1108" i="1"/>
  <c r="H1109" i="1"/>
  <c r="H1110" i="1"/>
  <c r="H1111" i="1"/>
  <c r="H1112" i="1"/>
  <c r="H1095" i="1"/>
  <c r="H1096" i="1"/>
  <c r="H1097" i="1"/>
  <c r="H1098" i="1"/>
  <c r="H1099" i="1"/>
  <c r="H1100" i="1"/>
  <c r="H1101" i="1"/>
  <c r="H1102" i="1"/>
  <c r="H1103" i="1"/>
  <c r="H1104" i="1"/>
  <c r="H1078" i="1"/>
  <c r="H1079" i="1"/>
  <c r="H1080" i="1"/>
  <c r="H1081" i="1"/>
  <c r="H1082" i="1"/>
  <c r="H1083" i="1"/>
  <c r="H1084" i="1"/>
  <c r="H1085" i="1"/>
  <c r="H1086" i="1"/>
  <c r="H1087" i="1"/>
  <c r="H1088" i="1"/>
  <c r="H1089" i="1"/>
  <c r="H1090" i="1"/>
  <c r="H1091" i="1"/>
  <c r="H1092" i="1"/>
  <c r="H1093" i="1"/>
  <c r="H1094" i="1"/>
  <c r="H1076" i="1"/>
  <c r="H1077" i="1"/>
  <c r="H1073" i="1"/>
  <c r="H1074" i="1"/>
  <c r="H1075" i="1"/>
  <c r="H1071" i="1"/>
  <c r="H1072" i="1"/>
  <c r="H1066" i="1"/>
  <c r="H1067" i="1"/>
  <c r="H1068" i="1"/>
  <c r="H1069" i="1"/>
  <c r="H1070" i="1"/>
  <c r="H1061" i="1"/>
  <c r="H1062" i="1"/>
  <c r="H1063" i="1"/>
  <c r="H1064" i="1"/>
  <c r="H1065" i="1"/>
  <c r="H1049" i="1"/>
  <c r="H1050" i="1"/>
  <c r="H1051" i="1"/>
  <c r="H1052" i="1"/>
  <c r="H1053" i="1"/>
  <c r="H1054" i="1"/>
  <c r="H1055" i="1"/>
  <c r="H1056" i="1"/>
  <c r="H1057" i="1"/>
  <c r="H1058" i="1"/>
  <c r="H1059" i="1"/>
  <c r="H1060" i="1"/>
  <c r="H1048"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931" i="1"/>
  <c r="H921" i="1"/>
  <c r="H922" i="1"/>
  <c r="H923" i="1"/>
  <c r="H924" i="1"/>
  <c r="H925" i="1"/>
  <c r="H926" i="1"/>
  <c r="H927" i="1"/>
  <c r="H928" i="1"/>
  <c r="H929" i="1"/>
  <c r="H93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890" i="1"/>
  <c r="H889" i="1"/>
  <c r="H886" i="1"/>
  <c r="H887" i="1"/>
  <c r="H888" i="1"/>
  <c r="H883" i="1"/>
  <c r="H884" i="1"/>
  <c r="H885" i="1"/>
  <c r="H882" i="1"/>
  <c r="H880" i="1"/>
  <c r="H881" i="1"/>
  <c r="H878" i="1"/>
  <c r="H879" i="1"/>
  <c r="H872" i="1"/>
  <c r="H873" i="1"/>
  <c r="H874" i="1"/>
  <c r="H875" i="1"/>
  <c r="H876" i="1"/>
  <c r="H877" i="1"/>
  <c r="H866" i="1"/>
  <c r="H867" i="1"/>
  <c r="H868" i="1"/>
  <c r="H869" i="1"/>
  <c r="H870" i="1"/>
  <c r="H871"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27" i="1"/>
  <c r="H828" i="1"/>
  <c r="H829" i="1"/>
  <c r="H826" i="1"/>
  <c r="H824" i="1"/>
  <c r="H825" i="1"/>
  <c r="H822" i="1"/>
  <c r="H823" i="1"/>
  <c r="H818" i="1"/>
  <c r="H819" i="1"/>
  <c r="H820" i="1"/>
  <c r="H821" i="1"/>
  <c r="H817" i="1"/>
  <c r="H815" i="1"/>
  <c r="H816" i="1"/>
  <c r="H811" i="1"/>
  <c r="H812" i="1"/>
  <c r="H813" i="1"/>
  <c r="H814" i="1"/>
  <c r="H809" i="1"/>
  <c r="H810" i="1"/>
  <c r="H804" i="1"/>
  <c r="H805" i="1"/>
  <c r="H806" i="1"/>
  <c r="H807" i="1"/>
  <c r="H808" i="1"/>
  <c r="H803" i="1"/>
  <c r="H802" i="1"/>
  <c r="H787" i="1"/>
  <c r="H788" i="1"/>
  <c r="H789" i="1"/>
  <c r="H790" i="1"/>
  <c r="H791" i="1"/>
  <c r="H792" i="1"/>
  <c r="H793" i="1"/>
  <c r="H794" i="1"/>
  <c r="H795" i="1"/>
  <c r="H796" i="1"/>
  <c r="H797" i="1"/>
  <c r="H798" i="1"/>
  <c r="H799" i="1"/>
  <c r="H800" i="1"/>
  <c r="H801" i="1"/>
  <c r="H786" i="1"/>
  <c r="H783" i="1"/>
  <c r="H784" i="1"/>
  <c r="H785" i="1"/>
  <c r="H781" i="1"/>
  <c r="H782" i="1"/>
  <c r="H780" i="1"/>
  <c r="H778" i="1"/>
  <c r="H779" i="1"/>
  <c r="H777" i="1"/>
  <c r="H776" i="1"/>
  <c r="H769" i="1"/>
  <c r="H770" i="1"/>
  <c r="H771" i="1"/>
  <c r="H772" i="1"/>
  <c r="H773" i="1"/>
  <c r="H774" i="1"/>
  <c r="H775" i="1"/>
  <c r="H768" i="1"/>
  <c r="H760" i="1"/>
  <c r="H761" i="1"/>
  <c r="H762" i="1"/>
  <c r="H763" i="1"/>
  <c r="H764" i="1"/>
  <c r="H765" i="1"/>
  <c r="H766" i="1"/>
  <c r="H767" i="1"/>
  <c r="H759" i="1"/>
  <c r="H757" i="1"/>
  <c r="H758" i="1"/>
  <c r="H756" i="1"/>
  <c r="H743" i="1"/>
  <c r="H744" i="1"/>
  <c r="H745" i="1"/>
  <c r="H746" i="1"/>
  <c r="H747" i="1"/>
  <c r="H748" i="1"/>
  <c r="H749" i="1"/>
  <c r="H750" i="1"/>
  <c r="H751" i="1"/>
  <c r="H752" i="1"/>
  <c r="H753" i="1"/>
  <c r="H754" i="1"/>
  <c r="H755" i="1"/>
  <c r="H729" i="1"/>
  <c r="H730" i="1"/>
  <c r="H731" i="1"/>
  <c r="H732" i="1"/>
  <c r="H733" i="1"/>
  <c r="H734" i="1"/>
  <c r="H735" i="1"/>
  <c r="H736" i="1"/>
  <c r="H737" i="1"/>
  <c r="H738" i="1"/>
  <c r="H739" i="1"/>
  <c r="H740" i="1"/>
  <c r="H741" i="1"/>
  <c r="H742" i="1"/>
  <c r="H715" i="1"/>
  <c r="H716" i="1"/>
  <c r="H717" i="1"/>
  <c r="H718" i="1"/>
  <c r="H719" i="1"/>
  <c r="H720" i="1"/>
  <c r="H721" i="1"/>
  <c r="H722" i="1"/>
  <c r="H723" i="1"/>
  <c r="H724" i="1"/>
  <c r="H725" i="1"/>
  <c r="H726" i="1"/>
  <c r="H727" i="1"/>
  <c r="H728" i="1"/>
  <c r="H712" i="1"/>
  <c r="H713" i="1"/>
  <c r="H714" i="1"/>
  <c r="H707" i="1"/>
  <c r="H708" i="1"/>
  <c r="H709" i="1"/>
  <c r="H710" i="1"/>
  <c r="H711" i="1"/>
  <c r="H706" i="1"/>
  <c r="H703" i="1"/>
  <c r="H704" i="1"/>
  <c r="H705" i="1"/>
  <c r="H689" i="1"/>
  <c r="H690" i="1"/>
  <c r="H691" i="1"/>
  <c r="H692" i="1"/>
  <c r="H693" i="1"/>
  <c r="H694" i="1"/>
  <c r="H695" i="1"/>
  <c r="H696" i="1"/>
  <c r="H697" i="1"/>
  <c r="H698" i="1"/>
  <c r="H699" i="1"/>
  <c r="H700" i="1"/>
  <c r="H701" i="1"/>
  <c r="H702" i="1"/>
  <c r="H671" i="1"/>
  <c r="H672" i="1"/>
  <c r="H673" i="1"/>
  <c r="H674" i="1"/>
  <c r="H675" i="1"/>
  <c r="H676" i="1"/>
  <c r="H677" i="1"/>
  <c r="H678" i="1"/>
  <c r="H679" i="1"/>
  <c r="H680" i="1"/>
  <c r="H681" i="1"/>
  <c r="H682" i="1"/>
  <c r="H683" i="1"/>
  <c r="H684" i="1"/>
  <c r="H685" i="1"/>
  <c r="H686" i="1"/>
  <c r="H687" i="1"/>
  <c r="H68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00" i="1"/>
  <c r="H601" i="1"/>
  <c r="H602" i="1"/>
  <c r="H603" i="1"/>
  <c r="H604" i="1"/>
  <c r="H605" i="1"/>
  <c r="H606" i="1"/>
  <c r="H607" i="1"/>
  <c r="H608" i="1"/>
  <c r="H593" i="1"/>
  <c r="H594" i="1"/>
  <c r="H595" i="1"/>
  <c r="H596" i="1"/>
  <c r="H597" i="1"/>
  <c r="H598" i="1"/>
  <c r="H599" i="1"/>
  <c r="H590" i="1"/>
  <c r="H591" i="1"/>
  <c r="H592" i="1"/>
  <c r="H579" i="1"/>
  <c r="H580" i="1"/>
  <c r="H581" i="1"/>
  <c r="H582" i="1"/>
  <c r="H583" i="1"/>
  <c r="H584" i="1"/>
  <c r="H585" i="1"/>
  <c r="H586" i="1"/>
  <c r="H587" i="1"/>
  <c r="H588" i="1"/>
  <c r="H589" i="1"/>
  <c r="H573" i="1"/>
  <c r="H574" i="1"/>
  <c r="H575" i="1"/>
  <c r="H576" i="1"/>
  <c r="H577" i="1"/>
  <c r="H578" i="1"/>
  <c r="H572" i="1"/>
  <c r="H569" i="1"/>
  <c r="H570" i="1"/>
  <c r="H571" i="1"/>
  <c r="H566" i="1"/>
  <c r="H567" i="1"/>
  <c r="H568" i="1"/>
  <c r="H561" i="1"/>
  <c r="H562" i="1"/>
  <c r="H563" i="1"/>
  <c r="H564" i="1"/>
  <c r="H565" i="1"/>
  <c r="H547" i="1"/>
  <c r="H548" i="1"/>
  <c r="H549" i="1"/>
  <c r="H550" i="1"/>
  <c r="H551" i="1"/>
  <c r="H552" i="1"/>
  <c r="H553" i="1"/>
  <c r="H554" i="1"/>
  <c r="H555" i="1"/>
  <c r="H556" i="1"/>
  <c r="H557" i="1"/>
  <c r="H558" i="1"/>
  <c r="H559" i="1"/>
  <c r="H560" i="1"/>
  <c r="H538" i="1"/>
  <c r="H539" i="1"/>
  <c r="H540" i="1"/>
  <c r="H541" i="1"/>
  <c r="H542" i="1"/>
  <c r="H543" i="1"/>
  <c r="H544" i="1"/>
  <c r="H545" i="1"/>
  <c r="H546" i="1"/>
  <c r="H534" i="1"/>
  <c r="H535" i="1"/>
  <c r="H536" i="1"/>
  <c r="H537" i="1"/>
  <c r="H528" i="1"/>
  <c r="H529" i="1"/>
  <c r="H530" i="1"/>
  <c r="H531" i="1"/>
  <c r="H532" i="1"/>
  <c r="H533" i="1"/>
  <c r="H524" i="1"/>
  <c r="H525" i="1"/>
  <c r="H526" i="1"/>
  <c r="H527"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479" i="1"/>
  <c r="H467" i="1"/>
  <c r="H468" i="1"/>
  <c r="H469" i="1"/>
  <c r="H470" i="1"/>
  <c r="H471" i="1"/>
  <c r="H472" i="1"/>
  <c r="H473" i="1"/>
  <c r="H474" i="1"/>
  <c r="H475" i="1"/>
  <c r="H476" i="1"/>
  <c r="H477" i="1"/>
  <c r="H478"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399" i="1"/>
  <c r="H400" i="1"/>
  <c r="H381" i="1"/>
  <c r="H382" i="1"/>
  <c r="H383" i="1"/>
  <c r="H384" i="1"/>
  <c r="H385" i="1"/>
  <c r="H386" i="1"/>
  <c r="H387" i="1"/>
  <c r="H388" i="1"/>
  <c r="H389" i="1"/>
  <c r="H390" i="1"/>
  <c r="H391" i="1"/>
  <c r="H392" i="1"/>
  <c r="H393" i="1"/>
  <c r="H394" i="1"/>
  <c r="H395" i="1"/>
  <c r="H396" i="1"/>
  <c r="H397" i="1"/>
  <c r="H398" i="1"/>
  <c r="H375" i="1"/>
  <c r="H376" i="1"/>
  <c r="H377" i="1"/>
  <c r="H378" i="1"/>
  <c r="H379" i="1"/>
  <c r="H380" i="1"/>
  <c r="H372" i="1"/>
  <c r="H373" i="1"/>
  <c r="H374" i="1"/>
  <c r="H371" i="1"/>
  <c r="H370" i="1"/>
  <c r="H369" i="1"/>
  <c r="H365" i="1"/>
  <c r="H366" i="1"/>
  <c r="H367" i="1"/>
  <c r="H368" i="1"/>
  <c r="H364" i="1"/>
  <c r="H363" i="1"/>
  <c r="H362" i="1"/>
  <c r="H360" i="1"/>
  <c r="H361" i="1"/>
  <c r="H359" i="1"/>
  <c r="H341" i="1"/>
  <c r="H342" i="1"/>
  <c r="H343" i="1"/>
  <c r="H344" i="1"/>
  <c r="H345" i="1"/>
  <c r="H346" i="1"/>
  <c r="H347" i="1"/>
  <c r="H348" i="1"/>
  <c r="H349" i="1"/>
  <c r="H350" i="1"/>
  <c r="H351" i="1"/>
  <c r="H352" i="1"/>
  <c r="H353" i="1"/>
  <c r="H354" i="1"/>
  <c r="H355" i="1"/>
  <c r="H356" i="1"/>
  <c r="H357" i="1"/>
  <c r="H358" i="1"/>
  <c r="H340" i="1"/>
  <c r="H338" i="1"/>
  <c r="H339" i="1"/>
  <c r="H337" i="1"/>
  <c r="H336" i="1"/>
  <c r="H334" i="1"/>
  <c r="H335" i="1"/>
  <c r="H331" i="1"/>
  <c r="H332" i="1"/>
  <c r="H333" i="1"/>
  <c r="H327" i="1"/>
  <c r="H328" i="1"/>
  <c r="H329" i="1"/>
  <c r="H330" i="1"/>
  <c r="H326" i="1"/>
  <c r="H322" i="1"/>
  <c r="H323" i="1"/>
  <c r="H324" i="1"/>
  <c r="H325" i="1"/>
  <c r="H303" i="1"/>
  <c r="H304" i="1"/>
  <c r="H305" i="1"/>
  <c r="H306" i="1"/>
  <c r="H307" i="1"/>
  <c r="H308" i="1"/>
  <c r="H309" i="1"/>
  <c r="H310" i="1"/>
  <c r="H311" i="1"/>
  <c r="H312" i="1"/>
  <c r="H313" i="1"/>
  <c r="H314" i="1"/>
  <c r="H315" i="1"/>
  <c r="H316" i="1"/>
  <c r="H317" i="1"/>
  <c r="H318" i="1"/>
  <c r="H319" i="1"/>
  <c r="H320" i="1"/>
  <c r="H321" i="1"/>
  <c r="H302" i="1"/>
  <c r="H297" i="1"/>
  <c r="H298" i="1"/>
  <c r="H299" i="1"/>
  <c r="H300" i="1"/>
  <c r="H301" i="1"/>
  <c r="H296" i="1"/>
  <c r="H291" i="1"/>
  <c r="H292" i="1"/>
  <c r="H293" i="1"/>
  <c r="H294" i="1"/>
  <c r="H295" i="1"/>
  <c r="H287" i="1"/>
  <c r="H288" i="1"/>
  <c r="H289" i="1"/>
  <c r="H290" i="1"/>
  <c r="H286" i="1"/>
  <c r="H283" i="1"/>
  <c r="H284" i="1"/>
  <c r="H285" i="1"/>
  <c r="H282" i="1"/>
  <c r="H279" i="1"/>
  <c r="H280" i="1"/>
  <c r="H281" i="1"/>
  <c r="H278" i="1"/>
  <c r="H277" i="1"/>
  <c r="H276" i="1"/>
  <c r="H275" i="1"/>
  <c r="H274" i="1"/>
  <c r="H273" i="1"/>
  <c r="H272" i="1"/>
  <c r="H271" i="1"/>
  <c r="H270" i="1"/>
  <c r="H269" i="1"/>
  <c r="H268" i="1"/>
  <c r="H267" i="1"/>
  <c r="H266" i="1"/>
  <c r="H265" i="1"/>
  <c r="H264" i="1"/>
  <c r="H263" i="1"/>
  <c r="H262" i="1"/>
  <c r="H261" i="1"/>
  <c r="H260" i="1"/>
  <c r="H255" i="1"/>
  <c r="H256" i="1"/>
  <c r="H257" i="1"/>
  <c r="H258" i="1"/>
  <c r="H259" i="1"/>
  <c r="H253" i="1"/>
  <c r="H254" i="1"/>
  <c r="H252" i="1"/>
  <c r="H251" i="1"/>
  <c r="H248" i="1"/>
  <c r="H249" i="1"/>
  <c r="H250" i="1"/>
  <c r="H247" i="1"/>
  <c r="H245" i="1"/>
  <c r="H246" i="1"/>
  <c r="H233" i="1"/>
  <c r="H234" i="1"/>
  <c r="H235" i="1"/>
  <c r="H236" i="1"/>
  <c r="H237" i="1"/>
  <c r="H238" i="1"/>
  <c r="H239" i="1"/>
  <c r="H240" i="1"/>
  <c r="H241" i="1"/>
  <c r="H242" i="1"/>
  <c r="H243" i="1"/>
  <c r="H244" i="1"/>
  <c r="H229" i="1"/>
  <c r="H230" i="1"/>
  <c r="H231" i="1"/>
  <c r="H232" i="1"/>
  <c r="H225" i="1"/>
  <c r="H226" i="1"/>
  <c r="H227" i="1"/>
  <c r="H228" i="1"/>
  <c r="H224" i="1"/>
  <c r="H223" i="1"/>
  <c r="H222" i="1"/>
  <c r="H218" i="1"/>
  <c r="H219" i="1"/>
  <c r="H220" i="1"/>
  <c r="H221" i="1"/>
  <c r="H202" i="1"/>
  <c r="H203" i="1"/>
  <c r="H204" i="1"/>
  <c r="H205" i="1"/>
  <c r="H206" i="1"/>
  <c r="H207" i="1"/>
  <c r="H208" i="1"/>
  <c r="H209" i="1"/>
  <c r="H210" i="1"/>
  <c r="H211" i="1"/>
  <c r="H212" i="1"/>
  <c r="H213" i="1"/>
  <c r="H214" i="1"/>
  <c r="H215" i="1"/>
  <c r="H216" i="1"/>
  <c r="H217" i="1"/>
  <c r="H191" i="1"/>
  <c r="H192" i="1"/>
  <c r="H193" i="1"/>
  <c r="H194" i="1"/>
  <c r="H195" i="1"/>
  <c r="H196" i="1"/>
  <c r="H197" i="1"/>
  <c r="H198" i="1"/>
  <c r="H199" i="1"/>
  <c r="H200" i="1"/>
  <c r="H201" i="1"/>
  <c r="H190" i="1"/>
  <c r="H189" i="1"/>
  <c r="H188" i="1"/>
  <c r="H179" i="1"/>
  <c r="H180" i="1"/>
  <c r="H181" i="1"/>
  <c r="H182" i="1"/>
  <c r="H183" i="1"/>
  <c r="H184" i="1"/>
  <c r="H185" i="1"/>
  <c r="H186" i="1"/>
  <c r="H187"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42" i="1"/>
  <c r="H143" i="1"/>
  <c r="H140" i="1"/>
  <c r="H141" i="1"/>
  <c r="H127" i="1"/>
  <c r="H128" i="1"/>
  <c r="H129" i="1"/>
  <c r="H130" i="1"/>
  <c r="H131" i="1"/>
  <c r="H132" i="1"/>
  <c r="H133" i="1"/>
  <c r="H134" i="1"/>
  <c r="H135" i="1"/>
  <c r="H136" i="1"/>
  <c r="H137" i="1"/>
  <c r="H138" i="1"/>
  <c r="H139" i="1"/>
  <c r="H120" i="1"/>
  <c r="H121" i="1"/>
  <c r="H122" i="1"/>
  <c r="H123" i="1"/>
  <c r="H124" i="1"/>
  <c r="H125" i="1"/>
  <c r="H126" i="1"/>
  <c r="H110" i="1"/>
  <c r="H111" i="1"/>
  <c r="H112" i="1"/>
  <c r="H113" i="1"/>
  <c r="H114" i="1"/>
  <c r="H115" i="1"/>
  <c r="H116" i="1"/>
  <c r="H117" i="1"/>
  <c r="H118" i="1"/>
  <c r="H119" i="1"/>
  <c r="H107" i="1"/>
  <c r="H108" i="1"/>
  <c r="H109" i="1"/>
  <c r="H106" i="1"/>
  <c r="H105" i="1"/>
  <c r="H103" i="1"/>
  <c r="H104" i="1"/>
  <c r="H101" i="1"/>
  <c r="H102" i="1"/>
  <c r="H99" i="1"/>
  <c r="H100" i="1"/>
  <c r="H89" i="1"/>
  <c r="H90" i="1"/>
  <c r="H91" i="1"/>
  <c r="H92" i="1"/>
  <c r="H93" i="1"/>
  <c r="H94" i="1"/>
  <c r="H95" i="1"/>
  <c r="H96" i="1"/>
  <c r="H97" i="1"/>
  <c r="H98" i="1"/>
  <c r="H74" i="1"/>
  <c r="H75" i="1"/>
  <c r="H76" i="1"/>
  <c r="H77" i="1"/>
  <c r="H78" i="1"/>
  <c r="H79" i="1"/>
  <c r="H80" i="1"/>
  <c r="H81" i="1"/>
  <c r="H82" i="1"/>
  <c r="H83" i="1"/>
  <c r="H84" i="1"/>
  <c r="H85" i="1"/>
  <c r="H86" i="1"/>
  <c r="H87" i="1"/>
  <c r="H88" i="1"/>
  <c r="H71" i="1"/>
  <c r="H72" i="1"/>
  <c r="H73" i="1"/>
  <c r="H70" i="1"/>
  <c r="H69" i="1"/>
  <c r="H68" i="1"/>
  <c r="H67" i="1"/>
  <c r="H66" i="1"/>
  <c r="H64" i="1"/>
  <c r="H65" i="1"/>
  <c r="H63" i="1"/>
  <c r="H61" i="1"/>
  <c r="H62" i="1"/>
  <c r="H60" i="1"/>
  <c r="H59" i="1"/>
  <c r="H58" i="1"/>
  <c r="H54" i="1"/>
  <c r="H55" i="1"/>
  <c r="H56" i="1"/>
  <c r="H57" i="1"/>
  <c r="H53" i="1"/>
  <c r="H52" i="1"/>
  <c r="H50" i="1"/>
  <c r="H51" i="1"/>
  <c r="H49" i="1"/>
  <c r="H48" i="1"/>
  <c r="H46" i="1"/>
  <c r="H47" i="1"/>
  <c r="H45" i="1"/>
  <c r="H43" i="1"/>
  <c r="H44" i="1"/>
  <c r="H40" i="1"/>
  <c r="H41" i="1"/>
  <c r="H42" i="1"/>
  <c r="H33" i="1"/>
  <c r="H34" i="1"/>
  <c r="H35" i="1"/>
  <c r="H36" i="1"/>
  <c r="H37" i="1"/>
  <c r="H38" i="1"/>
  <c r="H39" i="1"/>
  <c r="H32" i="1"/>
  <c r="H30" i="1"/>
  <c r="H31" i="1"/>
  <c r="H26" i="1"/>
  <c r="H27" i="1"/>
  <c r="H28" i="1"/>
  <c r="H29" i="1"/>
  <c r="H25" i="1"/>
  <c r="H24" i="1"/>
  <c r="H23" i="1"/>
  <c r="H22" i="1"/>
  <c r="H21" i="1"/>
  <c r="H20" i="1"/>
  <c r="H19" i="1"/>
  <c r="H14" i="1"/>
  <c r="H15" i="1"/>
  <c r="H16" i="1"/>
  <c r="H17" i="1"/>
  <c r="H18" i="1"/>
  <c r="H8" i="1"/>
  <c r="H9" i="1"/>
  <c r="H10" i="1"/>
  <c r="H11" i="1"/>
  <c r="H12" i="1"/>
  <c r="H13" i="1"/>
  <c r="H3" i="1"/>
  <c r="H4" i="1"/>
  <c r="H5" i="1"/>
  <c r="H6" i="1"/>
  <c r="H7" i="1"/>
  <c r="H2" i="1"/>
  <c r="K2706" i="1"/>
  <c r="K2707" i="1"/>
  <c r="K2708" i="1"/>
  <c r="K2709" i="1"/>
  <c r="K2705" i="1"/>
  <c r="K2701" i="1"/>
  <c r="K2702" i="1"/>
  <c r="K2703" i="1"/>
  <c r="K2704" i="1"/>
  <c r="K2693" i="1"/>
  <c r="K2694" i="1"/>
  <c r="K2695" i="1"/>
  <c r="K2696" i="1"/>
  <c r="K2697" i="1"/>
  <c r="K2698" i="1"/>
  <c r="K2699" i="1"/>
  <c r="K2700" i="1"/>
  <c r="K2686" i="1"/>
  <c r="K2687" i="1"/>
  <c r="K2688" i="1"/>
  <c r="K2689" i="1"/>
  <c r="K2690" i="1"/>
  <c r="K2691" i="1"/>
  <c r="K2692" i="1"/>
  <c r="K2678" i="1"/>
  <c r="K2679" i="1"/>
  <c r="K2680" i="1"/>
  <c r="K2681" i="1"/>
  <c r="K2682" i="1"/>
  <c r="K2683" i="1"/>
  <c r="K2684" i="1"/>
  <c r="K2685" i="1"/>
  <c r="K2663" i="1"/>
  <c r="K2664" i="1"/>
  <c r="K2665" i="1"/>
  <c r="K2666" i="1"/>
  <c r="K2667" i="1"/>
  <c r="K2668" i="1"/>
  <c r="K2669" i="1"/>
  <c r="K2670" i="1"/>
  <c r="K2671" i="1"/>
  <c r="K2672" i="1"/>
  <c r="K2673" i="1"/>
  <c r="K2674" i="1"/>
  <c r="K2675" i="1"/>
  <c r="K2676" i="1"/>
  <c r="K2677"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31"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587" i="1"/>
  <c r="K2584" i="1"/>
  <c r="K2585" i="1"/>
  <c r="K2586" i="1"/>
  <c r="K2583" i="1"/>
  <c r="K2582" i="1"/>
  <c r="K2580" i="1"/>
  <c r="K2581" i="1"/>
  <c r="K2579" i="1"/>
  <c r="K2577" i="1"/>
  <c r="K2578" i="1"/>
  <c r="K2576" i="1"/>
  <c r="K2574" i="1"/>
  <c r="K2575" i="1"/>
  <c r="K2571" i="1"/>
  <c r="K2572" i="1"/>
  <c r="K2573" i="1"/>
  <c r="K2570" i="1"/>
  <c r="K2569" i="1"/>
  <c r="K2568" i="1"/>
  <c r="K2565" i="1"/>
  <c r="K2566" i="1"/>
  <c r="K2567" i="1"/>
  <c r="K2551" i="1"/>
  <c r="K2552" i="1"/>
  <c r="K2553" i="1"/>
  <c r="K2554" i="1"/>
  <c r="K2555" i="1"/>
  <c r="K2556" i="1"/>
  <c r="K2557" i="1"/>
  <c r="K2558" i="1"/>
  <c r="K2559" i="1"/>
  <c r="K2560" i="1"/>
  <c r="K2561" i="1"/>
  <c r="K2562" i="1"/>
  <c r="K2563" i="1"/>
  <c r="K2564"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21" i="1"/>
  <c r="K2520" i="1"/>
  <c r="K2519" i="1"/>
  <c r="K2518" i="1"/>
  <c r="K2517" i="1"/>
  <c r="K2516" i="1"/>
  <c r="K2515" i="1"/>
  <c r="K2514" i="1"/>
  <c r="K2513" i="1"/>
  <c r="K2510" i="1"/>
  <c r="K2511" i="1"/>
  <c r="K2512" i="1"/>
  <c r="K2509" i="1"/>
  <c r="K2507" i="1"/>
  <c r="K2508" i="1"/>
  <c r="K2506" i="1"/>
  <c r="K2505" i="1"/>
  <c r="K2504" i="1"/>
  <c r="K2495" i="1"/>
  <c r="K2496" i="1"/>
  <c r="K2497" i="1"/>
  <c r="K2498" i="1"/>
  <c r="K2499" i="1"/>
  <c r="K2500" i="1"/>
  <c r="K2501" i="1"/>
  <c r="K2502" i="1"/>
  <c r="K2503" i="1"/>
  <c r="K2494" i="1"/>
  <c r="K2493" i="1"/>
  <c r="K2492" i="1"/>
  <c r="K2491" i="1"/>
  <c r="K2489" i="1"/>
  <c r="K2490" i="1"/>
  <c r="K2488" i="1"/>
  <c r="K2472" i="1"/>
  <c r="K2473" i="1"/>
  <c r="K2474" i="1"/>
  <c r="K2475" i="1"/>
  <c r="K2476" i="1"/>
  <c r="K2477" i="1"/>
  <c r="K2478" i="1"/>
  <c r="K2479" i="1"/>
  <c r="K2480" i="1"/>
  <c r="K2481" i="1"/>
  <c r="K2482" i="1"/>
  <c r="K2483" i="1"/>
  <c r="K2484" i="1"/>
  <c r="K2485" i="1"/>
  <c r="K2486" i="1"/>
  <c r="K2487" i="1"/>
  <c r="K2469" i="1"/>
  <c r="K2470" i="1"/>
  <c r="K2471" i="1"/>
  <c r="K2468" i="1"/>
  <c r="K2464" i="1"/>
  <c r="K2465" i="1"/>
  <c r="K2466" i="1"/>
  <c r="K2467" i="1"/>
  <c r="K2462" i="1"/>
  <c r="K2463" i="1"/>
  <c r="K2461" i="1"/>
  <c r="K2460" i="1"/>
  <c r="K2455" i="1"/>
  <c r="K2456" i="1"/>
  <c r="K2457" i="1"/>
  <c r="K2458" i="1"/>
  <c r="K2459" i="1"/>
  <c r="K2454" i="1"/>
  <c r="K2453" i="1"/>
  <c r="K2451" i="1"/>
  <c r="K2452" i="1"/>
  <c r="K2433" i="1"/>
  <c r="K2434" i="1"/>
  <c r="K2435" i="1"/>
  <c r="K2436" i="1"/>
  <c r="K2437" i="1"/>
  <c r="K2438" i="1"/>
  <c r="K2439" i="1"/>
  <c r="K2440" i="1"/>
  <c r="K2441" i="1"/>
  <c r="K2442" i="1"/>
  <c r="K2443" i="1"/>
  <c r="K2444" i="1"/>
  <c r="K2445" i="1"/>
  <c r="K2446" i="1"/>
  <c r="K2447" i="1"/>
  <c r="K2448" i="1"/>
  <c r="K2449" i="1"/>
  <c r="K2450" i="1"/>
  <c r="K2427" i="1"/>
  <c r="K2428" i="1"/>
  <c r="K2429" i="1"/>
  <c r="K2430" i="1"/>
  <c r="K2431" i="1"/>
  <c r="K2432" i="1"/>
  <c r="K2421" i="1"/>
  <c r="K2422" i="1"/>
  <c r="K2423" i="1"/>
  <c r="K2424" i="1"/>
  <c r="K2425" i="1"/>
  <c r="K2426" i="1"/>
  <c r="K2420" i="1"/>
  <c r="K2419" i="1"/>
  <c r="K2418" i="1"/>
  <c r="K2414" i="1"/>
  <c r="K2415" i="1"/>
  <c r="K2416" i="1"/>
  <c r="K2417" i="1"/>
  <c r="K2412" i="1"/>
  <c r="K2413" i="1"/>
  <c r="K2410" i="1"/>
  <c r="K2411" i="1"/>
  <c r="K2409" i="1"/>
  <c r="K2408" i="1"/>
  <c r="K2396" i="1"/>
  <c r="K2397" i="1"/>
  <c r="K2398" i="1"/>
  <c r="K2399" i="1"/>
  <c r="K2400" i="1"/>
  <c r="K2401" i="1"/>
  <c r="K2402" i="1"/>
  <c r="K2403" i="1"/>
  <c r="K2404" i="1"/>
  <c r="K2405" i="1"/>
  <c r="K2406" i="1"/>
  <c r="K2407" i="1"/>
  <c r="K2394" i="1"/>
  <c r="K2395" i="1"/>
  <c r="K2393" i="1"/>
  <c r="K2392" i="1"/>
  <c r="K2388" i="1"/>
  <c r="K2389" i="1"/>
  <c r="K2390" i="1"/>
  <c r="K2391" i="1"/>
  <c r="K2386" i="1"/>
  <c r="K2387" i="1"/>
  <c r="K2385" i="1"/>
  <c r="K2379" i="1"/>
  <c r="K2380" i="1"/>
  <c r="K2381" i="1"/>
  <c r="K2382" i="1"/>
  <c r="K2383" i="1"/>
  <c r="K2384" i="1"/>
  <c r="K2378" i="1"/>
  <c r="K2376" i="1"/>
  <c r="K2377" i="1"/>
  <c r="K2375" i="1"/>
  <c r="K2374" i="1"/>
  <c r="K2373" i="1"/>
  <c r="K2370" i="1"/>
  <c r="K2371" i="1"/>
  <c r="K2372" i="1"/>
  <c r="K2369" i="1"/>
  <c r="K2367" i="1"/>
  <c r="K2368" i="1"/>
  <c r="K2366" i="1"/>
  <c r="K2364" i="1"/>
  <c r="K2365" i="1"/>
  <c r="K2362" i="1"/>
  <c r="K2363" i="1"/>
  <c r="K2360" i="1"/>
  <c r="K2361" i="1"/>
  <c r="K2353" i="1"/>
  <c r="K2354" i="1"/>
  <c r="K2355" i="1"/>
  <c r="K2356" i="1"/>
  <c r="K2357" i="1"/>
  <c r="K2358" i="1"/>
  <c r="K2359" i="1"/>
  <c r="K2334" i="1"/>
  <c r="K2335" i="1"/>
  <c r="K2336" i="1"/>
  <c r="K2337" i="1"/>
  <c r="K2338" i="1"/>
  <c r="K2339" i="1"/>
  <c r="K2340" i="1"/>
  <c r="K2341" i="1"/>
  <c r="K2342" i="1"/>
  <c r="K2343" i="1"/>
  <c r="K2344" i="1"/>
  <c r="K2345" i="1"/>
  <c r="K2346" i="1"/>
  <c r="K2347" i="1"/>
  <c r="K2348" i="1"/>
  <c r="K2349" i="1"/>
  <c r="K2350" i="1"/>
  <c r="K2351" i="1"/>
  <c r="K2352"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06" i="1"/>
  <c r="K2288" i="1"/>
  <c r="K2289" i="1"/>
  <c r="K2290" i="1"/>
  <c r="K2291" i="1"/>
  <c r="K2292" i="1"/>
  <c r="K2293" i="1"/>
  <c r="K2294" i="1"/>
  <c r="K2295" i="1"/>
  <c r="K2296" i="1"/>
  <c r="K2297" i="1"/>
  <c r="K2298" i="1"/>
  <c r="K2299" i="1"/>
  <c r="K2300" i="1"/>
  <c r="K2301" i="1"/>
  <c r="K2302" i="1"/>
  <c r="K2303" i="1"/>
  <c r="K2304" i="1"/>
  <c r="K2305" i="1"/>
  <c r="K2287" i="1"/>
  <c r="K2269" i="1"/>
  <c r="K2270" i="1"/>
  <c r="K2271" i="1"/>
  <c r="K2272" i="1"/>
  <c r="K2273" i="1"/>
  <c r="K2274" i="1"/>
  <c r="K2275" i="1"/>
  <c r="K2276" i="1"/>
  <c r="K2277" i="1"/>
  <c r="K2278" i="1"/>
  <c r="K2279" i="1"/>
  <c r="K2280" i="1"/>
  <c r="K2281" i="1"/>
  <c r="K2282" i="1"/>
  <c r="K2283" i="1"/>
  <c r="K2284" i="1"/>
  <c r="K2285" i="1"/>
  <c r="K2286" i="1"/>
  <c r="K2267" i="1"/>
  <c r="K2268" i="1"/>
  <c r="K2266" i="1"/>
  <c r="K2265" i="1"/>
  <c r="K2263" i="1"/>
  <c r="K2264" i="1"/>
  <c r="K2255" i="1"/>
  <c r="K2256" i="1"/>
  <c r="K2257" i="1"/>
  <c r="K2258" i="1"/>
  <c r="K2259" i="1"/>
  <c r="K2260" i="1"/>
  <c r="K2261" i="1"/>
  <c r="K2262"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23" i="1"/>
  <c r="K2224" i="1"/>
  <c r="K2225" i="1"/>
  <c r="K2212" i="1"/>
  <c r="K2213" i="1"/>
  <c r="K2214" i="1"/>
  <c r="K2215" i="1"/>
  <c r="K2216" i="1"/>
  <c r="K2217" i="1"/>
  <c r="K2218" i="1"/>
  <c r="K2219" i="1"/>
  <c r="K2220" i="1"/>
  <c r="K2221" i="1"/>
  <c r="K2222"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178" i="1"/>
  <c r="K2179" i="1"/>
  <c r="K2177"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076" i="1"/>
  <c r="K2077" i="1"/>
  <c r="K2078" i="1"/>
  <c r="K2079" i="1"/>
  <c r="K2080" i="1"/>
  <c r="K2081" i="1"/>
  <c r="K2082" i="1"/>
  <c r="K2083" i="1"/>
  <c r="K2084" i="1"/>
  <c r="K2085" i="1"/>
  <c r="K2086" i="1"/>
  <c r="K2087" i="1"/>
  <c r="K2088" i="1"/>
  <c r="K2089" i="1"/>
  <c r="K2090" i="1"/>
  <c r="K2091" i="1"/>
  <c r="K2092" i="1"/>
  <c r="K2093" i="1"/>
  <c r="K2094" i="1"/>
  <c r="K2095" i="1"/>
  <c r="K209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1985" i="1"/>
  <c r="K1986" i="1"/>
  <c r="K1977" i="1"/>
  <c r="K1978" i="1"/>
  <c r="K1979" i="1"/>
  <c r="K1980" i="1"/>
  <c r="K1981" i="1"/>
  <c r="K1982" i="1"/>
  <c r="K1983" i="1"/>
  <c r="K1984" i="1"/>
  <c r="K1976" i="1"/>
  <c r="K1967" i="1"/>
  <c r="K1968" i="1"/>
  <c r="K1969" i="1"/>
  <c r="K1970" i="1"/>
  <c r="K1971" i="1"/>
  <c r="K1972" i="1"/>
  <c r="K1973" i="1"/>
  <c r="K1974" i="1"/>
  <c r="K1975" i="1"/>
  <c r="K1961" i="1"/>
  <c r="K1962" i="1"/>
  <c r="K1963" i="1"/>
  <c r="K1964" i="1"/>
  <c r="K1965" i="1"/>
  <c r="K1966"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11" i="1"/>
  <c r="K1900" i="1"/>
  <c r="K1901" i="1"/>
  <c r="K1902" i="1"/>
  <c r="K1903" i="1"/>
  <c r="K1904" i="1"/>
  <c r="K1905" i="1"/>
  <c r="K1906" i="1"/>
  <c r="K1907" i="1"/>
  <c r="K1908" i="1"/>
  <c r="K1909" i="1"/>
  <c r="K1910" i="1"/>
  <c r="K1895" i="1"/>
  <c r="K1896" i="1"/>
  <c r="K1897" i="1"/>
  <c r="K1898" i="1"/>
  <c r="K1899" i="1"/>
  <c r="K1894" i="1"/>
  <c r="K1890" i="1"/>
  <c r="K1891" i="1"/>
  <c r="K1892" i="1"/>
  <c r="K1893" i="1"/>
  <c r="K1889" i="1"/>
  <c r="K1872" i="1"/>
  <c r="K1873" i="1"/>
  <c r="K1874" i="1"/>
  <c r="K1875" i="1"/>
  <c r="K1876" i="1"/>
  <c r="K1877" i="1"/>
  <c r="K1878" i="1"/>
  <c r="K1879" i="1"/>
  <c r="K1880" i="1"/>
  <c r="K1881" i="1"/>
  <c r="K1882" i="1"/>
  <c r="K1883" i="1"/>
  <c r="K1884" i="1"/>
  <c r="K1885" i="1"/>
  <c r="K1886" i="1"/>
  <c r="K1887" i="1"/>
  <c r="K1888" i="1"/>
  <c r="K1866" i="1"/>
  <c r="K1867" i="1"/>
  <c r="K1868" i="1"/>
  <c r="K1869" i="1"/>
  <c r="K1870" i="1"/>
  <c r="K1871" i="1"/>
  <c r="K1864" i="1"/>
  <c r="K1865" i="1"/>
  <c r="K1863" i="1"/>
  <c r="K1857" i="1"/>
  <c r="K1858" i="1"/>
  <c r="K1859" i="1"/>
  <c r="K1860" i="1"/>
  <c r="K1861" i="1"/>
  <c r="K1862" i="1"/>
  <c r="K1853" i="1"/>
  <c r="K1854" i="1"/>
  <c r="K1855" i="1"/>
  <c r="K1856" i="1"/>
  <c r="K1845" i="1"/>
  <c r="K1846" i="1"/>
  <c r="K1847" i="1"/>
  <c r="K1848" i="1"/>
  <c r="K1849" i="1"/>
  <c r="K1850" i="1"/>
  <c r="K1851" i="1"/>
  <c r="K1852" i="1"/>
  <c r="K1842" i="1"/>
  <c r="K1843" i="1"/>
  <c r="K1844"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05" i="1"/>
  <c r="K1806" i="1"/>
  <c r="K1807" i="1"/>
  <c r="K1808" i="1"/>
  <c r="K1809" i="1"/>
  <c r="K1810" i="1"/>
  <c r="K1811" i="1"/>
  <c r="K1812" i="1"/>
  <c r="K1813" i="1"/>
  <c r="K1814" i="1"/>
  <c r="K1815" i="1"/>
  <c r="K1816" i="1"/>
  <c r="K1817" i="1"/>
  <c r="K1802" i="1"/>
  <c r="K1803" i="1"/>
  <c r="K1804" i="1"/>
  <c r="K1801" i="1"/>
  <c r="K1795" i="1"/>
  <c r="K1796" i="1"/>
  <c r="K1797" i="1"/>
  <c r="K1798" i="1"/>
  <c r="K1799" i="1"/>
  <c r="K1800" i="1"/>
  <c r="K1777" i="1"/>
  <c r="K1778" i="1"/>
  <c r="K1779" i="1"/>
  <c r="K1780" i="1"/>
  <c r="K1781" i="1"/>
  <c r="K1782" i="1"/>
  <c r="K1783" i="1"/>
  <c r="K1784" i="1"/>
  <c r="K1785" i="1"/>
  <c r="K1786" i="1"/>
  <c r="K1787" i="1"/>
  <c r="K1788" i="1"/>
  <c r="K1789" i="1"/>
  <c r="K1790" i="1"/>
  <c r="K1791" i="1"/>
  <c r="K1792" i="1"/>
  <c r="K1793" i="1"/>
  <c r="K1794" i="1"/>
  <c r="K1768" i="1"/>
  <c r="K1769" i="1"/>
  <c r="K1770" i="1"/>
  <c r="K1771" i="1"/>
  <c r="K1772" i="1"/>
  <c r="K1773" i="1"/>
  <c r="K1774" i="1"/>
  <c r="K1775" i="1"/>
  <c r="K1776"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693" i="1"/>
  <c r="K1687" i="1"/>
  <c r="K1688" i="1"/>
  <c r="K1689" i="1"/>
  <c r="K1690" i="1"/>
  <c r="K1691" i="1"/>
  <c r="K1692" i="1"/>
  <c r="K1686"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59" i="1"/>
  <c r="K1653" i="1"/>
  <c r="K1654" i="1"/>
  <c r="K1655" i="1"/>
  <c r="K1656" i="1"/>
  <c r="K1657" i="1"/>
  <c r="K1658" i="1"/>
  <c r="K1652" i="1"/>
  <c r="K1651" i="1"/>
  <c r="K1650" i="1"/>
  <c r="K1644" i="1"/>
  <c r="K1645" i="1"/>
  <c r="K1646" i="1"/>
  <c r="K1647" i="1"/>
  <c r="K1648" i="1"/>
  <c r="K1649"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579" i="1"/>
  <c r="K1580" i="1"/>
  <c r="K1581" i="1"/>
  <c r="K1582" i="1"/>
  <c r="K1583" i="1"/>
  <c r="K1584" i="1"/>
  <c r="K1585" i="1"/>
  <c r="K1586" i="1"/>
  <c r="K1587" i="1"/>
  <c r="K1588" i="1"/>
  <c r="K1589" i="1"/>
  <c r="K1590" i="1"/>
  <c r="K1591" i="1"/>
  <c r="K1575" i="1"/>
  <c r="K1576" i="1"/>
  <c r="K1577" i="1"/>
  <c r="K1578" i="1"/>
  <c r="K1559" i="1"/>
  <c r="K1560" i="1"/>
  <c r="K1561" i="1"/>
  <c r="K1562" i="1"/>
  <c r="K1563" i="1"/>
  <c r="K1564" i="1"/>
  <c r="K1565" i="1"/>
  <c r="K1566" i="1"/>
  <c r="K1567" i="1"/>
  <c r="K1568" i="1"/>
  <c r="K1569" i="1"/>
  <c r="K1570" i="1"/>
  <c r="K1571" i="1"/>
  <c r="K1572" i="1"/>
  <c r="K1573" i="1"/>
  <c r="K1574" i="1"/>
  <c r="K1557" i="1"/>
  <c r="K1558" i="1"/>
  <c r="K1556" i="1"/>
  <c r="K1555" i="1"/>
  <c r="K1551" i="1"/>
  <c r="K1552" i="1"/>
  <c r="K1553" i="1"/>
  <c r="K1554" i="1"/>
  <c r="K1537" i="1"/>
  <c r="K1538" i="1"/>
  <c r="K1539" i="1"/>
  <c r="K1540" i="1"/>
  <c r="K1541" i="1"/>
  <c r="K1542" i="1"/>
  <c r="K1543" i="1"/>
  <c r="K1544" i="1"/>
  <c r="K1545" i="1"/>
  <c r="K1546" i="1"/>
  <c r="K1547" i="1"/>
  <c r="K1548" i="1"/>
  <c r="K1549" i="1"/>
  <c r="K1550" i="1"/>
  <c r="K1536" i="1"/>
  <c r="K1531" i="1"/>
  <c r="K1532" i="1"/>
  <c r="K1533" i="1"/>
  <c r="K1534" i="1"/>
  <c r="K1535" i="1"/>
  <c r="K1524" i="1"/>
  <c r="K1525" i="1"/>
  <c r="K1526" i="1"/>
  <c r="K1527" i="1"/>
  <c r="K1528" i="1"/>
  <c r="K1529" i="1"/>
  <c r="K1530" i="1"/>
  <c r="K1519" i="1"/>
  <c r="K1520" i="1"/>
  <c r="K1521" i="1"/>
  <c r="K1522" i="1"/>
  <c r="K1523"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391" i="1"/>
  <c r="K1385" i="1"/>
  <c r="K1386" i="1"/>
  <c r="K1387" i="1"/>
  <c r="K1388" i="1"/>
  <c r="K1389" i="1"/>
  <c r="K1390" i="1"/>
  <c r="K1364" i="1"/>
  <c r="K1365" i="1"/>
  <c r="K1366" i="1"/>
  <c r="K1367" i="1"/>
  <c r="K1368" i="1"/>
  <c r="K1369" i="1"/>
  <c r="K1370" i="1"/>
  <c r="K1371" i="1"/>
  <c r="K1372" i="1"/>
  <c r="K1373" i="1"/>
  <c r="K1374" i="1"/>
  <c r="K1375" i="1"/>
  <c r="K1376" i="1"/>
  <c r="K1377" i="1"/>
  <c r="K1378" i="1"/>
  <c r="K1379" i="1"/>
  <c r="K1380" i="1"/>
  <c r="K1381" i="1"/>
  <c r="K1382" i="1"/>
  <c r="K1383" i="1"/>
  <c r="K1384" i="1"/>
  <c r="K1361" i="1"/>
  <c r="K1362" i="1"/>
  <c r="K1363" i="1"/>
  <c r="K1357" i="1"/>
  <c r="K1358" i="1"/>
  <c r="K1359" i="1"/>
  <c r="K1360" i="1"/>
  <c r="K1354" i="1"/>
  <c r="K1355" i="1"/>
  <c r="K1356" i="1"/>
  <c r="K1338" i="1"/>
  <c r="K1339" i="1"/>
  <c r="K1340" i="1"/>
  <c r="K1341" i="1"/>
  <c r="K1342" i="1"/>
  <c r="K1343" i="1"/>
  <c r="K1344" i="1"/>
  <c r="K1345" i="1"/>
  <c r="K1346" i="1"/>
  <c r="K1347" i="1"/>
  <c r="K1348" i="1"/>
  <c r="K1349" i="1"/>
  <c r="K1350" i="1"/>
  <c r="K1351" i="1"/>
  <c r="K1352" i="1"/>
  <c r="K1353" i="1"/>
  <c r="K1333" i="1"/>
  <c r="K1334" i="1"/>
  <c r="K1335" i="1"/>
  <c r="K1336" i="1"/>
  <c r="K1337" i="1"/>
  <c r="K1320" i="1"/>
  <c r="K1321" i="1"/>
  <c r="K1322" i="1"/>
  <c r="K1323" i="1"/>
  <c r="K1324" i="1"/>
  <c r="K1325" i="1"/>
  <c r="K1326" i="1"/>
  <c r="K1327" i="1"/>
  <c r="K1328" i="1"/>
  <c r="K1329" i="1"/>
  <c r="K1330" i="1"/>
  <c r="K1331" i="1"/>
  <c r="K1332" i="1"/>
  <c r="K1312" i="1"/>
  <c r="K1313" i="1"/>
  <c r="K1314" i="1"/>
  <c r="K1315" i="1"/>
  <c r="K1316" i="1"/>
  <c r="K1317" i="1"/>
  <c r="K1318" i="1"/>
  <c r="K1319"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276" i="1"/>
  <c r="K1275" i="1"/>
  <c r="K1270" i="1"/>
  <c r="K1271" i="1"/>
  <c r="K1272" i="1"/>
  <c r="K1273" i="1"/>
  <c r="K1274" i="1"/>
  <c r="K1268" i="1"/>
  <c r="K1269" i="1"/>
  <c r="K1266" i="1"/>
  <c r="K1267" i="1"/>
  <c r="K1260" i="1"/>
  <c r="K1261" i="1"/>
  <c r="K1262" i="1"/>
  <c r="K1263" i="1"/>
  <c r="K1264" i="1"/>
  <c r="K1265" i="1"/>
  <c r="K1244" i="1"/>
  <c r="K1245" i="1"/>
  <c r="K1246" i="1"/>
  <c r="K1247" i="1"/>
  <c r="K1248" i="1"/>
  <c r="K1249" i="1"/>
  <c r="K1250" i="1"/>
  <c r="K1251" i="1"/>
  <c r="K1252" i="1"/>
  <c r="K1253" i="1"/>
  <c r="K1254" i="1"/>
  <c r="K1255" i="1"/>
  <c r="K1256" i="1"/>
  <c r="K1257" i="1"/>
  <c r="K1258" i="1"/>
  <c r="K1259" i="1"/>
  <c r="K1242" i="1"/>
  <c r="K1243" i="1"/>
  <c r="K1240" i="1"/>
  <c r="K1241" i="1"/>
  <c r="K1239" i="1"/>
  <c r="K1235" i="1"/>
  <c r="K1236" i="1"/>
  <c r="K1237" i="1"/>
  <c r="K1238" i="1"/>
  <c r="K1233" i="1"/>
  <c r="K1234" i="1"/>
  <c r="K1229" i="1"/>
  <c r="K1230" i="1"/>
  <c r="K1231" i="1"/>
  <c r="K1232" i="1"/>
  <c r="K1224" i="1"/>
  <c r="K1225" i="1"/>
  <c r="K1226" i="1"/>
  <c r="K1227" i="1"/>
  <c r="K1228" i="1"/>
  <c r="K1213" i="1"/>
  <c r="K1214" i="1"/>
  <c r="K1215" i="1"/>
  <c r="K1216" i="1"/>
  <c r="K1217" i="1"/>
  <c r="K1218" i="1"/>
  <c r="K1219" i="1"/>
  <c r="K1220" i="1"/>
  <c r="K1221" i="1"/>
  <c r="K1222" i="1"/>
  <c r="K1223" i="1"/>
  <c r="K1210" i="1"/>
  <c r="K1211" i="1"/>
  <c r="K1212" i="1"/>
  <c r="K1209" i="1"/>
  <c r="K1204" i="1"/>
  <c r="K1205" i="1"/>
  <c r="K1206" i="1"/>
  <c r="K1207" i="1"/>
  <c r="K1208" i="1"/>
  <c r="K1202" i="1"/>
  <c r="K1203"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175" i="1"/>
  <c r="K1176" i="1"/>
  <c r="K1164" i="1"/>
  <c r="K1165" i="1"/>
  <c r="K1166" i="1"/>
  <c r="K1167" i="1"/>
  <c r="K1168" i="1"/>
  <c r="K1169" i="1"/>
  <c r="K1170" i="1"/>
  <c r="K1171" i="1"/>
  <c r="K1172" i="1"/>
  <c r="K1173" i="1"/>
  <c r="K1174" i="1"/>
  <c r="K1163" i="1"/>
  <c r="K1162" i="1"/>
  <c r="K1161" i="1"/>
  <c r="K1154" i="1"/>
  <c r="K1155" i="1"/>
  <c r="K1156" i="1"/>
  <c r="K1157" i="1"/>
  <c r="K1158" i="1"/>
  <c r="K1159" i="1"/>
  <c r="K1160" i="1"/>
  <c r="K1150" i="1"/>
  <c r="K1151" i="1"/>
  <c r="K1152" i="1"/>
  <c r="K1153"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16" i="1"/>
  <c r="K1117" i="1"/>
  <c r="K1114" i="1"/>
  <c r="K1115" i="1"/>
  <c r="K1113" i="1"/>
  <c r="K1105" i="1"/>
  <c r="K1106" i="1"/>
  <c r="K1107" i="1"/>
  <c r="K1108" i="1"/>
  <c r="K1109" i="1"/>
  <c r="K1110" i="1"/>
  <c r="K1111" i="1"/>
  <c r="K1112" i="1"/>
  <c r="K1095" i="1"/>
  <c r="K1096" i="1"/>
  <c r="K1097" i="1"/>
  <c r="K1098" i="1"/>
  <c r="K1099" i="1"/>
  <c r="K1100" i="1"/>
  <c r="K1101" i="1"/>
  <c r="K1102" i="1"/>
  <c r="K1103" i="1"/>
  <c r="K1104" i="1"/>
  <c r="K1078" i="1"/>
  <c r="K1079" i="1"/>
  <c r="K1080" i="1"/>
  <c r="K1081" i="1"/>
  <c r="K1082" i="1"/>
  <c r="K1083" i="1"/>
  <c r="K1084" i="1"/>
  <c r="K1085" i="1"/>
  <c r="K1086" i="1"/>
  <c r="K1087" i="1"/>
  <c r="K1088" i="1"/>
  <c r="K1089" i="1"/>
  <c r="K1090" i="1"/>
  <c r="K1091" i="1"/>
  <c r="K1092" i="1"/>
  <c r="K1093" i="1"/>
  <c r="K1094" i="1"/>
  <c r="K1076" i="1"/>
  <c r="K1077" i="1"/>
  <c r="K1073" i="1"/>
  <c r="K1074" i="1"/>
  <c r="K1075" i="1"/>
  <c r="K1071" i="1"/>
  <c r="K1072" i="1"/>
  <c r="K1066" i="1"/>
  <c r="K1067" i="1"/>
  <c r="K1068" i="1"/>
  <c r="K1069" i="1"/>
  <c r="K1070" i="1"/>
  <c r="K1061" i="1"/>
  <c r="K1062" i="1"/>
  <c r="K1063" i="1"/>
  <c r="K1064" i="1"/>
  <c r="K1065" i="1"/>
  <c r="K1049" i="1"/>
  <c r="K1050" i="1"/>
  <c r="K1051" i="1"/>
  <c r="K1052" i="1"/>
  <c r="K1053" i="1"/>
  <c r="K1054" i="1"/>
  <c r="K1055" i="1"/>
  <c r="K1056" i="1"/>
  <c r="K1057" i="1"/>
  <c r="K1058" i="1"/>
  <c r="K1059" i="1"/>
  <c r="K1060" i="1"/>
  <c r="K1048"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931" i="1"/>
  <c r="K921" i="1"/>
  <c r="K922" i="1"/>
  <c r="K923" i="1"/>
  <c r="K924" i="1"/>
  <c r="K925" i="1"/>
  <c r="K926" i="1"/>
  <c r="K927" i="1"/>
  <c r="K928" i="1"/>
  <c r="K929" i="1"/>
  <c r="K93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890" i="1"/>
  <c r="K889" i="1"/>
  <c r="K886" i="1"/>
  <c r="K887" i="1"/>
  <c r="K888" i="1"/>
  <c r="K883" i="1"/>
  <c r="K884" i="1"/>
  <c r="K885" i="1"/>
  <c r="K882" i="1"/>
  <c r="K880" i="1"/>
  <c r="K881" i="1"/>
  <c r="K878" i="1"/>
  <c r="K879" i="1"/>
  <c r="K872" i="1"/>
  <c r="K873" i="1"/>
  <c r="K874" i="1"/>
  <c r="K875" i="1"/>
  <c r="K876" i="1"/>
  <c r="K877" i="1"/>
  <c r="K866" i="1"/>
  <c r="K867" i="1"/>
  <c r="K868" i="1"/>
  <c r="K869" i="1"/>
  <c r="K870" i="1"/>
  <c r="K871"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27" i="1"/>
  <c r="K828" i="1"/>
  <c r="K829" i="1"/>
  <c r="K826" i="1"/>
  <c r="K824" i="1"/>
  <c r="K825" i="1"/>
  <c r="K822" i="1"/>
  <c r="K823" i="1"/>
  <c r="K818" i="1"/>
  <c r="K819" i="1"/>
  <c r="K820" i="1"/>
  <c r="K821" i="1"/>
  <c r="K817" i="1"/>
  <c r="K815" i="1"/>
  <c r="K816" i="1"/>
  <c r="K811" i="1"/>
  <c r="K812" i="1"/>
  <c r="K813" i="1"/>
  <c r="K814" i="1"/>
  <c r="K809" i="1"/>
  <c r="K810" i="1"/>
  <c r="K804" i="1"/>
  <c r="K805" i="1"/>
  <c r="K806" i="1"/>
  <c r="K807" i="1"/>
  <c r="K808" i="1"/>
  <c r="K803" i="1"/>
  <c r="K802" i="1"/>
  <c r="K787" i="1"/>
  <c r="K788" i="1"/>
  <c r="K789" i="1"/>
  <c r="K790" i="1"/>
  <c r="K791" i="1"/>
  <c r="K792" i="1"/>
  <c r="K793" i="1"/>
  <c r="K794" i="1"/>
  <c r="K795" i="1"/>
  <c r="K796" i="1"/>
  <c r="K797" i="1"/>
  <c r="K798" i="1"/>
  <c r="K799" i="1"/>
  <c r="K800" i="1"/>
  <c r="K801" i="1"/>
  <c r="K786" i="1"/>
  <c r="K783" i="1"/>
  <c r="K784" i="1"/>
  <c r="K785" i="1"/>
  <c r="K781" i="1"/>
  <c r="K782" i="1"/>
  <c r="K780" i="1"/>
  <c r="K778" i="1"/>
  <c r="K779" i="1"/>
  <c r="K777" i="1"/>
  <c r="K776" i="1"/>
  <c r="K769" i="1"/>
  <c r="K770" i="1"/>
  <c r="K771" i="1"/>
  <c r="K772" i="1"/>
  <c r="K773" i="1"/>
  <c r="K774" i="1"/>
  <c r="K775" i="1"/>
  <c r="K768" i="1"/>
  <c r="K760" i="1"/>
  <c r="K761" i="1"/>
  <c r="K762" i="1"/>
  <c r="K763" i="1"/>
  <c r="K764" i="1"/>
  <c r="K765" i="1"/>
  <c r="K766" i="1"/>
  <c r="K767" i="1"/>
  <c r="K759" i="1"/>
  <c r="K757" i="1"/>
  <c r="K758" i="1"/>
  <c r="K756" i="1"/>
  <c r="K743" i="1"/>
  <c r="K744" i="1"/>
  <c r="K745" i="1"/>
  <c r="K746" i="1"/>
  <c r="K747" i="1"/>
  <c r="K748" i="1"/>
  <c r="K749" i="1"/>
  <c r="K750" i="1"/>
  <c r="K751" i="1"/>
  <c r="K752" i="1"/>
  <c r="K753" i="1"/>
  <c r="K754" i="1"/>
  <c r="K755" i="1"/>
  <c r="K729" i="1"/>
  <c r="K730" i="1"/>
  <c r="K731" i="1"/>
  <c r="K732" i="1"/>
  <c r="K733" i="1"/>
  <c r="K734" i="1"/>
  <c r="K735" i="1"/>
  <c r="K736" i="1"/>
  <c r="K737" i="1"/>
  <c r="K738" i="1"/>
  <c r="K739" i="1"/>
  <c r="K740" i="1"/>
  <c r="K741" i="1"/>
  <c r="K742" i="1"/>
  <c r="K715" i="1"/>
  <c r="K716" i="1"/>
  <c r="K717" i="1"/>
  <c r="K718" i="1"/>
  <c r="K719" i="1"/>
  <c r="K720" i="1"/>
  <c r="K721" i="1"/>
  <c r="K722" i="1"/>
  <c r="K723" i="1"/>
  <c r="K724" i="1"/>
  <c r="K725" i="1"/>
  <c r="K726" i="1"/>
  <c r="K727" i="1"/>
  <c r="K728" i="1"/>
  <c r="K712" i="1"/>
  <c r="K713" i="1"/>
  <c r="K714" i="1"/>
  <c r="K707" i="1"/>
  <c r="K708" i="1"/>
  <c r="K709" i="1"/>
  <c r="K710" i="1"/>
  <c r="K711" i="1"/>
  <c r="K706" i="1"/>
  <c r="K703" i="1"/>
  <c r="K704" i="1"/>
  <c r="K705" i="1"/>
  <c r="K689" i="1"/>
  <c r="K690" i="1"/>
  <c r="K691" i="1"/>
  <c r="K692" i="1"/>
  <c r="K693" i="1"/>
  <c r="K694" i="1"/>
  <c r="K695" i="1"/>
  <c r="K696" i="1"/>
  <c r="K697" i="1"/>
  <c r="K698" i="1"/>
  <c r="K699" i="1"/>
  <c r="K700" i="1"/>
  <c r="K701" i="1"/>
  <c r="K702" i="1"/>
  <c r="K671" i="1"/>
  <c r="K672" i="1"/>
  <c r="K673" i="1"/>
  <c r="K674" i="1"/>
  <c r="K675" i="1"/>
  <c r="K676" i="1"/>
  <c r="K677" i="1"/>
  <c r="K678" i="1"/>
  <c r="K679" i="1"/>
  <c r="K680" i="1"/>
  <c r="K681" i="1"/>
  <c r="K682" i="1"/>
  <c r="K683" i="1"/>
  <c r="K684" i="1"/>
  <c r="K685" i="1"/>
  <c r="K686" i="1"/>
  <c r="K687" i="1"/>
  <c r="K68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00" i="1"/>
  <c r="K601" i="1"/>
  <c r="K602" i="1"/>
  <c r="K603" i="1"/>
  <c r="K604" i="1"/>
  <c r="K605" i="1"/>
  <c r="K606" i="1"/>
  <c r="K607" i="1"/>
  <c r="K608" i="1"/>
  <c r="K593" i="1"/>
  <c r="K594" i="1"/>
  <c r="K595" i="1"/>
  <c r="K596" i="1"/>
  <c r="K597" i="1"/>
  <c r="K598" i="1"/>
  <c r="K599" i="1"/>
  <c r="K590" i="1"/>
  <c r="K591" i="1"/>
  <c r="K592" i="1"/>
  <c r="K579" i="1"/>
  <c r="K580" i="1"/>
  <c r="K581" i="1"/>
  <c r="K582" i="1"/>
  <c r="K583" i="1"/>
  <c r="K584" i="1"/>
  <c r="K585" i="1"/>
  <c r="K586" i="1"/>
  <c r="K587" i="1"/>
  <c r="K588" i="1"/>
  <c r="K589" i="1"/>
  <c r="K573" i="1"/>
  <c r="K574" i="1"/>
  <c r="K575" i="1"/>
  <c r="K576" i="1"/>
  <c r="K577" i="1"/>
  <c r="K578" i="1"/>
  <c r="K572" i="1"/>
  <c r="K569" i="1"/>
  <c r="K570" i="1"/>
  <c r="K571" i="1"/>
  <c r="K566" i="1"/>
  <c r="K567" i="1"/>
  <c r="K568" i="1"/>
  <c r="K561" i="1"/>
  <c r="K562" i="1"/>
  <c r="K563" i="1"/>
  <c r="K564" i="1"/>
  <c r="K565" i="1"/>
  <c r="K547" i="1"/>
  <c r="K548" i="1"/>
  <c r="K549" i="1"/>
  <c r="K550" i="1"/>
  <c r="K551" i="1"/>
  <c r="K552" i="1"/>
  <c r="K553" i="1"/>
  <c r="K554" i="1"/>
  <c r="K555" i="1"/>
  <c r="K556" i="1"/>
  <c r="K557" i="1"/>
  <c r="K558" i="1"/>
  <c r="K559" i="1"/>
  <c r="K560" i="1"/>
  <c r="K538" i="1"/>
  <c r="K539" i="1"/>
  <c r="K540" i="1"/>
  <c r="K541" i="1"/>
  <c r="K542" i="1"/>
  <c r="K543" i="1"/>
  <c r="K544" i="1"/>
  <c r="K545" i="1"/>
  <c r="K546" i="1"/>
  <c r="K534" i="1"/>
  <c r="K535" i="1"/>
  <c r="K536" i="1"/>
  <c r="K537" i="1"/>
  <c r="K528" i="1"/>
  <c r="K529" i="1"/>
  <c r="K530" i="1"/>
  <c r="K531" i="1"/>
  <c r="K532" i="1"/>
  <c r="K533" i="1"/>
  <c r="K524" i="1"/>
  <c r="K525" i="1"/>
  <c r="K526" i="1"/>
  <c r="K527"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479" i="1"/>
  <c r="K467" i="1"/>
  <c r="K468" i="1"/>
  <c r="K469" i="1"/>
  <c r="K470" i="1"/>
  <c r="K471" i="1"/>
  <c r="K472" i="1"/>
  <c r="K473" i="1"/>
  <c r="K474" i="1"/>
  <c r="K475" i="1"/>
  <c r="K476" i="1"/>
  <c r="K477" i="1"/>
  <c r="K478"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399" i="1"/>
  <c r="K400" i="1"/>
  <c r="K381" i="1"/>
  <c r="K382" i="1"/>
  <c r="K383" i="1"/>
  <c r="K384" i="1"/>
  <c r="K385" i="1"/>
  <c r="K386" i="1"/>
  <c r="K387" i="1"/>
  <c r="K388" i="1"/>
  <c r="K389" i="1"/>
  <c r="K390" i="1"/>
  <c r="K391" i="1"/>
  <c r="K392" i="1"/>
  <c r="K393" i="1"/>
  <c r="K394" i="1"/>
  <c r="K395" i="1"/>
  <c r="K396" i="1"/>
  <c r="K397" i="1"/>
  <c r="K398" i="1"/>
  <c r="K375" i="1"/>
  <c r="K376" i="1"/>
  <c r="K377" i="1"/>
  <c r="K378" i="1"/>
  <c r="K379" i="1"/>
  <c r="K380" i="1"/>
  <c r="K372" i="1"/>
  <c r="K373" i="1"/>
  <c r="K374" i="1"/>
  <c r="K371" i="1"/>
  <c r="K370" i="1"/>
  <c r="K369" i="1"/>
  <c r="K365" i="1"/>
  <c r="K366" i="1"/>
  <c r="K367" i="1"/>
  <c r="K368" i="1"/>
  <c r="K364" i="1"/>
  <c r="K363" i="1"/>
  <c r="K362" i="1"/>
  <c r="K360" i="1"/>
  <c r="K361" i="1"/>
  <c r="K359" i="1"/>
  <c r="K341" i="1"/>
  <c r="K342" i="1"/>
  <c r="K343" i="1"/>
  <c r="K344" i="1"/>
  <c r="K345" i="1"/>
  <c r="K346" i="1"/>
  <c r="K347" i="1"/>
  <c r="K348" i="1"/>
  <c r="K349" i="1"/>
  <c r="K350" i="1"/>
  <c r="K351" i="1"/>
  <c r="K352" i="1"/>
  <c r="K353" i="1"/>
  <c r="K354" i="1"/>
  <c r="K355" i="1"/>
  <c r="K356" i="1"/>
  <c r="K357" i="1"/>
  <c r="K358" i="1"/>
  <c r="K340" i="1"/>
  <c r="K338" i="1"/>
  <c r="K339" i="1"/>
  <c r="K337" i="1"/>
  <c r="K336" i="1"/>
  <c r="K334" i="1"/>
  <c r="K335" i="1"/>
  <c r="K331" i="1"/>
  <c r="K332" i="1"/>
  <c r="K333" i="1"/>
  <c r="K327" i="1"/>
  <c r="K328" i="1"/>
  <c r="K329" i="1"/>
  <c r="K330" i="1"/>
  <c r="K326" i="1"/>
  <c r="K322" i="1"/>
  <c r="K323" i="1"/>
  <c r="K324" i="1"/>
  <c r="K325" i="1"/>
  <c r="K303" i="1"/>
  <c r="K304" i="1"/>
  <c r="K305" i="1"/>
  <c r="K306" i="1"/>
  <c r="K307" i="1"/>
  <c r="K308" i="1"/>
  <c r="K309" i="1"/>
  <c r="K310" i="1"/>
  <c r="K311" i="1"/>
  <c r="K312" i="1"/>
  <c r="K313" i="1"/>
  <c r="K314" i="1"/>
  <c r="K315" i="1"/>
  <c r="K316" i="1"/>
  <c r="K317" i="1"/>
  <c r="K318" i="1"/>
  <c r="K319" i="1"/>
  <c r="K320" i="1"/>
  <c r="K321" i="1"/>
  <c r="K302" i="1"/>
  <c r="K297" i="1"/>
  <c r="K298" i="1"/>
  <c r="K299" i="1"/>
  <c r="K300" i="1"/>
  <c r="K301" i="1"/>
  <c r="K296" i="1"/>
  <c r="K291" i="1"/>
  <c r="K292" i="1"/>
  <c r="K293" i="1"/>
  <c r="K294" i="1"/>
  <c r="K295" i="1"/>
  <c r="K287" i="1"/>
  <c r="K288" i="1"/>
  <c r="K289" i="1"/>
  <c r="K290" i="1"/>
  <c r="K286" i="1"/>
  <c r="K283" i="1"/>
  <c r="K284" i="1"/>
  <c r="K285" i="1"/>
  <c r="K282" i="1"/>
  <c r="K279" i="1"/>
  <c r="K280" i="1"/>
  <c r="K281" i="1"/>
  <c r="K278" i="1"/>
  <c r="K277" i="1"/>
  <c r="K276" i="1"/>
  <c r="K275" i="1"/>
  <c r="K274" i="1"/>
  <c r="K273" i="1"/>
  <c r="K272" i="1"/>
  <c r="K271" i="1"/>
  <c r="K270" i="1"/>
  <c r="K269" i="1"/>
  <c r="K268" i="1"/>
  <c r="K267" i="1"/>
  <c r="K266" i="1"/>
  <c r="K265" i="1"/>
  <c r="K264" i="1"/>
  <c r="K263" i="1"/>
  <c r="K262" i="1"/>
  <c r="K261" i="1"/>
  <c r="K260" i="1"/>
  <c r="K255" i="1"/>
  <c r="K256" i="1"/>
  <c r="K257" i="1"/>
  <c r="K258" i="1"/>
  <c r="K259" i="1"/>
  <c r="K253" i="1"/>
  <c r="K254" i="1"/>
  <c r="K252" i="1"/>
  <c r="K251" i="1"/>
  <c r="K248" i="1"/>
  <c r="K249" i="1"/>
  <c r="K250" i="1"/>
  <c r="K247" i="1"/>
  <c r="K245" i="1"/>
  <c r="K246" i="1"/>
  <c r="K233" i="1"/>
  <c r="K234" i="1"/>
  <c r="K235" i="1"/>
  <c r="K236" i="1"/>
  <c r="K237" i="1"/>
  <c r="K238" i="1"/>
  <c r="K239" i="1"/>
  <c r="K240" i="1"/>
  <c r="K241" i="1"/>
  <c r="K242" i="1"/>
  <c r="K243" i="1"/>
  <c r="K244" i="1"/>
  <c r="K229" i="1"/>
  <c r="K230" i="1"/>
  <c r="K231" i="1"/>
  <c r="K232" i="1"/>
  <c r="K225" i="1"/>
  <c r="K226" i="1"/>
  <c r="K227" i="1"/>
  <c r="K228" i="1"/>
  <c r="K224" i="1"/>
  <c r="K223" i="1"/>
  <c r="K222" i="1"/>
  <c r="K218" i="1"/>
  <c r="K219" i="1"/>
  <c r="K220" i="1"/>
  <c r="K221" i="1"/>
  <c r="K202" i="1"/>
  <c r="K203" i="1"/>
  <c r="K204" i="1"/>
  <c r="K205" i="1"/>
  <c r="K206" i="1"/>
  <c r="K207" i="1"/>
  <c r="K208" i="1"/>
  <c r="K209" i="1"/>
  <c r="K210" i="1"/>
  <c r="K211" i="1"/>
  <c r="K212" i="1"/>
  <c r="K213" i="1"/>
  <c r="K214" i="1"/>
  <c r="K215" i="1"/>
  <c r="K216" i="1"/>
  <c r="K217" i="1"/>
  <c r="K191" i="1"/>
  <c r="K192" i="1"/>
  <c r="K193" i="1"/>
  <c r="K194" i="1"/>
  <c r="K195" i="1"/>
  <c r="K196" i="1"/>
  <c r="K197" i="1"/>
  <c r="K198" i="1"/>
  <c r="K199" i="1"/>
  <c r="K200" i="1"/>
  <c r="K201" i="1"/>
  <c r="K190" i="1"/>
  <c r="K189" i="1"/>
  <c r="K188" i="1"/>
  <c r="K179" i="1"/>
  <c r="K180" i="1"/>
  <c r="K181" i="1"/>
  <c r="K182" i="1"/>
  <c r="K183" i="1"/>
  <c r="K184" i="1"/>
  <c r="K185" i="1"/>
  <c r="K186" i="1"/>
  <c r="K187"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42" i="1"/>
  <c r="K143" i="1"/>
  <c r="K140" i="1"/>
  <c r="K141" i="1"/>
  <c r="K127" i="1"/>
  <c r="K128" i="1"/>
  <c r="K129" i="1"/>
  <c r="K130" i="1"/>
  <c r="K131" i="1"/>
  <c r="K132" i="1"/>
  <c r="K133" i="1"/>
  <c r="K134" i="1"/>
  <c r="K135" i="1"/>
  <c r="K136" i="1"/>
  <c r="K137" i="1"/>
  <c r="K138" i="1"/>
  <c r="K139" i="1"/>
  <c r="K120" i="1"/>
  <c r="K121" i="1"/>
  <c r="K122" i="1"/>
  <c r="K123" i="1"/>
  <c r="K124" i="1"/>
  <c r="K125" i="1"/>
  <c r="K126" i="1"/>
  <c r="K110" i="1"/>
  <c r="K111" i="1"/>
  <c r="K112" i="1"/>
  <c r="K113" i="1"/>
  <c r="K114" i="1"/>
  <c r="K115" i="1"/>
  <c r="K116" i="1"/>
  <c r="K117" i="1"/>
  <c r="K118" i="1"/>
  <c r="K119" i="1"/>
  <c r="K107" i="1"/>
  <c r="K108" i="1"/>
  <c r="K109" i="1"/>
  <c r="K106" i="1"/>
  <c r="K105" i="1"/>
  <c r="K103" i="1"/>
  <c r="K104" i="1"/>
  <c r="K101" i="1"/>
  <c r="K102" i="1"/>
  <c r="K99" i="1"/>
  <c r="K100" i="1"/>
  <c r="K89" i="1"/>
  <c r="K90" i="1"/>
  <c r="K91" i="1"/>
  <c r="K92" i="1"/>
  <c r="K93" i="1"/>
  <c r="K94" i="1"/>
  <c r="K95" i="1"/>
  <c r="K96" i="1"/>
  <c r="K97" i="1"/>
  <c r="K98" i="1"/>
  <c r="K74" i="1"/>
  <c r="K75" i="1"/>
  <c r="K76" i="1"/>
  <c r="K77" i="1"/>
  <c r="K78" i="1"/>
  <c r="K79" i="1"/>
  <c r="K80" i="1"/>
  <c r="K81" i="1"/>
  <c r="K82" i="1"/>
  <c r="K83" i="1"/>
  <c r="K84" i="1"/>
  <c r="K85" i="1"/>
  <c r="K86" i="1"/>
  <c r="K87" i="1"/>
  <c r="K88" i="1"/>
  <c r="K71" i="1"/>
  <c r="K72" i="1"/>
  <c r="K73" i="1"/>
  <c r="K70" i="1"/>
  <c r="K69" i="1"/>
  <c r="K68" i="1"/>
  <c r="K67" i="1"/>
  <c r="K66" i="1"/>
  <c r="K64" i="1"/>
  <c r="K65" i="1"/>
  <c r="K63" i="1"/>
  <c r="K61" i="1"/>
  <c r="K62" i="1"/>
  <c r="K60" i="1"/>
  <c r="K59" i="1"/>
  <c r="K58" i="1"/>
  <c r="K54" i="1"/>
  <c r="K55" i="1"/>
  <c r="K56" i="1"/>
  <c r="K57" i="1"/>
  <c r="K53" i="1"/>
  <c r="K52" i="1"/>
  <c r="K50" i="1"/>
  <c r="K51" i="1"/>
  <c r="K49" i="1"/>
  <c r="K48" i="1"/>
  <c r="K46" i="1"/>
  <c r="K47" i="1"/>
  <c r="K45" i="1"/>
  <c r="K43" i="1"/>
  <c r="K44" i="1"/>
  <c r="K40" i="1"/>
  <c r="K41" i="1"/>
  <c r="K42" i="1"/>
  <c r="K33" i="1"/>
  <c r="K34" i="1"/>
  <c r="K35" i="1"/>
  <c r="K36" i="1"/>
  <c r="K37" i="1"/>
  <c r="K38" i="1"/>
  <c r="K39" i="1"/>
  <c r="K32" i="1"/>
  <c r="K30" i="1"/>
  <c r="K31" i="1"/>
  <c r="K26" i="1"/>
  <c r="K27" i="1"/>
  <c r="K28" i="1"/>
  <c r="K29" i="1"/>
  <c r="K25" i="1"/>
  <c r="K24" i="1"/>
  <c r="K23" i="1"/>
  <c r="K22" i="1"/>
  <c r="K21" i="1"/>
  <c r="K20" i="1"/>
  <c r="K19" i="1"/>
  <c r="K14" i="1"/>
  <c r="K15" i="1"/>
  <c r="K16" i="1"/>
  <c r="K17" i="1"/>
  <c r="K18" i="1"/>
  <c r="K8" i="1"/>
  <c r="K9" i="1"/>
  <c r="K10" i="1"/>
  <c r="K11" i="1"/>
  <c r="K12" i="1"/>
  <c r="K13" i="1"/>
  <c r="K3" i="1"/>
  <c r="K4" i="1"/>
  <c r="K5" i="1"/>
  <c r="K6" i="1"/>
  <c r="K7" i="1"/>
  <c r="K2" i="1"/>
  <c r="L2706" i="1"/>
  <c r="M2706" i="1" s="1"/>
  <c r="L2707" i="1"/>
  <c r="M2707" i="1" s="1"/>
  <c r="L2708" i="1"/>
  <c r="M2708" i="1" s="1"/>
  <c r="L2709" i="1"/>
  <c r="M2709" i="1" s="1"/>
  <c r="L2705" i="1"/>
  <c r="M2705" i="1" s="1"/>
  <c r="L2701" i="1"/>
  <c r="M2701" i="1" s="1"/>
  <c r="L2702" i="1"/>
  <c r="M2702" i="1" s="1"/>
  <c r="L2703" i="1"/>
  <c r="M2703" i="1" s="1"/>
  <c r="L2704" i="1"/>
  <c r="M2704" i="1" s="1"/>
  <c r="L2693" i="1"/>
  <c r="M2693" i="1" s="1"/>
  <c r="L2694" i="1"/>
  <c r="M2694" i="1" s="1"/>
  <c r="L2695" i="1"/>
  <c r="M2695" i="1" s="1"/>
  <c r="L2696" i="1"/>
  <c r="M2696" i="1" s="1"/>
  <c r="L2697" i="1"/>
  <c r="M2697" i="1" s="1"/>
  <c r="L2698" i="1"/>
  <c r="M2698" i="1" s="1"/>
  <c r="L2699" i="1"/>
  <c r="M2699" i="1" s="1"/>
  <c r="L2700" i="1"/>
  <c r="M2700" i="1" s="1"/>
  <c r="L2686" i="1"/>
  <c r="M2686" i="1" s="1"/>
  <c r="L2687" i="1"/>
  <c r="M2687" i="1" s="1"/>
  <c r="L2688" i="1"/>
  <c r="M2688" i="1" s="1"/>
  <c r="L2689" i="1"/>
  <c r="M2689" i="1" s="1"/>
  <c r="L2690" i="1"/>
  <c r="M2690" i="1" s="1"/>
  <c r="L2691" i="1"/>
  <c r="M2691" i="1" s="1"/>
  <c r="L2692" i="1"/>
  <c r="M2692" i="1" s="1"/>
  <c r="L2678" i="1"/>
  <c r="M2678" i="1" s="1"/>
  <c r="L2679" i="1"/>
  <c r="M2679" i="1" s="1"/>
  <c r="L2680" i="1"/>
  <c r="M2680" i="1" s="1"/>
  <c r="L2681" i="1"/>
  <c r="M2681" i="1" s="1"/>
  <c r="L2682" i="1"/>
  <c r="M2682" i="1" s="1"/>
  <c r="L2683" i="1"/>
  <c r="M2683" i="1" s="1"/>
  <c r="L2684" i="1"/>
  <c r="M2684" i="1" s="1"/>
  <c r="L2685" i="1"/>
  <c r="M2685" i="1" s="1"/>
  <c r="L2663" i="1"/>
  <c r="M2663" i="1" s="1"/>
  <c r="L2664" i="1"/>
  <c r="M2664" i="1" s="1"/>
  <c r="L2665" i="1"/>
  <c r="M2665" i="1" s="1"/>
  <c r="L2666" i="1"/>
  <c r="M2666" i="1" s="1"/>
  <c r="L2667" i="1"/>
  <c r="M2667" i="1" s="1"/>
  <c r="L2668" i="1"/>
  <c r="M2668" i="1" s="1"/>
  <c r="L2669" i="1"/>
  <c r="M2669" i="1" s="1"/>
  <c r="L2670" i="1"/>
  <c r="M2670" i="1" s="1"/>
  <c r="L2671" i="1"/>
  <c r="M2671" i="1" s="1"/>
  <c r="L2672" i="1"/>
  <c r="M2672" i="1" s="1"/>
  <c r="L2673" i="1"/>
  <c r="M2673" i="1" s="1"/>
  <c r="L2674" i="1"/>
  <c r="M2674" i="1" s="1"/>
  <c r="L2675" i="1"/>
  <c r="M2675" i="1" s="1"/>
  <c r="L2676" i="1"/>
  <c r="M2676" i="1" s="1"/>
  <c r="L2677" i="1"/>
  <c r="M2677" i="1" s="1"/>
  <c r="L2632" i="1"/>
  <c r="M2632" i="1" s="1"/>
  <c r="L2633" i="1"/>
  <c r="M2633" i="1" s="1"/>
  <c r="L2634" i="1"/>
  <c r="M2634" i="1" s="1"/>
  <c r="L2635" i="1"/>
  <c r="M2635" i="1" s="1"/>
  <c r="L2636" i="1"/>
  <c r="M2636" i="1" s="1"/>
  <c r="L2637" i="1"/>
  <c r="M2637" i="1" s="1"/>
  <c r="L2638" i="1"/>
  <c r="M2638" i="1" s="1"/>
  <c r="L2639" i="1"/>
  <c r="M2639" i="1" s="1"/>
  <c r="L2640" i="1"/>
  <c r="M2640" i="1" s="1"/>
  <c r="L2641" i="1"/>
  <c r="M2641" i="1" s="1"/>
  <c r="L2642" i="1"/>
  <c r="M2642" i="1" s="1"/>
  <c r="L2643" i="1"/>
  <c r="M2643" i="1" s="1"/>
  <c r="L2644" i="1"/>
  <c r="M2644" i="1" s="1"/>
  <c r="L2645" i="1"/>
  <c r="M2645" i="1" s="1"/>
  <c r="L2646" i="1"/>
  <c r="M2646" i="1" s="1"/>
  <c r="L2647" i="1"/>
  <c r="M2647" i="1" s="1"/>
  <c r="L2648" i="1"/>
  <c r="M2648" i="1" s="1"/>
  <c r="L2649" i="1"/>
  <c r="M2649" i="1" s="1"/>
  <c r="L2650" i="1"/>
  <c r="M2650" i="1" s="1"/>
  <c r="L2651" i="1"/>
  <c r="M2651" i="1" s="1"/>
  <c r="L2652" i="1"/>
  <c r="M2652" i="1" s="1"/>
  <c r="L2653" i="1"/>
  <c r="M2653" i="1" s="1"/>
  <c r="L2654" i="1"/>
  <c r="M2654" i="1" s="1"/>
  <c r="L2655" i="1"/>
  <c r="M2655" i="1" s="1"/>
  <c r="L2656" i="1"/>
  <c r="M2656" i="1" s="1"/>
  <c r="L2657" i="1"/>
  <c r="M2657" i="1" s="1"/>
  <c r="L2658" i="1"/>
  <c r="M2658" i="1" s="1"/>
  <c r="L2659" i="1"/>
  <c r="M2659" i="1" s="1"/>
  <c r="L2660" i="1"/>
  <c r="M2660" i="1" s="1"/>
  <c r="L2661" i="1"/>
  <c r="M2661" i="1" s="1"/>
  <c r="L2662" i="1"/>
  <c r="M2662" i="1" s="1"/>
  <c r="L2631" i="1"/>
  <c r="M2631" i="1" s="1"/>
  <c r="L2588" i="1"/>
  <c r="M2588" i="1" s="1"/>
  <c r="L2589" i="1"/>
  <c r="M2589" i="1" s="1"/>
  <c r="L2590" i="1"/>
  <c r="M2590" i="1" s="1"/>
  <c r="L2591" i="1"/>
  <c r="M2591" i="1" s="1"/>
  <c r="L2592" i="1"/>
  <c r="M2592" i="1" s="1"/>
  <c r="L2593" i="1"/>
  <c r="M2593" i="1" s="1"/>
  <c r="L2594" i="1"/>
  <c r="M2594" i="1" s="1"/>
  <c r="L2595" i="1"/>
  <c r="M2595" i="1" s="1"/>
  <c r="L2596" i="1"/>
  <c r="M2596" i="1" s="1"/>
  <c r="L2597" i="1"/>
  <c r="M2597" i="1" s="1"/>
  <c r="L2598" i="1"/>
  <c r="M2598" i="1" s="1"/>
  <c r="L2599" i="1"/>
  <c r="M2599" i="1" s="1"/>
  <c r="L2600" i="1"/>
  <c r="M2600" i="1" s="1"/>
  <c r="L2601" i="1"/>
  <c r="M2601" i="1" s="1"/>
  <c r="L2602" i="1"/>
  <c r="M2602" i="1" s="1"/>
  <c r="L2603" i="1"/>
  <c r="M2603" i="1" s="1"/>
  <c r="L2604" i="1"/>
  <c r="M2604" i="1" s="1"/>
  <c r="L2605" i="1"/>
  <c r="M2605" i="1" s="1"/>
  <c r="L2606" i="1"/>
  <c r="M2606" i="1" s="1"/>
  <c r="L2607" i="1"/>
  <c r="M2607" i="1" s="1"/>
  <c r="L2608" i="1"/>
  <c r="M2608" i="1" s="1"/>
  <c r="L2609" i="1"/>
  <c r="M2609" i="1" s="1"/>
  <c r="L2610" i="1"/>
  <c r="M2610" i="1" s="1"/>
  <c r="L2611" i="1"/>
  <c r="M2611" i="1" s="1"/>
  <c r="L2612" i="1"/>
  <c r="M2612" i="1" s="1"/>
  <c r="L2613" i="1"/>
  <c r="M2613" i="1" s="1"/>
  <c r="L2614" i="1"/>
  <c r="M2614" i="1" s="1"/>
  <c r="L2615" i="1"/>
  <c r="M2615" i="1" s="1"/>
  <c r="L2616" i="1"/>
  <c r="M2616" i="1" s="1"/>
  <c r="L2617" i="1"/>
  <c r="M2617" i="1" s="1"/>
  <c r="L2618" i="1"/>
  <c r="M2618" i="1" s="1"/>
  <c r="L2619" i="1"/>
  <c r="M2619" i="1" s="1"/>
  <c r="L2620" i="1"/>
  <c r="M2620" i="1" s="1"/>
  <c r="L2621" i="1"/>
  <c r="M2621" i="1" s="1"/>
  <c r="L2622" i="1"/>
  <c r="M2622" i="1" s="1"/>
  <c r="L2623" i="1"/>
  <c r="M2623" i="1" s="1"/>
  <c r="L2624" i="1"/>
  <c r="M2624" i="1" s="1"/>
  <c r="L2625" i="1"/>
  <c r="M2625" i="1" s="1"/>
  <c r="L2626" i="1"/>
  <c r="M2626" i="1" s="1"/>
  <c r="L2627" i="1"/>
  <c r="M2627" i="1" s="1"/>
  <c r="L2628" i="1"/>
  <c r="M2628" i="1" s="1"/>
  <c r="L2629" i="1"/>
  <c r="M2629" i="1" s="1"/>
  <c r="L2630" i="1"/>
  <c r="M2630" i="1" s="1"/>
  <c r="L2587" i="1"/>
  <c r="M2587" i="1" s="1"/>
  <c r="L2584" i="1"/>
  <c r="M2584" i="1" s="1"/>
  <c r="L2585" i="1"/>
  <c r="M2585" i="1" s="1"/>
  <c r="L2586" i="1"/>
  <c r="M2586" i="1" s="1"/>
  <c r="L2583" i="1"/>
  <c r="M2583" i="1" s="1"/>
  <c r="L2582" i="1"/>
  <c r="M2582" i="1" s="1"/>
  <c r="L2580" i="1"/>
  <c r="M2580" i="1" s="1"/>
  <c r="L2581" i="1"/>
  <c r="M2581" i="1" s="1"/>
  <c r="L2579" i="1"/>
  <c r="M2579" i="1" s="1"/>
  <c r="L2577" i="1"/>
  <c r="M2577" i="1" s="1"/>
  <c r="L2578" i="1"/>
  <c r="M2578" i="1" s="1"/>
  <c r="L2576" i="1"/>
  <c r="M2576" i="1" s="1"/>
  <c r="L2574" i="1"/>
  <c r="M2574" i="1" s="1"/>
  <c r="L2575" i="1"/>
  <c r="M2575" i="1" s="1"/>
  <c r="L2571" i="1"/>
  <c r="M2571" i="1" s="1"/>
  <c r="L2572" i="1"/>
  <c r="M2572" i="1" s="1"/>
  <c r="L2573" i="1"/>
  <c r="M2573" i="1" s="1"/>
  <c r="L2570" i="1"/>
  <c r="M2570" i="1" s="1"/>
  <c r="L2569" i="1"/>
  <c r="M2569" i="1" s="1"/>
  <c r="L2568" i="1"/>
  <c r="M2568" i="1" s="1"/>
  <c r="L2565" i="1"/>
  <c r="M2565" i="1" s="1"/>
  <c r="L2566" i="1"/>
  <c r="M2566" i="1" s="1"/>
  <c r="L2567" i="1"/>
  <c r="M2567" i="1" s="1"/>
  <c r="L2551" i="1"/>
  <c r="M2551" i="1" s="1"/>
  <c r="L2552" i="1"/>
  <c r="M2552" i="1" s="1"/>
  <c r="L2553" i="1"/>
  <c r="M2553" i="1" s="1"/>
  <c r="L2554" i="1"/>
  <c r="M2554" i="1" s="1"/>
  <c r="L2555" i="1"/>
  <c r="M2555" i="1" s="1"/>
  <c r="L2556" i="1"/>
  <c r="M2556" i="1" s="1"/>
  <c r="L2557" i="1"/>
  <c r="M2557" i="1" s="1"/>
  <c r="L2558" i="1"/>
  <c r="M2558" i="1" s="1"/>
  <c r="L2559" i="1"/>
  <c r="M2559" i="1" s="1"/>
  <c r="L2560" i="1"/>
  <c r="M2560" i="1" s="1"/>
  <c r="L2561" i="1"/>
  <c r="M2561" i="1" s="1"/>
  <c r="L2562" i="1"/>
  <c r="M2562" i="1" s="1"/>
  <c r="L2563" i="1"/>
  <c r="M2563" i="1" s="1"/>
  <c r="L2564" i="1"/>
  <c r="M2564" i="1" s="1"/>
  <c r="L2522" i="1"/>
  <c r="M2522" i="1" s="1"/>
  <c r="L2523" i="1"/>
  <c r="M2523" i="1" s="1"/>
  <c r="L2524" i="1"/>
  <c r="M2524" i="1" s="1"/>
  <c r="L2525" i="1"/>
  <c r="M2525" i="1" s="1"/>
  <c r="L2526" i="1"/>
  <c r="M2526" i="1" s="1"/>
  <c r="L2527" i="1"/>
  <c r="M2527" i="1" s="1"/>
  <c r="L2528" i="1"/>
  <c r="M2528" i="1" s="1"/>
  <c r="L2529" i="1"/>
  <c r="M2529" i="1" s="1"/>
  <c r="L2530" i="1"/>
  <c r="M2530" i="1" s="1"/>
  <c r="L2531" i="1"/>
  <c r="M2531" i="1" s="1"/>
  <c r="L2532" i="1"/>
  <c r="M2532" i="1" s="1"/>
  <c r="L2533" i="1"/>
  <c r="M2533" i="1" s="1"/>
  <c r="L2534" i="1"/>
  <c r="M2534" i="1" s="1"/>
  <c r="L2535" i="1"/>
  <c r="M2535" i="1" s="1"/>
  <c r="L2536" i="1"/>
  <c r="M2536" i="1" s="1"/>
  <c r="L2537" i="1"/>
  <c r="M2537" i="1" s="1"/>
  <c r="L2538" i="1"/>
  <c r="M2538" i="1" s="1"/>
  <c r="L2539" i="1"/>
  <c r="M2539" i="1" s="1"/>
  <c r="L2540" i="1"/>
  <c r="M2540" i="1" s="1"/>
  <c r="L2541" i="1"/>
  <c r="M2541" i="1" s="1"/>
  <c r="L2542" i="1"/>
  <c r="M2542" i="1" s="1"/>
  <c r="L2543" i="1"/>
  <c r="M2543" i="1" s="1"/>
  <c r="L2544" i="1"/>
  <c r="M2544" i="1" s="1"/>
  <c r="L2545" i="1"/>
  <c r="M2545" i="1" s="1"/>
  <c r="L2546" i="1"/>
  <c r="M2546" i="1" s="1"/>
  <c r="L2547" i="1"/>
  <c r="M2547" i="1" s="1"/>
  <c r="L2548" i="1"/>
  <c r="M2548" i="1" s="1"/>
  <c r="L2549" i="1"/>
  <c r="M2549" i="1" s="1"/>
  <c r="L2550" i="1"/>
  <c r="M2550" i="1" s="1"/>
  <c r="L2521" i="1"/>
  <c r="M2521" i="1" s="1"/>
  <c r="L2520" i="1"/>
  <c r="M2520" i="1" s="1"/>
  <c r="L2519" i="1"/>
  <c r="M2519" i="1" s="1"/>
  <c r="L2518" i="1"/>
  <c r="M2518" i="1" s="1"/>
  <c r="L2517" i="1"/>
  <c r="M2517" i="1" s="1"/>
  <c r="L2516" i="1"/>
  <c r="M2516" i="1" s="1"/>
  <c r="L2515" i="1"/>
  <c r="M2515" i="1" s="1"/>
  <c r="L2514" i="1"/>
  <c r="M2514" i="1" s="1"/>
  <c r="L2513" i="1"/>
  <c r="M2513" i="1" s="1"/>
  <c r="L2510" i="1"/>
  <c r="M2510" i="1" s="1"/>
  <c r="L2511" i="1"/>
  <c r="M2511" i="1" s="1"/>
  <c r="L2512" i="1"/>
  <c r="M2512" i="1" s="1"/>
  <c r="L2509" i="1"/>
  <c r="M2509" i="1" s="1"/>
  <c r="L2507" i="1"/>
  <c r="M2507" i="1" s="1"/>
  <c r="L2508" i="1"/>
  <c r="M2508" i="1" s="1"/>
  <c r="L2506" i="1"/>
  <c r="M2506" i="1" s="1"/>
  <c r="L2505" i="1"/>
  <c r="M2505" i="1" s="1"/>
  <c r="L2504" i="1"/>
  <c r="M2504" i="1" s="1"/>
  <c r="L2495" i="1"/>
  <c r="M2495" i="1" s="1"/>
  <c r="L2496" i="1"/>
  <c r="M2496" i="1" s="1"/>
  <c r="L2497" i="1"/>
  <c r="M2497" i="1" s="1"/>
  <c r="L2498" i="1"/>
  <c r="M2498" i="1" s="1"/>
  <c r="L2499" i="1"/>
  <c r="M2499" i="1" s="1"/>
  <c r="L2500" i="1"/>
  <c r="M2500" i="1" s="1"/>
  <c r="L2501" i="1"/>
  <c r="M2501" i="1" s="1"/>
  <c r="L2502" i="1"/>
  <c r="M2502" i="1" s="1"/>
  <c r="L2503" i="1"/>
  <c r="M2503" i="1" s="1"/>
  <c r="L2494" i="1"/>
  <c r="M2494" i="1" s="1"/>
  <c r="L2493" i="1"/>
  <c r="M2493" i="1" s="1"/>
  <c r="L2492" i="1"/>
  <c r="M2492" i="1" s="1"/>
  <c r="L2491" i="1"/>
  <c r="M2491" i="1" s="1"/>
  <c r="L2489" i="1"/>
  <c r="M2489" i="1" s="1"/>
  <c r="L2490" i="1"/>
  <c r="M2490" i="1" s="1"/>
  <c r="L2488" i="1"/>
  <c r="M2488" i="1" s="1"/>
  <c r="L2472" i="1"/>
  <c r="M2472" i="1" s="1"/>
  <c r="L2473" i="1"/>
  <c r="M2473" i="1" s="1"/>
  <c r="L2474" i="1"/>
  <c r="M2474" i="1" s="1"/>
  <c r="L2475" i="1"/>
  <c r="M2475" i="1" s="1"/>
  <c r="L2476" i="1"/>
  <c r="M2476" i="1" s="1"/>
  <c r="L2477" i="1"/>
  <c r="M2477" i="1" s="1"/>
  <c r="L2478" i="1"/>
  <c r="M2478" i="1" s="1"/>
  <c r="L2479" i="1"/>
  <c r="M2479" i="1" s="1"/>
  <c r="L2480" i="1"/>
  <c r="M2480" i="1" s="1"/>
  <c r="L2481" i="1"/>
  <c r="M2481" i="1" s="1"/>
  <c r="L2482" i="1"/>
  <c r="M2482" i="1" s="1"/>
  <c r="L2483" i="1"/>
  <c r="M2483" i="1" s="1"/>
  <c r="L2484" i="1"/>
  <c r="M2484" i="1" s="1"/>
  <c r="L2485" i="1"/>
  <c r="M2485" i="1" s="1"/>
  <c r="L2486" i="1"/>
  <c r="M2486" i="1" s="1"/>
  <c r="L2487" i="1"/>
  <c r="M2487" i="1" s="1"/>
  <c r="L2469" i="1"/>
  <c r="M2469" i="1" s="1"/>
  <c r="L2470" i="1"/>
  <c r="M2470" i="1" s="1"/>
  <c r="L2471" i="1"/>
  <c r="M2471" i="1" s="1"/>
  <c r="L2468" i="1"/>
  <c r="M2468" i="1" s="1"/>
  <c r="L2464" i="1"/>
  <c r="M2464" i="1" s="1"/>
  <c r="L2465" i="1"/>
  <c r="M2465" i="1" s="1"/>
  <c r="L2466" i="1"/>
  <c r="M2466" i="1" s="1"/>
  <c r="L2467" i="1"/>
  <c r="M2467" i="1" s="1"/>
  <c r="L2462" i="1"/>
  <c r="M2462" i="1" s="1"/>
  <c r="L2463" i="1"/>
  <c r="M2463" i="1" s="1"/>
  <c r="L2461" i="1"/>
  <c r="M2461" i="1" s="1"/>
  <c r="L2460" i="1"/>
  <c r="M2460" i="1" s="1"/>
  <c r="L2455" i="1"/>
  <c r="M2455" i="1" s="1"/>
  <c r="L2456" i="1"/>
  <c r="M2456" i="1" s="1"/>
  <c r="L2457" i="1"/>
  <c r="M2457" i="1" s="1"/>
  <c r="L2458" i="1"/>
  <c r="M2458" i="1" s="1"/>
  <c r="L2459" i="1"/>
  <c r="M2459" i="1" s="1"/>
  <c r="L2454" i="1"/>
  <c r="M2454" i="1" s="1"/>
  <c r="L2453" i="1"/>
  <c r="M2453" i="1" s="1"/>
  <c r="L2451" i="1"/>
  <c r="M2451" i="1" s="1"/>
  <c r="L2452" i="1"/>
  <c r="M2452" i="1" s="1"/>
  <c r="L2433" i="1"/>
  <c r="M2433" i="1" s="1"/>
  <c r="L2434" i="1"/>
  <c r="M2434" i="1" s="1"/>
  <c r="L2435" i="1"/>
  <c r="M2435" i="1" s="1"/>
  <c r="L2436" i="1"/>
  <c r="M2436" i="1" s="1"/>
  <c r="L2437" i="1"/>
  <c r="M2437" i="1" s="1"/>
  <c r="L2438" i="1"/>
  <c r="M2438" i="1" s="1"/>
  <c r="L2439" i="1"/>
  <c r="M2439" i="1" s="1"/>
  <c r="L2440" i="1"/>
  <c r="M2440" i="1" s="1"/>
  <c r="L2441" i="1"/>
  <c r="M2441" i="1" s="1"/>
  <c r="L2442" i="1"/>
  <c r="M2442" i="1" s="1"/>
  <c r="L2443" i="1"/>
  <c r="M2443" i="1" s="1"/>
  <c r="L2444" i="1"/>
  <c r="M2444" i="1" s="1"/>
  <c r="L2445" i="1"/>
  <c r="M2445" i="1" s="1"/>
  <c r="L2446" i="1"/>
  <c r="M2446" i="1" s="1"/>
  <c r="L2447" i="1"/>
  <c r="M2447" i="1" s="1"/>
  <c r="L2448" i="1"/>
  <c r="M2448" i="1" s="1"/>
  <c r="L2449" i="1"/>
  <c r="M2449" i="1" s="1"/>
  <c r="L2450" i="1"/>
  <c r="M2450" i="1" s="1"/>
  <c r="L2427" i="1"/>
  <c r="M2427" i="1" s="1"/>
  <c r="L2428" i="1"/>
  <c r="M2428" i="1" s="1"/>
  <c r="L2429" i="1"/>
  <c r="M2429" i="1" s="1"/>
  <c r="L2430" i="1"/>
  <c r="M2430" i="1" s="1"/>
  <c r="L2431" i="1"/>
  <c r="M2431" i="1" s="1"/>
  <c r="L2432" i="1"/>
  <c r="M2432" i="1" s="1"/>
  <c r="L2421" i="1"/>
  <c r="M2421" i="1" s="1"/>
  <c r="L2422" i="1"/>
  <c r="M2422" i="1" s="1"/>
  <c r="L2423" i="1"/>
  <c r="M2423" i="1" s="1"/>
  <c r="L2424" i="1"/>
  <c r="M2424" i="1" s="1"/>
  <c r="L2425" i="1"/>
  <c r="M2425" i="1" s="1"/>
  <c r="L2426" i="1"/>
  <c r="M2426" i="1" s="1"/>
  <c r="L2420" i="1"/>
  <c r="M2420" i="1" s="1"/>
  <c r="L2419" i="1"/>
  <c r="M2419" i="1" s="1"/>
  <c r="L2418" i="1"/>
  <c r="M2418" i="1" s="1"/>
  <c r="L2414" i="1"/>
  <c r="M2414" i="1" s="1"/>
  <c r="L2415" i="1"/>
  <c r="M2415" i="1" s="1"/>
  <c r="L2416" i="1"/>
  <c r="M2416" i="1" s="1"/>
  <c r="L2417" i="1"/>
  <c r="M2417" i="1" s="1"/>
  <c r="L2412" i="1"/>
  <c r="M2412" i="1" s="1"/>
  <c r="L2413" i="1"/>
  <c r="M2413" i="1" s="1"/>
  <c r="L2410" i="1"/>
  <c r="M2410" i="1" s="1"/>
  <c r="L2411" i="1"/>
  <c r="M2411" i="1" s="1"/>
  <c r="L2409" i="1"/>
  <c r="M2409" i="1" s="1"/>
  <c r="L2408" i="1"/>
  <c r="M2408" i="1" s="1"/>
  <c r="L2396" i="1"/>
  <c r="M2396" i="1" s="1"/>
  <c r="L2397" i="1"/>
  <c r="M2397" i="1" s="1"/>
  <c r="L2398" i="1"/>
  <c r="M2398" i="1" s="1"/>
  <c r="L2399" i="1"/>
  <c r="M2399" i="1" s="1"/>
  <c r="L2400" i="1"/>
  <c r="M2400" i="1" s="1"/>
  <c r="L2401" i="1"/>
  <c r="M2401" i="1" s="1"/>
  <c r="L2402" i="1"/>
  <c r="M2402" i="1" s="1"/>
  <c r="L2403" i="1"/>
  <c r="M2403" i="1" s="1"/>
  <c r="L2404" i="1"/>
  <c r="M2404" i="1" s="1"/>
  <c r="L2405" i="1"/>
  <c r="M2405" i="1" s="1"/>
  <c r="L2406" i="1"/>
  <c r="M2406" i="1" s="1"/>
  <c r="L2407" i="1"/>
  <c r="M2407" i="1" s="1"/>
  <c r="L2394" i="1"/>
  <c r="M2394" i="1" s="1"/>
  <c r="L2395" i="1"/>
  <c r="M2395" i="1" s="1"/>
  <c r="L2393" i="1"/>
  <c r="M2393" i="1" s="1"/>
  <c r="L2392" i="1"/>
  <c r="M2392" i="1" s="1"/>
  <c r="L2388" i="1"/>
  <c r="M2388" i="1" s="1"/>
  <c r="L2389" i="1"/>
  <c r="M2389" i="1" s="1"/>
  <c r="L2390" i="1"/>
  <c r="M2390" i="1" s="1"/>
  <c r="L2391" i="1"/>
  <c r="M2391" i="1" s="1"/>
  <c r="L2386" i="1"/>
  <c r="M2386" i="1" s="1"/>
  <c r="L2387" i="1"/>
  <c r="M2387" i="1" s="1"/>
  <c r="L2385" i="1"/>
  <c r="M2385" i="1" s="1"/>
  <c r="L2379" i="1"/>
  <c r="M2379" i="1" s="1"/>
  <c r="L2380" i="1"/>
  <c r="M2380" i="1" s="1"/>
  <c r="L2381" i="1"/>
  <c r="M2381" i="1" s="1"/>
  <c r="L2382" i="1"/>
  <c r="M2382" i="1" s="1"/>
  <c r="L2383" i="1"/>
  <c r="M2383" i="1" s="1"/>
  <c r="L2384" i="1"/>
  <c r="M2384" i="1" s="1"/>
  <c r="L2378" i="1"/>
  <c r="M2378" i="1" s="1"/>
  <c r="L2376" i="1"/>
  <c r="M2376" i="1" s="1"/>
  <c r="L2377" i="1"/>
  <c r="M2377" i="1" s="1"/>
  <c r="L2375" i="1"/>
  <c r="M2375" i="1" s="1"/>
  <c r="L2374" i="1"/>
  <c r="M2374" i="1" s="1"/>
  <c r="L2373" i="1"/>
  <c r="M2373" i="1" s="1"/>
  <c r="L2370" i="1"/>
  <c r="M2370" i="1" s="1"/>
  <c r="L2371" i="1"/>
  <c r="M2371" i="1" s="1"/>
  <c r="L2372" i="1"/>
  <c r="M2372" i="1" s="1"/>
  <c r="L2369" i="1"/>
  <c r="M2369" i="1" s="1"/>
  <c r="L2367" i="1"/>
  <c r="M2367" i="1" s="1"/>
  <c r="L2368" i="1"/>
  <c r="M2368" i="1" s="1"/>
  <c r="L2366" i="1"/>
  <c r="M2366" i="1" s="1"/>
  <c r="L2364" i="1"/>
  <c r="M2364" i="1" s="1"/>
  <c r="L2365" i="1"/>
  <c r="M2365" i="1" s="1"/>
  <c r="L2362" i="1"/>
  <c r="M2362" i="1" s="1"/>
  <c r="L2363" i="1"/>
  <c r="M2363" i="1" s="1"/>
  <c r="L2360" i="1"/>
  <c r="M2360" i="1" s="1"/>
  <c r="L2361" i="1"/>
  <c r="M2361" i="1" s="1"/>
  <c r="L2353" i="1"/>
  <c r="M2353" i="1" s="1"/>
  <c r="L2354" i="1"/>
  <c r="M2354" i="1" s="1"/>
  <c r="L2355" i="1"/>
  <c r="M2355" i="1" s="1"/>
  <c r="L2356" i="1"/>
  <c r="M2356" i="1" s="1"/>
  <c r="L2357" i="1"/>
  <c r="M2357" i="1" s="1"/>
  <c r="L2358" i="1"/>
  <c r="M2358" i="1" s="1"/>
  <c r="L2359" i="1"/>
  <c r="M2359" i="1" s="1"/>
  <c r="L2334" i="1"/>
  <c r="M2334" i="1" s="1"/>
  <c r="L2335" i="1"/>
  <c r="M2335" i="1" s="1"/>
  <c r="L2336" i="1"/>
  <c r="M2336" i="1" s="1"/>
  <c r="L2337" i="1"/>
  <c r="M2337" i="1" s="1"/>
  <c r="L2338" i="1"/>
  <c r="M2338" i="1" s="1"/>
  <c r="L2339" i="1"/>
  <c r="M2339" i="1" s="1"/>
  <c r="L2340" i="1"/>
  <c r="M2340" i="1" s="1"/>
  <c r="L2341" i="1"/>
  <c r="M2341" i="1" s="1"/>
  <c r="L2342" i="1"/>
  <c r="M2342" i="1" s="1"/>
  <c r="L2343" i="1"/>
  <c r="M2343" i="1" s="1"/>
  <c r="L2344" i="1"/>
  <c r="M2344" i="1" s="1"/>
  <c r="L2345" i="1"/>
  <c r="M2345" i="1" s="1"/>
  <c r="L2346" i="1"/>
  <c r="M2346" i="1" s="1"/>
  <c r="L2347" i="1"/>
  <c r="M2347" i="1" s="1"/>
  <c r="L2348" i="1"/>
  <c r="M2348" i="1" s="1"/>
  <c r="L2349" i="1"/>
  <c r="M2349" i="1" s="1"/>
  <c r="L2350" i="1"/>
  <c r="M2350" i="1" s="1"/>
  <c r="L2351" i="1"/>
  <c r="M2351" i="1" s="1"/>
  <c r="L2352" i="1"/>
  <c r="M2352" i="1" s="1"/>
  <c r="L2307" i="1"/>
  <c r="M2307" i="1" s="1"/>
  <c r="L2308" i="1"/>
  <c r="M2308" i="1" s="1"/>
  <c r="L2309" i="1"/>
  <c r="M2309" i="1" s="1"/>
  <c r="L2310" i="1"/>
  <c r="M2310" i="1" s="1"/>
  <c r="L2311" i="1"/>
  <c r="M2311" i="1" s="1"/>
  <c r="L2312" i="1"/>
  <c r="M2312" i="1" s="1"/>
  <c r="L2313" i="1"/>
  <c r="M2313" i="1" s="1"/>
  <c r="L2314" i="1"/>
  <c r="M2314" i="1" s="1"/>
  <c r="L2315" i="1"/>
  <c r="M2315" i="1" s="1"/>
  <c r="L2316" i="1"/>
  <c r="M2316" i="1" s="1"/>
  <c r="L2317" i="1"/>
  <c r="M2317" i="1" s="1"/>
  <c r="L2318" i="1"/>
  <c r="M2318" i="1" s="1"/>
  <c r="L2319" i="1"/>
  <c r="M2319" i="1" s="1"/>
  <c r="L2320" i="1"/>
  <c r="M2320" i="1" s="1"/>
  <c r="L2321" i="1"/>
  <c r="M2321" i="1" s="1"/>
  <c r="L2322" i="1"/>
  <c r="M2322" i="1" s="1"/>
  <c r="L2323" i="1"/>
  <c r="M2323" i="1" s="1"/>
  <c r="L2324" i="1"/>
  <c r="M2324" i="1" s="1"/>
  <c r="L2325" i="1"/>
  <c r="M2325" i="1" s="1"/>
  <c r="L2326" i="1"/>
  <c r="M2326" i="1" s="1"/>
  <c r="L2327" i="1"/>
  <c r="M2327" i="1" s="1"/>
  <c r="L2328" i="1"/>
  <c r="M2328" i="1" s="1"/>
  <c r="L2329" i="1"/>
  <c r="M2329" i="1" s="1"/>
  <c r="L2330" i="1"/>
  <c r="M2330" i="1" s="1"/>
  <c r="L2331" i="1"/>
  <c r="M2331" i="1" s="1"/>
  <c r="L2332" i="1"/>
  <c r="M2332" i="1" s="1"/>
  <c r="L2333" i="1"/>
  <c r="M2333" i="1" s="1"/>
  <c r="L2306" i="1"/>
  <c r="M2306" i="1" s="1"/>
  <c r="L2288" i="1"/>
  <c r="M2288" i="1" s="1"/>
  <c r="L2289" i="1"/>
  <c r="M2289" i="1" s="1"/>
  <c r="L2290" i="1"/>
  <c r="M2290" i="1" s="1"/>
  <c r="L2291" i="1"/>
  <c r="M2291" i="1" s="1"/>
  <c r="L2292" i="1"/>
  <c r="M2292" i="1" s="1"/>
  <c r="L2293" i="1"/>
  <c r="M2293" i="1" s="1"/>
  <c r="L2294" i="1"/>
  <c r="M2294" i="1" s="1"/>
  <c r="L2295" i="1"/>
  <c r="M2295" i="1" s="1"/>
  <c r="L2296" i="1"/>
  <c r="M2296" i="1" s="1"/>
  <c r="L2297" i="1"/>
  <c r="M2297" i="1" s="1"/>
  <c r="L2298" i="1"/>
  <c r="M2298" i="1" s="1"/>
  <c r="L2299" i="1"/>
  <c r="M2299" i="1" s="1"/>
  <c r="L2300" i="1"/>
  <c r="M2300" i="1" s="1"/>
  <c r="L2301" i="1"/>
  <c r="M2301" i="1" s="1"/>
  <c r="L2302" i="1"/>
  <c r="M2302" i="1" s="1"/>
  <c r="L2303" i="1"/>
  <c r="M2303" i="1" s="1"/>
  <c r="L2304" i="1"/>
  <c r="M2304" i="1" s="1"/>
  <c r="L2305" i="1"/>
  <c r="M2305" i="1" s="1"/>
  <c r="L2287" i="1"/>
  <c r="M2287" i="1" s="1"/>
  <c r="L2269" i="1"/>
  <c r="M2269" i="1" s="1"/>
  <c r="L2270" i="1"/>
  <c r="M2270" i="1" s="1"/>
  <c r="L2271" i="1"/>
  <c r="M2271" i="1" s="1"/>
  <c r="L2272" i="1"/>
  <c r="M2272" i="1" s="1"/>
  <c r="L2273" i="1"/>
  <c r="M2273" i="1" s="1"/>
  <c r="L2274" i="1"/>
  <c r="M2274" i="1" s="1"/>
  <c r="L2275" i="1"/>
  <c r="M2275" i="1" s="1"/>
  <c r="L2276" i="1"/>
  <c r="M2276" i="1" s="1"/>
  <c r="L2277" i="1"/>
  <c r="M2277" i="1" s="1"/>
  <c r="L2278" i="1"/>
  <c r="M2278" i="1" s="1"/>
  <c r="L2279" i="1"/>
  <c r="M2279" i="1" s="1"/>
  <c r="L2280" i="1"/>
  <c r="M2280" i="1" s="1"/>
  <c r="L2281" i="1"/>
  <c r="M2281" i="1" s="1"/>
  <c r="L2282" i="1"/>
  <c r="M2282" i="1" s="1"/>
  <c r="L2283" i="1"/>
  <c r="M2283" i="1" s="1"/>
  <c r="L2284" i="1"/>
  <c r="M2284" i="1" s="1"/>
  <c r="L2285" i="1"/>
  <c r="M2285" i="1" s="1"/>
  <c r="L2286" i="1"/>
  <c r="M2286" i="1" s="1"/>
  <c r="L2267" i="1"/>
  <c r="M2267" i="1" s="1"/>
  <c r="L2268" i="1"/>
  <c r="M2268" i="1" s="1"/>
  <c r="L2266" i="1"/>
  <c r="M2266" i="1" s="1"/>
  <c r="L2265" i="1"/>
  <c r="M2265" i="1" s="1"/>
  <c r="L2263" i="1"/>
  <c r="M2263" i="1" s="1"/>
  <c r="L2264" i="1"/>
  <c r="M2264" i="1" s="1"/>
  <c r="L2255" i="1"/>
  <c r="M2255" i="1" s="1"/>
  <c r="L2256" i="1"/>
  <c r="M2256" i="1" s="1"/>
  <c r="L2257" i="1"/>
  <c r="M2257" i="1" s="1"/>
  <c r="L2258" i="1"/>
  <c r="M2258" i="1" s="1"/>
  <c r="L2259" i="1"/>
  <c r="M2259" i="1" s="1"/>
  <c r="L2260" i="1"/>
  <c r="M2260" i="1" s="1"/>
  <c r="L2261" i="1"/>
  <c r="M2261" i="1" s="1"/>
  <c r="L2262" i="1"/>
  <c r="M2262" i="1" s="1"/>
  <c r="L2226" i="1"/>
  <c r="M2226" i="1" s="1"/>
  <c r="L2227" i="1"/>
  <c r="M2227" i="1" s="1"/>
  <c r="L2228" i="1"/>
  <c r="M2228" i="1" s="1"/>
  <c r="L2229" i="1"/>
  <c r="M2229" i="1" s="1"/>
  <c r="L2230" i="1"/>
  <c r="M2230" i="1" s="1"/>
  <c r="L2231" i="1"/>
  <c r="M2231" i="1" s="1"/>
  <c r="L2232" i="1"/>
  <c r="M2232" i="1" s="1"/>
  <c r="L2233" i="1"/>
  <c r="M2233" i="1" s="1"/>
  <c r="L2234" i="1"/>
  <c r="M2234" i="1" s="1"/>
  <c r="L2235" i="1"/>
  <c r="M2235" i="1" s="1"/>
  <c r="L2236" i="1"/>
  <c r="M2236" i="1" s="1"/>
  <c r="L2237" i="1"/>
  <c r="M2237" i="1" s="1"/>
  <c r="L2238" i="1"/>
  <c r="M2238" i="1" s="1"/>
  <c r="L2239" i="1"/>
  <c r="M2239" i="1" s="1"/>
  <c r="L2240" i="1"/>
  <c r="M2240" i="1" s="1"/>
  <c r="L2241" i="1"/>
  <c r="M2241" i="1" s="1"/>
  <c r="L2242" i="1"/>
  <c r="M2242" i="1" s="1"/>
  <c r="L2243" i="1"/>
  <c r="M2243" i="1" s="1"/>
  <c r="L2244" i="1"/>
  <c r="M2244" i="1" s="1"/>
  <c r="L2245" i="1"/>
  <c r="M2245" i="1" s="1"/>
  <c r="L2246" i="1"/>
  <c r="M2246" i="1" s="1"/>
  <c r="L2247" i="1"/>
  <c r="M2247" i="1" s="1"/>
  <c r="L2248" i="1"/>
  <c r="M2248" i="1" s="1"/>
  <c r="L2249" i="1"/>
  <c r="M2249" i="1" s="1"/>
  <c r="L2250" i="1"/>
  <c r="M2250" i="1" s="1"/>
  <c r="L2251" i="1"/>
  <c r="M2251" i="1" s="1"/>
  <c r="L2252" i="1"/>
  <c r="M2252" i="1" s="1"/>
  <c r="L2253" i="1"/>
  <c r="M2253" i="1" s="1"/>
  <c r="L2254" i="1"/>
  <c r="M2254" i="1" s="1"/>
  <c r="L2223" i="1"/>
  <c r="M2223" i="1" s="1"/>
  <c r="L2224" i="1"/>
  <c r="M2224" i="1" s="1"/>
  <c r="L2225" i="1"/>
  <c r="M2225" i="1" s="1"/>
  <c r="L2212" i="1"/>
  <c r="M2212" i="1" s="1"/>
  <c r="L2213" i="1"/>
  <c r="M2213" i="1" s="1"/>
  <c r="L2214" i="1"/>
  <c r="M2214" i="1" s="1"/>
  <c r="L2215" i="1"/>
  <c r="M2215" i="1" s="1"/>
  <c r="L2216" i="1"/>
  <c r="M2216" i="1" s="1"/>
  <c r="L2217" i="1"/>
  <c r="M2217" i="1" s="1"/>
  <c r="L2218" i="1"/>
  <c r="M2218" i="1" s="1"/>
  <c r="L2219" i="1"/>
  <c r="M2219" i="1" s="1"/>
  <c r="L2220" i="1"/>
  <c r="M2220" i="1" s="1"/>
  <c r="L2221" i="1"/>
  <c r="M2221" i="1" s="1"/>
  <c r="L2222" i="1"/>
  <c r="M2222" i="1" s="1"/>
  <c r="L2180" i="1"/>
  <c r="M2180" i="1" s="1"/>
  <c r="L2181" i="1"/>
  <c r="M2181" i="1" s="1"/>
  <c r="L2182" i="1"/>
  <c r="M2182" i="1" s="1"/>
  <c r="L2183" i="1"/>
  <c r="M2183" i="1" s="1"/>
  <c r="L2184" i="1"/>
  <c r="M2184" i="1" s="1"/>
  <c r="L2185" i="1"/>
  <c r="M2185" i="1" s="1"/>
  <c r="L2186" i="1"/>
  <c r="M2186" i="1" s="1"/>
  <c r="L2187" i="1"/>
  <c r="M2187" i="1" s="1"/>
  <c r="L2188" i="1"/>
  <c r="M2188" i="1" s="1"/>
  <c r="L2189" i="1"/>
  <c r="M2189" i="1" s="1"/>
  <c r="L2190" i="1"/>
  <c r="M2190" i="1" s="1"/>
  <c r="L2191" i="1"/>
  <c r="M2191" i="1" s="1"/>
  <c r="L2192" i="1"/>
  <c r="M2192" i="1" s="1"/>
  <c r="L2193" i="1"/>
  <c r="M2193" i="1" s="1"/>
  <c r="L2194" i="1"/>
  <c r="M2194" i="1" s="1"/>
  <c r="L2195" i="1"/>
  <c r="M2195" i="1" s="1"/>
  <c r="L2196" i="1"/>
  <c r="M2196" i="1" s="1"/>
  <c r="L2197" i="1"/>
  <c r="M2197" i="1" s="1"/>
  <c r="L2198" i="1"/>
  <c r="M2198" i="1" s="1"/>
  <c r="L2199" i="1"/>
  <c r="M2199" i="1" s="1"/>
  <c r="L2200" i="1"/>
  <c r="M2200" i="1" s="1"/>
  <c r="L2201" i="1"/>
  <c r="M2201" i="1" s="1"/>
  <c r="L2202" i="1"/>
  <c r="M2202" i="1" s="1"/>
  <c r="L2203" i="1"/>
  <c r="M2203" i="1" s="1"/>
  <c r="L2204" i="1"/>
  <c r="M2204" i="1" s="1"/>
  <c r="L2205" i="1"/>
  <c r="M2205" i="1" s="1"/>
  <c r="L2206" i="1"/>
  <c r="M2206" i="1" s="1"/>
  <c r="L2207" i="1"/>
  <c r="M2207" i="1" s="1"/>
  <c r="L2208" i="1"/>
  <c r="M2208" i="1" s="1"/>
  <c r="L2209" i="1"/>
  <c r="M2209" i="1" s="1"/>
  <c r="L2210" i="1"/>
  <c r="M2210" i="1" s="1"/>
  <c r="L2211" i="1"/>
  <c r="M2211" i="1" s="1"/>
  <c r="L2178" i="1"/>
  <c r="M2178" i="1" s="1"/>
  <c r="L2179" i="1"/>
  <c r="M2179" i="1" s="1"/>
  <c r="L2177" i="1"/>
  <c r="M2177" i="1" s="1"/>
  <c r="L2097" i="1"/>
  <c r="M2097" i="1" s="1"/>
  <c r="L2098" i="1"/>
  <c r="M2098" i="1" s="1"/>
  <c r="L2099" i="1"/>
  <c r="M2099" i="1" s="1"/>
  <c r="L2100" i="1"/>
  <c r="M2100" i="1" s="1"/>
  <c r="L2101" i="1"/>
  <c r="M2101" i="1" s="1"/>
  <c r="L2102" i="1"/>
  <c r="M2102" i="1" s="1"/>
  <c r="L2103" i="1"/>
  <c r="M2103" i="1" s="1"/>
  <c r="L2104" i="1"/>
  <c r="M2104" i="1" s="1"/>
  <c r="L2105" i="1"/>
  <c r="M2105" i="1" s="1"/>
  <c r="L2106" i="1"/>
  <c r="M2106" i="1" s="1"/>
  <c r="L2107" i="1"/>
  <c r="M2107" i="1" s="1"/>
  <c r="L2108" i="1"/>
  <c r="M2108" i="1" s="1"/>
  <c r="L2109" i="1"/>
  <c r="M2109" i="1" s="1"/>
  <c r="L2110" i="1"/>
  <c r="M2110" i="1" s="1"/>
  <c r="L2111" i="1"/>
  <c r="M2111" i="1" s="1"/>
  <c r="L2112" i="1"/>
  <c r="M2112" i="1" s="1"/>
  <c r="L2113" i="1"/>
  <c r="M2113" i="1" s="1"/>
  <c r="L2114" i="1"/>
  <c r="M2114" i="1" s="1"/>
  <c r="L2115" i="1"/>
  <c r="M2115" i="1" s="1"/>
  <c r="L2116" i="1"/>
  <c r="M2116" i="1" s="1"/>
  <c r="L2117" i="1"/>
  <c r="M2117" i="1" s="1"/>
  <c r="L2118" i="1"/>
  <c r="M2118" i="1" s="1"/>
  <c r="L2119" i="1"/>
  <c r="M2119" i="1" s="1"/>
  <c r="L2120" i="1"/>
  <c r="M2120" i="1" s="1"/>
  <c r="L2121" i="1"/>
  <c r="M2121" i="1" s="1"/>
  <c r="L2122" i="1"/>
  <c r="M2122" i="1" s="1"/>
  <c r="L2123" i="1"/>
  <c r="M2123" i="1" s="1"/>
  <c r="L2124" i="1"/>
  <c r="M2124" i="1" s="1"/>
  <c r="L2125" i="1"/>
  <c r="M2125" i="1" s="1"/>
  <c r="L2126" i="1"/>
  <c r="M2126" i="1" s="1"/>
  <c r="L2127" i="1"/>
  <c r="M2127" i="1" s="1"/>
  <c r="L2128" i="1"/>
  <c r="M2128" i="1" s="1"/>
  <c r="L2129" i="1"/>
  <c r="M2129" i="1" s="1"/>
  <c r="L2130" i="1"/>
  <c r="M2130" i="1" s="1"/>
  <c r="L2131" i="1"/>
  <c r="M2131" i="1" s="1"/>
  <c r="L2132" i="1"/>
  <c r="M2132" i="1" s="1"/>
  <c r="L2133" i="1"/>
  <c r="M2133" i="1" s="1"/>
  <c r="L2134" i="1"/>
  <c r="M2134" i="1" s="1"/>
  <c r="L2135" i="1"/>
  <c r="M2135" i="1" s="1"/>
  <c r="L2136" i="1"/>
  <c r="M2136" i="1" s="1"/>
  <c r="L2137" i="1"/>
  <c r="M2137" i="1" s="1"/>
  <c r="L2138" i="1"/>
  <c r="M2138" i="1" s="1"/>
  <c r="L2139" i="1"/>
  <c r="M2139" i="1" s="1"/>
  <c r="L2140" i="1"/>
  <c r="M2140" i="1" s="1"/>
  <c r="L2141" i="1"/>
  <c r="M2141" i="1" s="1"/>
  <c r="L2142" i="1"/>
  <c r="M2142" i="1" s="1"/>
  <c r="L2143" i="1"/>
  <c r="M2143" i="1" s="1"/>
  <c r="L2144" i="1"/>
  <c r="M2144" i="1" s="1"/>
  <c r="L2145" i="1"/>
  <c r="M2145" i="1" s="1"/>
  <c r="L2146" i="1"/>
  <c r="M2146" i="1" s="1"/>
  <c r="L2147" i="1"/>
  <c r="M2147" i="1" s="1"/>
  <c r="L2148" i="1"/>
  <c r="M2148" i="1" s="1"/>
  <c r="L2149" i="1"/>
  <c r="M2149" i="1" s="1"/>
  <c r="L2150" i="1"/>
  <c r="M2150" i="1" s="1"/>
  <c r="L2151" i="1"/>
  <c r="M2151" i="1" s="1"/>
  <c r="L2152" i="1"/>
  <c r="M2152" i="1" s="1"/>
  <c r="L2153" i="1"/>
  <c r="M2153" i="1" s="1"/>
  <c r="L2154" i="1"/>
  <c r="M2154" i="1" s="1"/>
  <c r="L2155" i="1"/>
  <c r="M2155" i="1" s="1"/>
  <c r="L2156" i="1"/>
  <c r="M2156" i="1" s="1"/>
  <c r="L2157" i="1"/>
  <c r="M2157" i="1" s="1"/>
  <c r="L2158" i="1"/>
  <c r="M2158" i="1" s="1"/>
  <c r="L2159" i="1"/>
  <c r="M2159" i="1" s="1"/>
  <c r="L2160" i="1"/>
  <c r="M2160" i="1" s="1"/>
  <c r="L2161" i="1"/>
  <c r="M2161" i="1" s="1"/>
  <c r="L2162" i="1"/>
  <c r="M2162" i="1" s="1"/>
  <c r="L2163" i="1"/>
  <c r="M2163" i="1" s="1"/>
  <c r="L2164" i="1"/>
  <c r="M2164" i="1" s="1"/>
  <c r="L2165" i="1"/>
  <c r="M2165" i="1" s="1"/>
  <c r="L2166" i="1"/>
  <c r="M2166" i="1" s="1"/>
  <c r="L2167" i="1"/>
  <c r="M2167" i="1" s="1"/>
  <c r="L2168" i="1"/>
  <c r="M2168" i="1" s="1"/>
  <c r="L2169" i="1"/>
  <c r="M2169" i="1" s="1"/>
  <c r="L2170" i="1"/>
  <c r="M2170" i="1" s="1"/>
  <c r="L2171" i="1"/>
  <c r="M2171" i="1" s="1"/>
  <c r="L2172" i="1"/>
  <c r="M2172" i="1" s="1"/>
  <c r="L2173" i="1"/>
  <c r="M2173" i="1" s="1"/>
  <c r="L2174" i="1"/>
  <c r="M2174" i="1" s="1"/>
  <c r="L2175" i="1"/>
  <c r="M2175" i="1" s="1"/>
  <c r="L2176" i="1"/>
  <c r="M2176" i="1" s="1"/>
  <c r="L2076" i="1"/>
  <c r="M2076" i="1" s="1"/>
  <c r="L2077" i="1"/>
  <c r="M2077" i="1" s="1"/>
  <c r="L2078" i="1"/>
  <c r="M2078" i="1" s="1"/>
  <c r="L2079" i="1"/>
  <c r="M2079" i="1" s="1"/>
  <c r="L2080" i="1"/>
  <c r="M2080" i="1" s="1"/>
  <c r="L2081" i="1"/>
  <c r="M2081" i="1" s="1"/>
  <c r="L2082" i="1"/>
  <c r="M2082" i="1" s="1"/>
  <c r="L2083" i="1"/>
  <c r="M2083" i="1" s="1"/>
  <c r="L2084" i="1"/>
  <c r="M2084" i="1" s="1"/>
  <c r="L2085" i="1"/>
  <c r="M2085" i="1" s="1"/>
  <c r="L2086" i="1"/>
  <c r="M2086" i="1" s="1"/>
  <c r="L2087" i="1"/>
  <c r="M2087" i="1" s="1"/>
  <c r="L2088" i="1"/>
  <c r="M2088" i="1" s="1"/>
  <c r="L2089" i="1"/>
  <c r="M2089" i="1" s="1"/>
  <c r="L2090" i="1"/>
  <c r="M2090" i="1" s="1"/>
  <c r="L2091" i="1"/>
  <c r="M2091" i="1" s="1"/>
  <c r="L2092" i="1"/>
  <c r="M2092" i="1" s="1"/>
  <c r="L2093" i="1"/>
  <c r="M2093" i="1" s="1"/>
  <c r="L2094" i="1"/>
  <c r="M2094" i="1" s="1"/>
  <c r="L2095" i="1"/>
  <c r="M2095" i="1" s="1"/>
  <c r="L2096" i="1"/>
  <c r="M2096" i="1" s="1"/>
  <c r="L1987" i="1"/>
  <c r="M1987" i="1" s="1"/>
  <c r="L1988" i="1"/>
  <c r="M1988" i="1" s="1"/>
  <c r="L1989" i="1"/>
  <c r="M1989" i="1" s="1"/>
  <c r="L1990" i="1"/>
  <c r="M1990" i="1" s="1"/>
  <c r="L1991" i="1"/>
  <c r="M1991" i="1" s="1"/>
  <c r="L1992" i="1"/>
  <c r="M1992" i="1" s="1"/>
  <c r="L1993" i="1"/>
  <c r="M1993" i="1" s="1"/>
  <c r="L1994" i="1"/>
  <c r="M1994" i="1" s="1"/>
  <c r="L1995" i="1"/>
  <c r="M1995" i="1" s="1"/>
  <c r="L1996" i="1"/>
  <c r="M1996" i="1" s="1"/>
  <c r="L1997" i="1"/>
  <c r="M1997" i="1" s="1"/>
  <c r="L1998" i="1"/>
  <c r="M1998" i="1" s="1"/>
  <c r="L1999" i="1"/>
  <c r="M1999" i="1" s="1"/>
  <c r="L2000" i="1"/>
  <c r="M2000" i="1" s="1"/>
  <c r="L2001" i="1"/>
  <c r="M2001" i="1" s="1"/>
  <c r="L2002" i="1"/>
  <c r="M2002" i="1" s="1"/>
  <c r="L2003" i="1"/>
  <c r="M2003" i="1" s="1"/>
  <c r="L2004" i="1"/>
  <c r="M2004" i="1" s="1"/>
  <c r="L2005" i="1"/>
  <c r="M2005" i="1" s="1"/>
  <c r="L2006" i="1"/>
  <c r="M2006" i="1" s="1"/>
  <c r="L2007" i="1"/>
  <c r="M2007" i="1" s="1"/>
  <c r="L2008" i="1"/>
  <c r="M2008" i="1" s="1"/>
  <c r="L2009" i="1"/>
  <c r="M2009" i="1" s="1"/>
  <c r="L2010" i="1"/>
  <c r="M2010" i="1" s="1"/>
  <c r="L2011" i="1"/>
  <c r="M2011" i="1" s="1"/>
  <c r="L2012" i="1"/>
  <c r="M2012" i="1" s="1"/>
  <c r="L2013" i="1"/>
  <c r="M2013" i="1" s="1"/>
  <c r="L2014" i="1"/>
  <c r="M2014" i="1" s="1"/>
  <c r="L2015" i="1"/>
  <c r="M2015" i="1" s="1"/>
  <c r="L2016" i="1"/>
  <c r="M2016" i="1" s="1"/>
  <c r="L2017" i="1"/>
  <c r="M2017" i="1" s="1"/>
  <c r="L2018" i="1"/>
  <c r="M2018" i="1" s="1"/>
  <c r="L2019" i="1"/>
  <c r="M2019" i="1" s="1"/>
  <c r="L2020" i="1"/>
  <c r="M2020" i="1" s="1"/>
  <c r="L2021" i="1"/>
  <c r="M2021" i="1" s="1"/>
  <c r="L2022" i="1"/>
  <c r="M2022" i="1" s="1"/>
  <c r="L2023" i="1"/>
  <c r="M2023" i="1" s="1"/>
  <c r="L2024" i="1"/>
  <c r="M2024" i="1" s="1"/>
  <c r="L2025" i="1"/>
  <c r="M2025" i="1" s="1"/>
  <c r="L2026" i="1"/>
  <c r="M2026" i="1" s="1"/>
  <c r="L2027" i="1"/>
  <c r="M2027" i="1" s="1"/>
  <c r="L2028" i="1"/>
  <c r="M2028" i="1" s="1"/>
  <c r="L2029" i="1"/>
  <c r="M2029" i="1" s="1"/>
  <c r="L2030" i="1"/>
  <c r="M2030" i="1" s="1"/>
  <c r="L2031" i="1"/>
  <c r="M2031" i="1" s="1"/>
  <c r="L2032" i="1"/>
  <c r="M2032" i="1" s="1"/>
  <c r="L2033" i="1"/>
  <c r="M2033" i="1" s="1"/>
  <c r="L2034" i="1"/>
  <c r="M2034" i="1" s="1"/>
  <c r="L2035" i="1"/>
  <c r="M2035" i="1" s="1"/>
  <c r="L2036" i="1"/>
  <c r="M2036" i="1" s="1"/>
  <c r="L2037" i="1"/>
  <c r="M2037" i="1" s="1"/>
  <c r="L2038" i="1"/>
  <c r="M2038" i="1" s="1"/>
  <c r="L2039" i="1"/>
  <c r="M2039" i="1" s="1"/>
  <c r="L2040" i="1"/>
  <c r="M2040" i="1" s="1"/>
  <c r="L2041" i="1"/>
  <c r="M2041" i="1" s="1"/>
  <c r="L2042" i="1"/>
  <c r="M2042" i="1" s="1"/>
  <c r="L2043" i="1"/>
  <c r="M2043" i="1" s="1"/>
  <c r="L2044" i="1"/>
  <c r="M2044" i="1" s="1"/>
  <c r="L2045" i="1"/>
  <c r="M2045" i="1" s="1"/>
  <c r="L2046" i="1"/>
  <c r="M2046" i="1" s="1"/>
  <c r="L2047" i="1"/>
  <c r="M2047" i="1" s="1"/>
  <c r="L2048" i="1"/>
  <c r="M2048" i="1" s="1"/>
  <c r="L2049" i="1"/>
  <c r="M2049" i="1" s="1"/>
  <c r="L2050" i="1"/>
  <c r="M2050" i="1" s="1"/>
  <c r="L2051" i="1"/>
  <c r="M2051" i="1" s="1"/>
  <c r="L2052" i="1"/>
  <c r="M2052" i="1" s="1"/>
  <c r="L2053" i="1"/>
  <c r="M2053" i="1" s="1"/>
  <c r="L2054" i="1"/>
  <c r="M2054" i="1" s="1"/>
  <c r="L2055" i="1"/>
  <c r="M2055" i="1" s="1"/>
  <c r="L2056" i="1"/>
  <c r="M2056" i="1" s="1"/>
  <c r="L2057" i="1"/>
  <c r="M2057" i="1" s="1"/>
  <c r="L2058" i="1"/>
  <c r="M2058" i="1" s="1"/>
  <c r="L2059" i="1"/>
  <c r="M2059" i="1" s="1"/>
  <c r="L2060" i="1"/>
  <c r="M2060" i="1" s="1"/>
  <c r="L2061" i="1"/>
  <c r="M2061" i="1" s="1"/>
  <c r="L2062" i="1"/>
  <c r="M2062" i="1" s="1"/>
  <c r="L2063" i="1"/>
  <c r="M2063" i="1" s="1"/>
  <c r="L2064" i="1"/>
  <c r="M2064" i="1" s="1"/>
  <c r="L2065" i="1"/>
  <c r="M2065" i="1" s="1"/>
  <c r="L2066" i="1"/>
  <c r="M2066" i="1" s="1"/>
  <c r="L2067" i="1"/>
  <c r="M2067" i="1" s="1"/>
  <c r="L2068" i="1"/>
  <c r="M2068" i="1" s="1"/>
  <c r="L2069" i="1"/>
  <c r="M2069" i="1" s="1"/>
  <c r="L2070" i="1"/>
  <c r="M2070" i="1" s="1"/>
  <c r="L2071" i="1"/>
  <c r="M2071" i="1" s="1"/>
  <c r="L2072" i="1"/>
  <c r="M2072" i="1" s="1"/>
  <c r="L2073" i="1"/>
  <c r="M2073" i="1" s="1"/>
  <c r="L2074" i="1"/>
  <c r="M2074" i="1" s="1"/>
  <c r="L2075" i="1"/>
  <c r="M2075" i="1" s="1"/>
  <c r="L1985" i="1"/>
  <c r="M1985" i="1" s="1"/>
  <c r="L1986" i="1"/>
  <c r="M1986" i="1" s="1"/>
  <c r="L1977" i="1"/>
  <c r="M1977" i="1" s="1"/>
  <c r="L1978" i="1"/>
  <c r="M1978" i="1" s="1"/>
  <c r="L1979" i="1"/>
  <c r="M1979" i="1" s="1"/>
  <c r="L1980" i="1"/>
  <c r="M1980" i="1" s="1"/>
  <c r="L1981" i="1"/>
  <c r="M1981" i="1" s="1"/>
  <c r="L1982" i="1"/>
  <c r="M1982" i="1" s="1"/>
  <c r="L1983" i="1"/>
  <c r="M1983" i="1" s="1"/>
  <c r="L1984" i="1"/>
  <c r="M1984" i="1" s="1"/>
  <c r="L1976" i="1"/>
  <c r="M1976" i="1" s="1"/>
  <c r="L1967" i="1"/>
  <c r="M1967" i="1" s="1"/>
  <c r="L1968" i="1"/>
  <c r="M1968" i="1" s="1"/>
  <c r="L1969" i="1"/>
  <c r="M1969" i="1" s="1"/>
  <c r="L1970" i="1"/>
  <c r="M1970" i="1" s="1"/>
  <c r="L1971" i="1"/>
  <c r="M1971" i="1" s="1"/>
  <c r="L1972" i="1"/>
  <c r="M1972" i="1" s="1"/>
  <c r="L1973" i="1"/>
  <c r="M1973" i="1" s="1"/>
  <c r="L1974" i="1"/>
  <c r="M1974" i="1" s="1"/>
  <c r="L1975" i="1"/>
  <c r="M1975" i="1" s="1"/>
  <c r="L1961" i="1"/>
  <c r="M1961" i="1" s="1"/>
  <c r="L1962" i="1"/>
  <c r="M1962" i="1" s="1"/>
  <c r="L1963" i="1"/>
  <c r="M1963" i="1" s="1"/>
  <c r="L1964" i="1"/>
  <c r="M1964" i="1" s="1"/>
  <c r="L1965" i="1"/>
  <c r="M1965" i="1" s="1"/>
  <c r="L1966" i="1"/>
  <c r="M1966" i="1" s="1"/>
  <c r="L1912" i="1"/>
  <c r="M1912" i="1" s="1"/>
  <c r="L1913" i="1"/>
  <c r="M1913" i="1" s="1"/>
  <c r="L1914" i="1"/>
  <c r="M1914" i="1" s="1"/>
  <c r="L1915" i="1"/>
  <c r="M1915" i="1" s="1"/>
  <c r="L1916" i="1"/>
  <c r="M1916" i="1" s="1"/>
  <c r="L1917" i="1"/>
  <c r="M1917" i="1" s="1"/>
  <c r="L1918" i="1"/>
  <c r="M1918" i="1" s="1"/>
  <c r="L1919" i="1"/>
  <c r="M1919" i="1" s="1"/>
  <c r="L1920" i="1"/>
  <c r="M1920" i="1" s="1"/>
  <c r="L1921" i="1"/>
  <c r="M1921" i="1" s="1"/>
  <c r="L1922" i="1"/>
  <c r="M1922" i="1" s="1"/>
  <c r="L1923" i="1"/>
  <c r="M1923" i="1" s="1"/>
  <c r="L1924" i="1"/>
  <c r="M1924" i="1" s="1"/>
  <c r="L1925" i="1"/>
  <c r="M1925" i="1" s="1"/>
  <c r="L1926" i="1"/>
  <c r="M1926" i="1" s="1"/>
  <c r="L1927" i="1"/>
  <c r="M1927" i="1" s="1"/>
  <c r="L1928" i="1"/>
  <c r="M1928" i="1" s="1"/>
  <c r="L1929" i="1"/>
  <c r="M1929" i="1" s="1"/>
  <c r="L1930" i="1"/>
  <c r="M1930" i="1" s="1"/>
  <c r="L1931" i="1"/>
  <c r="M1931" i="1" s="1"/>
  <c r="L1932" i="1"/>
  <c r="M1932" i="1" s="1"/>
  <c r="L1933" i="1"/>
  <c r="M1933" i="1" s="1"/>
  <c r="L1934" i="1"/>
  <c r="M1934" i="1" s="1"/>
  <c r="L1935" i="1"/>
  <c r="M1935" i="1" s="1"/>
  <c r="L1936" i="1"/>
  <c r="M1936" i="1" s="1"/>
  <c r="L1937" i="1"/>
  <c r="M1937" i="1" s="1"/>
  <c r="L1938" i="1"/>
  <c r="M1938" i="1" s="1"/>
  <c r="L1939" i="1"/>
  <c r="M1939" i="1" s="1"/>
  <c r="L1940" i="1"/>
  <c r="M1940" i="1" s="1"/>
  <c r="L1941" i="1"/>
  <c r="M1941" i="1" s="1"/>
  <c r="L1942" i="1"/>
  <c r="M1942" i="1" s="1"/>
  <c r="L1943" i="1"/>
  <c r="M1943" i="1" s="1"/>
  <c r="L1944" i="1"/>
  <c r="M1944" i="1" s="1"/>
  <c r="L1945" i="1"/>
  <c r="M1945" i="1" s="1"/>
  <c r="L1946" i="1"/>
  <c r="M1946" i="1" s="1"/>
  <c r="L1947" i="1"/>
  <c r="M1947" i="1" s="1"/>
  <c r="L1948" i="1"/>
  <c r="M1948" i="1" s="1"/>
  <c r="L1949" i="1"/>
  <c r="M1949" i="1" s="1"/>
  <c r="L1950" i="1"/>
  <c r="M1950" i="1" s="1"/>
  <c r="L1951" i="1"/>
  <c r="M1951" i="1" s="1"/>
  <c r="L1952" i="1"/>
  <c r="M1952" i="1" s="1"/>
  <c r="L1953" i="1"/>
  <c r="M1953" i="1" s="1"/>
  <c r="L1954" i="1"/>
  <c r="M1954" i="1" s="1"/>
  <c r="L1955" i="1"/>
  <c r="M1955" i="1" s="1"/>
  <c r="L1956" i="1"/>
  <c r="M1956" i="1" s="1"/>
  <c r="L1957" i="1"/>
  <c r="M1957" i="1" s="1"/>
  <c r="L1958" i="1"/>
  <c r="M1958" i="1" s="1"/>
  <c r="L1959" i="1"/>
  <c r="M1959" i="1" s="1"/>
  <c r="L1960" i="1"/>
  <c r="M1960" i="1" s="1"/>
  <c r="L1911" i="1"/>
  <c r="M1911" i="1" s="1"/>
  <c r="L1900" i="1"/>
  <c r="M1900" i="1" s="1"/>
  <c r="L1901" i="1"/>
  <c r="M1901" i="1" s="1"/>
  <c r="L1902" i="1"/>
  <c r="M1902" i="1" s="1"/>
  <c r="L1903" i="1"/>
  <c r="M1903" i="1" s="1"/>
  <c r="L1904" i="1"/>
  <c r="M1904" i="1" s="1"/>
  <c r="L1905" i="1"/>
  <c r="M1905" i="1" s="1"/>
  <c r="L1906" i="1"/>
  <c r="M1906" i="1" s="1"/>
  <c r="L1907" i="1"/>
  <c r="M1907" i="1" s="1"/>
  <c r="L1908" i="1"/>
  <c r="M1908" i="1" s="1"/>
  <c r="L1909" i="1"/>
  <c r="M1909" i="1" s="1"/>
  <c r="L1910" i="1"/>
  <c r="M1910" i="1" s="1"/>
  <c r="L1895" i="1"/>
  <c r="M1895" i="1" s="1"/>
  <c r="L1896" i="1"/>
  <c r="M1896" i="1" s="1"/>
  <c r="L1897" i="1"/>
  <c r="M1897" i="1" s="1"/>
  <c r="L1898" i="1"/>
  <c r="M1898" i="1" s="1"/>
  <c r="L1899" i="1"/>
  <c r="M1899" i="1" s="1"/>
  <c r="L1894" i="1"/>
  <c r="M1894" i="1" s="1"/>
  <c r="L1890" i="1"/>
  <c r="M1890" i="1" s="1"/>
  <c r="L1891" i="1"/>
  <c r="M1891" i="1" s="1"/>
  <c r="L1892" i="1"/>
  <c r="M1892" i="1" s="1"/>
  <c r="L1893" i="1"/>
  <c r="M1893" i="1" s="1"/>
  <c r="L1889" i="1"/>
  <c r="M1889" i="1" s="1"/>
  <c r="L1872" i="1"/>
  <c r="M1872" i="1" s="1"/>
  <c r="L1873" i="1"/>
  <c r="M1873" i="1" s="1"/>
  <c r="L1874" i="1"/>
  <c r="M1874" i="1" s="1"/>
  <c r="L1875" i="1"/>
  <c r="M1875" i="1" s="1"/>
  <c r="L1876" i="1"/>
  <c r="M1876" i="1" s="1"/>
  <c r="L1877" i="1"/>
  <c r="M1877" i="1" s="1"/>
  <c r="L1878" i="1"/>
  <c r="M1878" i="1" s="1"/>
  <c r="L1879" i="1"/>
  <c r="M1879" i="1" s="1"/>
  <c r="L1880" i="1"/>
  <c r="M1880" i="1" s="1"/>
  <c r="L1881" i="1"/>
  <c r="M1881" i="1" s="1"/>
  <c r="L1882" i="1"/>
  <c r="M1882" i="1" s="1"/>
  <c r="L1883" i="1"/>
  <c r="M1883" i="1" s="1"/>
  <c r="L1884" i="1"/>
  <c r="M1884" i="1" s="1"/>
  <c r="L1885" i="1"/>
  <c r="M1885" i="1" s="1"/>
  <c r="L1886" i="1"/>
  <c r="M1886" i="1" s="1"/>
  <c r="L1887" i="1"/>
  <c r="M1887" i="1" s="1"/>
  <c r="L1888" i="1"/>
  <c r="M1888" i="1" s="1"/>
  <c r="L1866" i="1"/>
  <c r="M1866" i="1" s="1"/>
  <c r="L1867" i="1"/>
  <c r="M1867" i="1" s="1"/>
  <c r="L1868" i="1"/>
  <c r="M1868" i="1" s="1"/>
  <c r="L1869" i="1"/>
  <c r="M1869" i="1" s="1"/>
  <c r="L1870" i="1"/>
  <c r="M1870" i="1" s="1"/>
  <c r="L1871" i="1"/>
  <c r="M1871" i="1" s="1"/>
  <c r="L1864" i="1"/>
  <c r="M1864" i="1" s="1"/>
  <c r="L1865" i="1"/>
  <c r="M1865" i="1" s="1"/>
  <c r="L1863" i="1"/>
  <c r="M1863" i="1" s="1"/>
  <c r="L1857" i="1"/>
  <c r="M1857" i="1" s="1"/>
  <c r="L1858" i="1"/>
  <c r="M1858" i="1" s="1"/>
  <c r="L1859" i="1"/>
  <c r="M1859" i="1" s="1"/>
  <c r="L1860" i="1"/>
  <c r="M1860" i="1" s="1"/>
  <c r="L1861" i="1"/>
  <c r="M1861" i="1" s="1"/>
  <c r="L1862" i="1"/>
  <c r="M1862" i="1" s="1"/>
  <c r="L1853" i="1"/>
  <c r="M1853" i="1" s="1"/>
  <c r="L1854" i="1"/>
  <c r="M1854" i="1" s="1"/>
  <c r="L1855" i="1"/>
  <c r="M1855" i="1" s="1"/>
  <c r="L1856" i="1"/>
  <c r="M1856" i="1" s="1"/>
  <c r="L1845" i="1"/>
  <c r="M1845" i="1" s="1"/>
  <c r="L1846" i="1"/>
  <c r="M1846" i="1" s="1"/>
  <c r="L1847" i="1"/>
  <c r="M1847" i="1" s="1"/>
  <c r="L1848" i="1"/>
  <c r="M1848" i="1" s="1"/>
  <c r="L1849" i="1"/>
  <c r="M1849" i="1" s="1"/>
  <c r="L1850" i="1"/>
  <c r="M1850" i="1" s="1"/>
  <c r="L1851" i="1"/>
  <c r="M1851" i="1" s="1"/>
  <c r="L1852" i="1"/>
  <c r="M1852" i="1" s="1"/>
  <c r="L1842" i="1"/>
  <c r="M1842" i="1" s="1"/>
  <c r="L1843" i="1"/>
  <c r="M1843" i="1" s="1"/>
  <c r="L1844" i="1"/>
  <c r="M1844" i="1" s="1"/>
  <c r="L1818" i="1"/>
  <c r="M1818" i="1" s="1"/>
  <c r="L1819" i="1"/>
  <c r="M1819" i="1" s="1"/>
  <c r="L1820" i="1"/>
  <c r="M1820" i="1" s="1"/>
  <c r="L1821" i="1"/>
  <c r="M1821" i="1" s="1"/>
  <c r="L1822" i="1"/>
  <c r="M1822" i="1" s="1"/>
  <c r="L1823" i="1"/>
  <c r="M1823" i="1" s="1"/>
  <c r="L1824" i="1"/>
  <c r="M1824" i="1" s="1"/>
  <c r="L1825" i="1"/>
  <c r="M1825" i="1" s="1"/>
  <c r="L1826" i="1"/>
  <c r="M1826" i="1" s="1"/>
  <c r="L1827" i="1"/>
  <c r="M1827" i="1" s="1"/>
  <c r="L1828" i="1"/>
  <c r="M1828" i="1" s="1"/>
  <c r="L1829" i="1"/>
  <c r="M1829" i="1" s="1"/>
  <c r="L1830" i="1"/>
  <c r="M1830" i="1" s="1"/>
  <c r="L1831" i="1"/>
  <c r="M1831" i="1" s="1"/>
  <c r="L1832" i="1"/>
  <c r="M1832" i="1" s="1"/>
  <c r="L1833" i="1"/>
  <c r="M1833" i="1" s="1"/>
  <c r="L1834" i="1"/>
  <c r="M1834" i="1" s="1"/>
  <c r="L1835" i="1"/>
  <c r="M1835" i="1" s="1"/>
  <c r="L1836" i="1"/>
  <c r="M1836" i="1" s="1"/>
  <c r="L1837" i="1"/>
  <c r="M1837" i="1" s="1"/>
  <c r="L1838" i="1"/>
  <c r="M1838" i="1" s="1"/>
  <c r="L1839" i="1"/>
  <c r="M1839" i="1" s="1"/>
  <c r="L1840" i="1"/>
  <c r="M1840" i="1" s="1"/>
  <c r="L1841" i="1"/>
  <c r="M1841" i="1" s="1"/>
  <c r="L1805" i="1"/>
  <c r="M1805" i="1" s="1"/>
  <c r="L1806" i="1"/>
  <c r="M1806" i="1" s="1"/>
  <c r="L1807" i="1"/>
  <c r="M1807" i="1" s="1"/>
  <c r="L1808" i="1"/>
  <c r="M1808" i="1" s="1"/>
  <c r="L1809" i="1"/>
  <c r="M1809" i="1" s="1"/>
  <c r="L1810" i="1"/>
  <c r="M1810" i="1" s="1"/>
  <c r="L1811" i="1"/>
  <c r="M1811" i="1" s="1"/>
  <c r="L1812" i="1"/>
  <c r="M1812" i="1" s="1"/>
  <c r="L1813" i="1"/>
  <c r="M1813" i="1" s="1"/>
  <c r="L1814" i="1"/>
  <c r="M1814" i="1" s="1"/>
  <c r="L1815" i="1"/>
  <c r="M1815" i="1" s="1"/>
  <c r="L1816" i="1"/>
  <c r="M1816" i="1" s="1"/>
  <c r="L1817" i="1"/>
  <c r="M1817" i="1" s="1"/>
  <c r="L1802" i="1"/>
  <c r="M1802" i="1" s="1"/>
  <c r="L1803" i="1"/>
  <c r="M1803" i="1" s="1"/>
  <c r="L1804" i="1"/>
  <c r="M1804" i="1" s="1"/>
  <c r="L1801" i="1"/>
  <c r="M1801" i="1" s="1"/>
  <c r="L1795" i="1"/>
  <c r="M1795" i="1" s="1"/>
  <c r="L1796" i="1"/>
  <c r="M1796" i="1" s="1"/>
  <c r="L1797" i="1"/>
  <c r="M1797" i="1" s="1"/>
  <c r="L1798" i="1"/>
  <c r="M1798" i="1" s="1"/>
  <c r="L1799" i="1"/>
  <c r="M1799" i="1" s="1"/>
  <c r="L1800" i="1"/>
  <c r="M1800" i="1" s="1"/>
  <c r="L1777" i="1"/>
  <c r="M1777" i="1" s="1"/>
  <c r="L1778" i="1"/>
  <c r="M1778" i="1" s="1"/>
  <c r="L1779" i="1"/>
  <c r="M1779" i="1" s="1"/>
  <c r="L1780" i="1"/>
  <c r="M1780" i="1" s="1"/>
  <c r="L1781" i="1"/>
  <c r="M1781" i="1" s="1"/>
  <c r="L1782" i="1"/>
  <c r="M1782" i="1" s="1"/>
  <c r="L1783" i="1"/>
  <c r="M1783" i="1" s="1"/>
  <c r="L1784" i="1"/>
  <c r="M1784" i="1" s="1"/>
  <c r="L1785" i="1"/>
  <c r="M1785" i="1" s="1"/>
  <c r="L1786" i="1"/>
  <c r="M1786" i="1" s="1"/>
  <c r="L1787" i="1"/>
  <c r="M1787" i="1" s="1"/>
  <c r="L1788" i="1"/>
  <c r="M1788" i="1" s="1"/>
  <c r="L1789" i="1"/>
  <c r="M1789" i="1" s="1"/>
  <c r="L1790" i="1"/>
  <c r="M1790" i="1" s="1"/>
  <c r="L1791" i="1"/>
  <c r="M1791" i="1" s="1"/>
  <c r="L1792" i="1"/>
  <c r="M1792" i="1" s="1"/>
  <c r="L1793" i="1"/>
  <c r="M1793" i="1" s="1"/>
  <c r="L1794" i="1"/>
  <c r="M1794" i="1" s="1"/>
  <c r="L1768" i="1"/>
  <c r="M1768" i="1" s="1"/>
  <c r="L1769" i="1"/>
  <c r="M1769" i="1" s="1"/>
  <c r="L1770" i="1"/>
  <c r="M1770" i="1" s="1"/>
  <c r="L1771" i="1"/>
  <c r="M1771" i="1" s="1"/>
  <c r="L1772" i="1"/>
  <c r="M1772" i="1" s="1"/>
  <c r="L1773" i="1"/>
  <c r="M1773" i="1" s="1"/>
  <c r="L1774" i="1"/>
  <c r="M1774" i="1" s="1"/>
  <c r="L1775" i="1"/>
  <c r="M1775" i="1" s="1"/>
  <c r="L1776" i="1"/>
  <c r="M1776" i="1" s="1"/>
  <c r="L1694" i="1"/>
  <c r="M1694" i="1" s="1"/>
  <c r="L1695" i="1"/>
  <c r="M1695" i="1" s="1"/>
  <c r="L1696" i="1"/>
  <c r="M1696" i="1" s="1"/>
  <c r="L1697" i="1"/>
  <c r="M1697" i="1" s="1"/>
  <c r="L1698" i="1"/>
  <c r="M1698" i="1" s="1"/>
  <c r="L1699" i="1"/>
  <c r="M1699" i="1" s="1"/>
  <c r="L1700" i="1"/>
  <c r="M1700" i="1" s="1"/>
  <c r="L1701" i="1"/>
  <c r="M1701" i="1" s="1"/>
  <c r="L1702" i="1"/>
  <c r="M1702" i="1" s="1"/>
  <c r="L1703" i="1"/>
  <c r="M1703" i="1" s="1"/>
  <c r="L1704" i="1"/>
  <c r="M1704" i="1" s="1"/>
  <c r="L1705" i="1"/>
  <c r="M1705" i="1" s="1"/>
  <c r="L1706" i="1"/>
  <c r="M1706" i="1" s="1"/>
  <c r="L1707" i="1"/>
  <c r="M1707" i="1" s="1"/>
  <c r="L1708" i="1"/>
  <c r="M1708" i="1" s="1"/>
  <c r="L1709" i="1"/>
  <c r="M1709" i="1" s="1"/>
  <c r="L1710" i="1"/>
  <c r="M1710" i="1" s="1"/>
  <c r="L1711" i="1"/>
  <c r="M1711" i="1" s="1"/>
  <c r="L1712" i="1"/>
  <c r="M1712" i="1" s="1"/>
  <c r="L1713" i="1"/>
  <c r="M1713" i="1" s="1"/>
  <c r="L1714" i="1"/>
  <c r="M1714" i="1" s="1"/>
  <c r="L1715" i="1"/>
  <c r="M1715" i="1" s="1"/>
  <c r="L1716" i="1"/>
  <c r="M1716" i="1" s="1"/>
  <c r="L1717" i="1"/>
  <c r="M1717" i="1" s="1"/>
  <c r="L1718" i="1"/>
  <c r="M1718" i="1" s="1"/>
  <c r="L1719" i="1"/>
  <c r="M1719" i="1" s="1"/>
  <c r="L1720" i="1"/>
  <c r="M1720" i="1" s="1"/>
  <c r="L1721" i="1"/>
  <c r="M1721" i="1" s="1"/>
  <c r="L1722" i="1"/>
  <c r="M1722" i="1" s="1"/>
  <c r="L1723" i="1"/>
  <c r="M1723" i="1" s="1"/>
  <c r="L1724" i="1"/>
  <c r="M1724" i="1" s="1"/>
  <c r="L1725" i="1"/>
  <c r="M1725" i="1" s="1"/>
  <c r="L1726" i="1"/>
  <c r="M1726" i="1" s="1"/>
  <c r="L1727" i="1"/>
  <c r="M1727" i="1" s="1"/>
  <c r="L1728" i="1"/>
  <c r="M1728" i="1" s="1"/>
  <c r="L1729" i="1"/>
  <c r="M1729" i="1" s="1"/>
  <c r="L1730" i="1"/>
  <c r="M1730" i="1" s="1"/>
  <c r="L1731" i="1"/>
  <c r="M1731" i="1" s="1"/>
  <c r="L1732" i="1"/>
  <c r="M1732" i="1" s="1"/>
  <c r="L1733" i="1"/>
  <c r="M1733" i="1" s="1"/>
  <c r="L1734" i="1"/>
  <c r="M1734" i="1" s="1"/>
  <c r="L1735" i="1"/>
  <c r="M1735" i="1" s="1"/>
  <c r="L1736" i="1"/>
  <c r="M1736" i="1" s="1"/>
  <c r="L1737" i="1"/>
  <c r="M1737" i="1" s="1"/>
  <c r="L1738" i="1"/>
  <c r="M1738" i="1" s="1"/>
  <c r="L1739" i="1"/>
  <c r="M1739" i="1" s="1"/>
  <c r="L1740" i="1"/>
  <c r="M1740" i="1" s="1"/>
  <c r="L1741" i="1"/>
  <c r="M1741" i="1" s="1"/>
  <c r="L1742" i="1"/>
  <c r="M1742" i="1" s="1"/>
  <c r="L1743" i="1"/>
  <c r="M1743" i="1" s="1"/>
  <c r="L1744" i="1"/>
  <c r="M1744" i="1" s="1"/>
  <c r="L1745" i="1"/>
  <c r="M1745" i="1" s="1"/>
  <c r="L1746" i="1"/>
  <c r="M1746" i="1" s="1"/>
  <c r="L1747" i="1"/>
  <c r="M1747" i="1" s="1"/>
  <c r="L1748" i="1"/>
  <c r="M1748" i="1" s="1"/>
  <c r="L1749" i="1"/>
  <c r="M1749" i="1" s="1"/>
  <c r="L1750" i="1"/>
  <c r="M1750" i="1" s="1"/>
  <c r="L1751" i="1"/>
  <c r="M1751" i="1" s="1"/>
  <c r="L1752" i="1"/>
  <c r="M1752" i="1" s="1"/>
  <c r="L1753" i="1"/>
  <c r="M1753" i="1" s="1"/>
  <c r="L1754" i="1"/>
  <c r="M1754" i="1" s="1"/>
  <c r="L1755" i="1"/>
  <c r="M1755" i="1" s="1"/>
  <c r="L1756" i="1"/>
  <c r="M1756" i="1" s="1"/>
  <c r="L1757" i="1"/>
  <c r="M1757" i="1" s="1"/>
  <c r="L1758" i="1"/>
  <c r="M1758" i="1" s="1"/>
  <c r="L1759" i="1"/>
  <c r="M1759" i="1" s="1"/>
  <c r="L1760" i="1"/>
  <c r="M1760" i="1" s="1"/>
  <c r="L1761" i="1"/>
  <c r="M1761" i="1" s="1"/>
  <c r="L1762" i="1"/>
  <c r="M1762" i="1" s="1"/>
  <c r="L1763" i="1"/>
  <c r="M1763" i="1" s="1"/>
  <c r="L1764" i="1"/>
  <c r="M1764" i="1" s="1"/>
  <c r="L1765" i="1"/>
  <c r="M1765" i="1" s="1"/>
  <c r="L1766" i="1"/>
  <c r="M1766" i="1" s="1"/>
  <c r="L1767" i="1"/>
  <c r="M1767" i="1" s="1"/>
  <c r="L1693" i="1"/>
  <c r="M1693" i="1" s="1"/>
  <c r="L1687" i="1"/>
  <c r="M1687" i="1" s="1"/>
  <c r="L1688" i="1"/>
  <c r="M1688" i="1" s="1"/>
  <c r="L1689" i="1"/>
  <c r="M1689" i="1" s="1"/>
  <c r="L1690" i="1"/>
  <c r="M1690" i="1" s="1"/>
  <c r="L1691" i="1"/>
  <c r="M1691" i="1" s="1"/>
  <c r="L1692" i="1"/>
  <c r="M1692" i="1" s="1"/>
  <c r="L1686" i="1"/>
  <c r="M1686" i="1" s="1"/>
  <c r="L1660" i="1"/>
  <c r="M1660" i="1" s="1"/>
  <c r="L1661" i="1"/>
  <c r="M1661" i="1" s="1"/>
  <c r="L1662" i="1"/>
  <c r="M1662" i="1" s="1"/>
  <c r="L1663" i="1"/>
  <c r="M1663" i="1" s="1"/>
  <c r="L1664" i="1"/>
  <c r="M1664" i="1" s="1"/>
  <c r="L1665" i="1"/>
  <c r="M1665" i="1" s="1"/>
  <c r="L1666" i="1"/>
  <c r="M1666" i="1" s="1"/>
  <c r="L1667" i="1"/>
  <c r="M1667" i="1" s="1"/>
  <c r="L1668" i="1"/>
  <c r="M1668" i="1" s="1"/>
  <c r="L1669" i="1"/>
  <c r="M1669" i="1" s="1"/>
  <c r="L1670" i="1"/>
  <c r="M1670" i="1" s="1"/>
  <c r="L1671" i="1"/>
  <c r="M1671" i="1" s="1"/>
  <c r="L1672" i="1"/>
  <c r="M1672" i="1" s="1"/>
  <c r="L1673" i="1"/>
  <c r="M1673" i="1" s="1"/>
  <c r="L1674" i="1"/>
  <c r="M1674" i="1" s="1"/>
  <c r="L1675" i="1"/>
  <c r="M1675" i="1" s="1"/>
  <c r="L1676" i="1"/>
  <c r="M1676" i="1" s="1"/>
  <c r="L1677" i="1"/>
  <c r="M1677" i="1" s="1"/>
  <c r="L1678" i="1"/>
  <c r="M1678" i="1" s="1"/>
  <c r="L1679" i="1"/>
  <c r="M1679" i="1" s="1"/>
  <c r="L1680" i="1"/>
  <c r="M1680" i="1" s="1"/>
  <c r="L1681" i="1"/>
  <c r="M1681" i="1" s="1"/>
  <c r="L1682" i="1"/>
  <c r="M1682" i="1" s="1"/>
  <c r="L1683" i="1"/>
  <c r="M1683" i="1" s="1"/>
  <c r="L1684" i="1"/>
  <c r="M1684" i="1" s="1"/>
  <c r="L1685" i="1"/>
  <c r="M1685" i="1" s="1"/>
  <c r="L1659" i="1"/>
  <c r="M1659" i="1" s="1"/>
  <c r="L1653" i="1"/>
  <c r="M1653" i="1" s="1"/>
  <c r="L1654" i="1"/>
  <c r="M1654" i="1" s="1"/>
  <c r="L1655" i="1"/>
  <c r="M1655" i="1" s="1"/>
  <c r="L1656" i="1"/>
  <c r="M1656" i="1" s="1"/>
  <c r="L1657" i="1"/>
  <c r="M1657" i="1" s="1"/>
  <c r="L1658" i="1"/>
  <c r="M1658" i="1" s="1"/>
  <c r="L1652" i="1"/>
  <c r="M1652" i="1" s="1"/>
  <c r="L1651" i="1"/>
  <c r="M1651" i="1" s="1"/>
  <c r="L1650" i="1"/>
  <c r="M1650" i="1" s="1"/>
  <c r="L1644" i="1"/>
  <c r="M1644" i="1" s="1"/>
  <c r="L1645" i="1"/>
  <c r="M1645" i="1" s="1"/>
  <c r="L1646" i="1"/>
  <c r="M1646" i="1" s="1"/>
  <c r="L1647" i="1"/>
  <c r="M1647" i="1" s="1"/>
  <c r="L1648" i="1"/>
  <c r="M1648" i="1" s="1"/>
  <c r="L1649" i="1"/>
  <c r="M1649" i="1" s="1"/>
  <c r="L1619" i="1"/>
  <c r="M1619" i="1" s="1"/>
  <c r="L1620" i="1"/>
  <c r="M1620" i="1" s="1"/>
  <c r="L1621" i="1"/>
  <c r="M1621" i="1" s="1"/>
  <c r="L1622" i="1"/>
  <c r="M1622" i="1" s="1"/>
  <c r="L1623" i="1"/>
  <c r="M1623" i="1" s="1"/>
  <c r="L1624" i="1"/>
  <c r="M1624" i="1" s="1"/>
  <c r="L1625" i="1"/>
  <c r="M1625" i="1" s="1"/>
  <c r="L1626" i="1"/>
  <c r="M1626" i="1" s="1"/>
  <c r="L1627" i="1"/>
  <c r="M1627" i="1" s="1"/>
  <c r="L1628" i="1"/>
  <c r="M1628" i="1" s="1"/>
  <c r="L1629" i="1"/>
  <c r="M1629" i="1" s="1"/>
  <c r="L1630" i="1"/>
  <c r="M1630" i="1" s="1"/>
  <c r="L1631" i="1"/>
  <c r="M1631" i="1" s="1"/>
  <c r="L1632" i="1"/>
  <c r="M1632" i="1" s="1"/>
  <c r="L1633" i="1"/>
  <c r="M1633" i="1" s="1"/>
  <c r="L1634" i="1"/>
  <c r="M1634" i="1" s="1"/>
  <c r="L1635" i="1"/>
  <c r="M1635" i="1" s="1"/>
  <c r="L1636" i="1"/>
  <c r="M1636" i="1" s="1"/>
  <c r="L1637" i="1"/>
  <c r="M1637" i="1" s="1"/>
  <c r="L1638" i="1"/>
  <c r="M1638" i="1" s="1"/>
  <c r="L1639" i="1"/>
  <c r="M1639" i="1" s="1"/>
  <c r="L1640" i="1"/>
  <c r="M1640" i="1" s="1"/>
  <c r="L1641" i="1"/>
  <c r="M1641" i="1" s="1"/>
  <c r="L1642" i="1"/>
  <c r="M1642" i="1" s="1"/>
  <c r="L1643" i="1"/>
  <c r="M1643" i="1" s="1"/>
  <c r="L1592" i="1"/>
  <c r="M1592" i="1" s="1"/>
  <c r="L1593" i="1"/>
  <c r="M1593" i="1" s="1"/>
  <c r="L1594" i="1"/>
  <c r="M1594" i="1" s="1"/>
  <c r="L1595" i="1"/>
  <c r="M1595" i="1" s="1"/>
  <c r="L1596" i="1"/>
  <c r="M1596" i="1" s="1"/>
  <c r="L1597" i="1"/>
  <c r="M1597" i="1" s="1"/>
  <c r="L1598" i="1"/>
  <c r="M1598" i="1" s="1"/>
  <c r="L1599" i="1"/>
  <c r="M1599" i="1" s="1"/>
  <c r="L1600" i="1"/>
  <c r="M1600" i="1" s="1"/>
  <c r="L1601" i="1"/>
  <c r="M1601" i="1" s="1"/>
  <c r="L1602" i="1"/>
  <c r="M1602" i="1" s="1"/>
  <c r="L1603" i="1"/>
  <c r="M1603" i="1" s="1"/>
  <c r="L1604" i="1"/>
  <c r="M1604" i="1" s="1"/>
  <c r="L1605" i="1"/>
  <c r="M1605" i="1" s="1"/>
  <c r="L1606" i="1"/>
  <c r="M1606" i="1" s="1"/>
  <c r="L1607" i="1"/>
  <c r="M1607" i="1" s="1"/>
  <c r="L1608" i="1"/>
  <c r="M1608" i="1" s="1"/>
  <c r="L1609" i="1"/>
  <c r="M1609" i="1" s="1"/>
  <c r="L1610" i="1"/>
  <c r="M1610" i="1" s="1"/>
  <c r="L1611" i="1"/>
  <c r="M1611" i="1" s="1"/>
  <c r="L1612" i="1"/>
  <c r="M1612" i="1" s="1"/>
  <c r="L1613" i="1"/>
  <c r="M1613" i="1" s="1"/>
  <c r="L1614" i="1"/>
  <c r="M1614" i="1" s="1"/>
  <c r="L1615" i="1"/>
  <c r="M1615" i="1" s="1"/>
  <c r="L1616" i="1"/>
  <c r="M1616" i="1" s="1"/>
  <c r="L1617" i="1"/>
  <c r="M1617" i="1" s="1"/>
  <c r="L1618" i="1"/>
  <c r="M1618" i="1" s="1"/>
  <c r="L1579" i="1"/>
  <c r="M1579" i="1" s="1"/>
  <c r="L1580" i="1"/>
  <c r="M1580" i="1" s="1"/>
  <c r="L1581" i="1"/>
  <c r="M1581" i="1" s="1"/>
  <c r="L1582" i="1"/>
  <c r="M1582" i="1" s="1"/>
  <c r="L1583" i="1"/>
  <c r="M1583" i="1" s="1"/>
  <c r="L1584" i="1"/>
  <c r="M1584" i="1" s="1"/>
  <c r="L1585" i="1"/>
  <c r="M1585" i="1" s="1"/>
  <c r="L1586" i="1"/>
  <c r="M1586" i="1" s="1"/>
  <c r="L1587" i="1"/>
  <c r="M1587" i="1" s="1"/>
  <c r="L1588" i="1"/>
  <c r="M1588" i="1" s="1"/>
  <c r="L1589" i="1"/>
  <c r="M1589" i="1" s="1"/>
  <c r="L1590" i="1"/>
  <c r="M1590" i="1" s="1"/>
  <c r="L1591" i="1"/>
  <c r="M1591" i="1" s="1"/>
  <c r="L1575" i="1"/>
  <c r="M1575" i="1" s="1"/>
  <c r="L1576" i="1"/>
  <c r="M1576" i="1" s="1"/>
  <c r="L1577" i="1"/>
  <c r="M1577" i="1" s="1"/>
  <c r="L1578" i="1"/>
  <c r="M1578" i="1" s="1"/>
  <c r="L1559" i="1"/>
  <c r="M1559" i="1" s="1"/>
  <c r="L1560" i="1"/>
  <c r="M1560" i="1" s="1"/>
  <c r="L1561" i="1"/>
  <c r="M1561" i="1" s="1"/>
  <c r="L1562" i="1"/>
  <c r="M1562" i="1" s="1"/>
  <c r="L1563" i="1"/>
  <c r="M1563" i="1" s="1"/>
  <c r="L1564" i="1"/>
  <c r="M1564" i="1" s="1"/>
  <c r="L1565" i="1"/>
  <c r="M1565" i="1" s="1"/>
  <c r="L1566" i="1"/>
  <c r="M1566" i="1" s="1"/>
  <c r="L1567" i="1"/>
  <c r="M1567" i="1" s="1"/>
  <c r="L1568" i="1"/>
  <c r="M1568" i="1" s="1"/>
  <c r="L1569" i="1"/>
  <c r="M1569" i="1" s="1"/>
  <c r="L1570" i="1"/>
  <c r="M1570" i="1" s="1"/>
  <c r="L1571" i="1"/>
  <c r="M1571" i="1" s="1"/>
  <c r="L1572" i="1"/>
  <c r="M1572" i="1" s="1"/>
  <c r="L1573" i="1"/>
  <c r="M1573" i="1" s="1"/>
  <c r="L1574" i="1"/>
  <c r="M1574" i="1" s="1"/>
  <c r="L1557" i="1"/>
  <c r="M1557" i="1" s="1"/>
  <c r="L1558" i="1"/>
  <c r="M1558" i="1" s="1"/>
  <c r="L1556" i="1"/>
  <c r="M1556" i="1" s="1"/>
  <c r="L1555" i="1"/>
  <c r="M1555" i="1" s="1"/>
  <c r="L1551" i="1"/>
  <c r="M1551" i="1" s="1"/>
  <c r="L1552" i="1"/>
  <c r="M1552" i="1" s="1"/>
  <c r="L1553" i="1"/>
  <c r="M1553" i="1" s="1"/>
  <c r="L1554" i="1"/>
  <c r="M1554" i="1" s="1"/>
  <c r="L1537" i="1"/>
  <c r="M1537" i="1" s="1"/>
  <c r="L1538" i="1"/>
  <c r="M1538" i="1" s="1"/>
  <c r="L1539" i="1"/>
  <c r="M1539" i="1" s="1"/>
  <c r="L1540" i="1"/>
  <c r="M1540" i="1" s="1"/>
  <c r="L1541" i="1"/>
  <c r="M1541" i="1" s="1"/>
  <c r="L1542" i="1"/>
  <c r="M1542" i="1" s="1"/>
  <c r="L1543" i="1"/>
  <c r="M1543" i="1" s="1"/>
  <c r="L1544" i="1"/>
  <c r="M1544" i="1" s="1"/>
  <c r="L1545" i="1"/>
  <c r="M1545" i="1" s="1"/>
  <c r="L1546" i="1"/>
  <c r="M1546" i="1" s="1"/>
  <c r="L1547" i="1"/>
  <c r="M1547" i="1" s="1"/>
  <c r="L1548" i="1"/>
  <c r="M1548" i="1" s="1"/>
  <c r="L1549" i="1"/>
  <c r="M1549" i="1" s="1"/>
  <c r="L1550" i="1"/>
  <c r="M1550" i="1" s="1"/>
  <c r="L1536" i="1"/>
  <c r="M1536" i="1" s="1"/>
  <c r="L1531" i="1"/>
  <c r="M1531" i="1" s="1"/>
  <c r="L1532" i="1"/>
  <c r="M1532" i="1" s="1"/>
  <c r="L1533" i="1"/>
  <c r="M1533" i="1" s="1"/>
  <c r="L1534" i="1"/>
  <c r="M1534" i="1" s="1"/>
  <c r="L1535" i="1"/>
  <c r="M1535" i="1" s="1"/>
  <c r="L1524" i="1"/>
  <c r="M1524" i="1" s="1"/>
  <c r="L1525" i="1"/>
  <c r="M1525" i="1" s="1"/>
  <c r="L1526" i="1"/>
  <c r="M1526" i="1" s="1"/>
  <c r="L1527" i="1"/>
  <c r="M1527" i="1" s="1"/>
  <c r="L1528" i="1"/>
  <c r="M1528" i="1" s="1"/>
  <c r="L1529" i="1"/>
  <c r="M1529" i="1" s="1"/>
  <c r="L1530" i="1"/>
  <c r="M1530" i="1" s="1"/>
  <c r="L1519" i="1"/>
  <c r="M1519" i="1" s="1"/>
  <c r="L1520" i="1"/>
  <c r="M1520" i="1" s="1"/>
  <c r="L1521" i="1"/>
  <c r="M1521" i="1" s="1"/>
  <c r="L1522" i="1"/>
  <c r="M1522" i="1" s="1"/>
  <c r="L1523" i="1"/>
  <c r="M1523" i="1" s="1"/>
  <c r="L1486" i="1"/>
  <c r="M1486" i="1" s="1"/>
  <c r="L1487" i="1"/>
  <c r="M1487" i="1" s="1"/>
  <c r="L1488" i="1"/>
  <c r="M1488" i="1" s="1"/>
  <c r="L1489" i="1"/>
  <c r="M1489" i="1" s="1"/>
  <c r="L1490" i="1"/>
  <c r="M1490" i="1" s="1"/>
  <c r="L1491" i="1"/>
  <c r="M1491" i="1" s="1"/>
  <c r="L1492" i="1"/>
  <c r="M1492" i="1" s="1"/>
  <c r="L1493" i="1"/>
  <c r="M1493" i="1" s="1"/>
  <c r="L1494" i="1"/>
  <c r="M1494" i="1" s="1"/>
  <c r="L1495" i="1"/>
  <c r="M1495" i="1" s="1"/>
  <c r="L1496" i="1"/>
  <c r="M1496" i="1" s="1"/>
  <c r="L1497" i="1"/>
  <c r="M1497" i="1" s="1"/>
  <c r="L1498" i="1"/>
  <c r="M1498" i="1" s="1"/>
  <c r="L1499" i="1"/>
  <c r="M1499" i="1" s="1"/>
  <c r="L1500" i="1"/>
  <c r="M1500" i="1" s="1"/>
  <c r="L1501" i="1"/>
  <c r="M1501" i="1" s="1"/>
  <c r="L1502" i="1"/>
  <c r="M1502" i="1" s="1"/>
  <c r="L1503" i="1"/>
  <c r="M1503" i="1" s="1"/>
  <c r="L1504" i="1"/>
  <c r="M1504" i="1" s="1"/>
  <c r="L1505" i="1"/>
  <c r="M1505" i="1" s="1"/>
  <c r="L1506" i="1"/>
  <c r="M1506" i="1" s="1"/>
  <c r="L1507" i="1"/>
  <c r="M1507" i="1" s="1"/>
  <c r="L1508" i="1"/>
  <c r="M1508" i="1" s="1"/>
  <c r="L1509" i="1"/>
  <c r="M1509" i="1" s="1"/>
  <c r="L1510" i="1"/>
  <c r="M1510" i="1" s="1"/>
  <c r="L1511" i="1"/>
  <c r="M1511" i="1" s="1"/>
  <c r="L1512" i="1"/>
  <c r="M1512" i="1" s="1"/>
  <c r="L1513" i="1"/>
  <c r="M1513" i="1" s="1"/>
  <c r="L1514" i="1"/>
  <c r="M1514" i="1" s="1"/>
  <c r="L1515" i="1"/>
  <c r="M1515" i="1" s="1"/>
  <c r="L1516" i="1"/>
  <c r="M1516" i="1" s="1"/>
  <c r="L1517" i="1"/>
  <c r="M1517" i="1" s="1"/>
  <c r="L1518" i="1"/>
  <c r="M1518" i="1" s="1"/>
  <c r="L1448" i="1"/>
  <c r="M1448" i="1" s="1"/>
  <c r="L1449" i="1"/>
  <c r="M1449" i="1" s="1"/>
  <c r="L1450" i="1"/>
  <c r="M1450" i="1" s="1"/>
  <c r="L1451" i="1"/>
  <c r="M1451" i="1" s="1"/>
  <c r="L1452" i="1"/>
  <c r="M1452" i="1" s="1"/>
  <c r="L1453" i="1"/>
  <c r="M1453" i="1" s="1"/>
  <c r="L1454" i="1"/>
  <c r="M1454" i="1" s="1"/>
  <c r="L1455" i="1"/>
  <c r="M1455" i="1" s="1"/>
  <c r="L1456" i="1"/>
  <c r="M1456" i="1" s="1"/>
  <c r="L1457" i="1"/>
  <c r="M1457" i="1" s="1"/>
  <c r="L1458" i="1"/>
  <c r="M1458" i="1" s="1"/>
  <c r="L1459" i="1"/>
  <c r="M1459" i="1" s="1"/>
  <c r="L1460" i="1"/>
  <c r="M1460" i="1" s="1"/>
  <c r="L1461" i="1"/>
  <c r="M1461" i="1" s="1"/>
  <c r="L1462" i="1"/>
  <c r="M1462" i="1" s="1"/>
  <c r="L1463" i="1"/>
  <c r="M1463" i="1" s="1"/>
  <c r="L1464" i="1"/>
  <c r="M1464" i="1" s="1"/>
  <c r="L1465" i="1"/>
  <c r="M1465" i="1" s="1"/>
  <c r="L1466" i="1"/>
  <c r="M1466" i="1" s="1"/>
  <c r="L1467" i="1"/>
  <c r="M1467" i="1" s="1"/>
  <c r="L1468" i="1"/>
  <c r="M1468" i="1" s="1"/>
  <c r="L1469" i="1"/>
  <c r="M1469" i="1" s="1"/>
  <c r="L1470" i="1"/>
  <c r="M1470" i="1" s="1"/>
  <c r="L1471" i="1"/>
  <c r="M1471" i="1" s="1"/>
  <c r="L1472" i="1"/>
  <c r="M1472" i="1" s="1"/>
  <c r="L1473" i="1"/>
  <c r="M1473" i="1" s="1"/>
  <c r="L1474" i="1"/>
  <c r="M1474" i="1" s="1"/>
  <c r="L1475" i="1"/>
  <c r="M1475" i="1" s="1"/>
  <c r="L1476" i="1"/>
  <c r="M1476" i="1" s="1"/>
  <c r="L1477" i="1"/>
  <c r="M1477" i="1" s="1"/>
  <c r="L1478" i="1"/>
  <c r="M1478" i="1" s="1"/>
  <c r="L1479" i="1"/>
  <c r="M1479" i="1" s="1"/>
  <c r="L1480" i="1"/>
  <c r="M1480" i="1" s="1"/>
  <c r="L1481" i="1"/>
  <c r="M1481" i="1" s="1"/>
  <c r="L1482" i="1"/>
  <c r="M1482" i="1" s="1"/>
  <c r="L1483" i="1"/>
  <c r="M1483" i="1" s="1"/>
  <c r="L1484" i="1"/>
  <c r="M1484" i="1" s="1"/>
  <c r="L1485" i="1"/>
  <c r="M1485" i="1" s="1"/>
  <c r="L1422" i="1"/>
  <c r="M1422" i="1" s="1"/>
  <c r="L1423" i="1"/>
  <c r="M1423" i="1" s="1"/>
  <c r="L1424" i="1"/>
  <c r="M1424" i="1" s="1"/>
  <c r="L1425" i="1"/>
  <c r="M1425" i="1" s="1"/>
  <c r="L1426" i="1"/>
  <c r="M1426" i="1" s="1"/>
  <c r="L1427" i="1"/>
  <c r="M1427" i="1" s="1"/>
  <c r="L1428" i="1"/>
  <c r="M1428" i="1" s="1"/>
  <c r="L1429" i="1"/>
  <c r="M1429" i="1" s="1"/>
  <c r="L1430" i="1"/>
  <c r="M1430" i="1" s="1"/>
  <c r="L1431" i="1"/>
  <c r="M1431" i="1" s="1"/>
  <c r="L1432" i="1"/>
  <c r="M1432" i="1" s="1"/>
  <c r="L1433" i="1"/>
  <c r="M1433" i="1" s="1"/>
  <c r="L1434" i="1"/>
  <c r="M1434" i="1" s="1"/>
  <c r="L1435" i="1"/>
  <c r="M1435" i="1" s="1"/>
  <c r="L1436" i="1"/>
  <c r="M1436" i="1" s="1"/>
  <c r="L1437" i="1"/>
  <c r="M1437" i="1" s="1"/>
  <c r="L1438" i="1"/>
  <c r="M1438" i="1" s="1"/>
  <c r="L1439" i="1"/>
  <c r="M1439" i="1" s="1"/>
  <c r="L1440" i="1"/>
  <c r="M1440" i="1" s="1"/>
  <c r="L1441" i="1"/>
  <c r="M1441" i="1" s="1"/>
  <c r="L1442" i="1"/>
  <c r="M1442" i="1" s="1"/>
  <c r="L1443" i="1"/>
  <c r="M1443" i="1" s="1"/>
  <c r="L1444" i="1"/>
  <c r="M1444" i="1" s="1"/>
  <c r="L1445" i="1"/>
  <c r="M1445" i="1" s="1"/>
  <c r="L1446" i="1"/>
  <c r="M1446" i="1" s="1"/>
  <c r="L1447" i="1"/>
  <c r="M1447" i="1" s="1"/>
  <c r="L1392" i="1"/>
  <c r="M1392" i="1" s="1"/>
  <c r="L1393" i="1"/>
  <c r="M1393" i="1" s="1"/>
  <c r="L1394" i="1"/>
  <c r="M1394" i="1" s="1"/>
  <c r="L1395" i="1"/>
  <c r="M1395" i="1" s="1"/>
  <c r="L1396" i="1"/>
  <c r="M1396" i="1" s="1"/>
  <c r="L1397" i="1"/>
  <c r="M1397" i="1" s="1"/>
  <c r="L1398" i="1"/>
  <c r="M1398" i="1" s="1"/>
  <c r="L1399" i="1"/>
  <c r="M1399" i="1" s="1"/>
  <c r="L1400" i="1"/>
  <c r="M1400" i="1" s="1"/>
  <c r="L1401" i="1"/>
  <c r="M1401" i="1" s="1"/>
  <c r="L1402" i="1"/>
  <c r="M1402" i="1" s="1"/>
  <c r="L1403" i="1"/>
  <c r="M1403" i="1" s="1"/>
  <c r="L1404" i="1"/>
  <c r="M1404" i="1" s="1"/>
  <c r="L1405" i="1"/>
  <c r="M1405" i="1" s="1"/>
  <c r="L1406" i="1"/>
  <c r="M1406" i="1" s="1"/>
  <c r="L1407" i="1"/>
  <c r="M1407" i="1" s="1"/>
  <c r="L1408" i="1"/>
  <c r="M1408" i="1" s="1"/>
  <c r="L1409" i="1"/>
  <c r="M1409" i="1" s="1"/>
  <c r="L1410" i="1"/>
  <c r="M1410" i="1" s="1"/>
  <c r="L1411" i="1"/>
  <c r="M1411" i="1" s="1"/>
  <c r="L1412" i="1"/>
  <c r="M1412" i="1" s="1"/>
  <c r="L1413" i="1"/>
  <c r="M1413" i="1" s="1"/>
  <c r="L1414" i="1"/>
  <c r="M1414" i="1" s="1"/>
  <c r="L1415" i="1"/>
  <c r="M1415" i="1" s="1"/>
  <c r="L1416" i="1"/>
  <c r="M1416" i="1" s="1"/>
  <c r="L1417" i="1"/>
  <c r="M1417" i="1" s="1"/>
  <c r="L1418" i="1"/>
  <c r="M1418" i="1" s="1"/>
  <c r="L1419" i="1"/>
  <c r="M1419" i="1" s="1"/>
  <c r="L1420" i="1"/>
  <c r="M1420" i="1" s="1"/>
  <c r="L1421" i="1"/>
  <c r="M1421" i="1" s="1"/>
  <c r="L1391" i="1"/>
  <c r="M1391" i="1" s="1"/>
  <c r="L1385" i="1"/>
  <c r="M1385" i="1" s="1"/>
  <c r="L1386" i="1"/>
  <c r="M1386" i="1" s="1"/>
  <c r="L1387" i="1"/>
  <c r="M1387" i="1" s="1"/>
  <c r="L1388" i="1"/>
  <c r="M1388" i="1" s="1"/>
  <c r="L1389" i="1"/>
  <c r="M1389" i="1" s="1"/>
  <c r="L1390" i="1"/>
  <c r="M1390" i="1" s="1"/>
  <c r="L1364" i="1"/>
  <c r="M1364" i="1" s="1"/>
  <c r="L1365" i="1"/>
  <c r="M1365" i="1" s="1"/>
  <c r="L1366" i="1"/>
  <c r="M1366" i="1" s="1"/>
  <c r="L1367" i="1"/>
  <c r="M1367" i="1" s="1"/>
  <c r="L1368" i="1"/>
  <c r="M1368" i="1" s="1"/>
  <c r="L1369" i="1"/>
  <c r="M1369" i="1" s="1"/>
  <c r="L1370" i="1"/>
  <c r="M1370" i="1" s="1"/>
  <c r="L1371" i="1"/>
  <c r="M1371" i="1" s="1"/>
  <c r="L1372" i="1"/>
  <c r="M1372" i="1" s="1"/>
  <c r="L1373" i="1"/>
  <c r="M1373" i="1" s="1"/>
  <c r="L1374" i="1"/>
  <c r="M1374" i="1" s="1"/>
  <c r="L1375" i="1"/>
  <c r="M1375" i="1" s="1"/>
  <c r="L1376" i="1"/>
  <c r="M1376" i="1" s="1"/>
  <c r="L1377" i="1"/>
  <c r="M1377" i="1" s="1"/>
  <c r="L1378" i="1"/>
  <c r="M1378" i="1" s="1"/>
  <c r="L1379" i="1"/>
  <c r="M1379" i="1" s="1"/>
  <c r="L1380" i="1"/>
  <c r="M1380" i="1" s="1"/>
  <c r="L1381" i="1"/>
  <c r="M1381" i="1" s="1"/>
  <c r="L1382" i="1"/>
  <c r="M1382" i="1" s="1"/>
  <c r="L1383" i="1"/>
  <c r="M1383" i="1" s="1"/>
  <c r="L1384" i="1"/>
  <c r="M1384" i="1" s="1"/>
  <c r="L1361" i="1"/>
  <c r="M1361" i="1" s="1"/>
  <c r="L1362" i="1"/>
  <c r="M1362" i="1" s="1"/>
  <c r="L1363" i="1"/>
  <c r="M1363" i="1" s="1"/>
  <c r="L1357" i="1"/>
  <c r="M1357" i="1" s="1"/>
  <c r="L1358" i="1"/>
  <c r="M1358" i="1" s="1"/>
  <c r="L1359" i="1"/>
  <c r="M1359" i="1" s="1"/>
  <c r="L1360" i="1"/>
  <c r="M1360" i="1" s="1"/>
  <c r="L1354" i="1"/>
  <c r="M1354" i="1" s="1"/>
  <c r="L1355" i="1"/>
  <c r="M1355" i="1" s="1"/>
  <c r="L1356" i="1"/>
  <c r="M1356" i="1" s="1"/>
  <c r="L1338" i="1"/>
  <c r="M1338" i="1" s="1"/>
  <c r="L1339" i="1"/>
  <c r="M1339" i="1" s="1"/>
  <c r="L1340" i="1"/>
  <c r="M1340" i="1" s="1"/>
  <c r="L1341" i="1"/>
  <c r="M1341" i="1" s="1"/>
  <c r="L1342" i="1"/>
  <c r="M1342" i="1" s="1"/>
  <c r="L1343" i="1"/>
  <c r="M1343" i="1" s="1"/>
  <c r="L1344" i="1"/>
  <c r="M1344" i="1" s="1"/>
  <c r="L1345" i="1"/>
  <c r="M1345" i="1" s="1"/>
  <c r="L1346" i="1"/>
  <c r="M1346" i="1" s="1"/>
  <c r="L1347" i="1"/>
  <c r="M1347" i="1" s="1"/>
  <c r="L1348" i="1"/>
  <c r="M1348" i="1" s="1"/>
  <c r="L1349" i="1"/>
  <c r="M1349" i="1" s="1"/>
  <c r="L1350" i="1"/>
  <c r="M1350" i="1" s="1"/>
  <c r="L1351" i="1"/>
  <c r="M1351" i="1" s="1"/>
  <c r="L1352" i="1"/>
  <c r="M1352" i="1" s="1"/>
  <c r="L1353" i="1"/>
  <c r="M1353" i="1" s="1"/>
  <c r="L1333" i="1"/>
  <c r="M1333" i="1" s="1"/>
  <c r="L1334" i="1"/>
  <c r="M1334" i="1" s="1"/>
  <c r="L1335" i="1"/>
  <c r="M1335" i="1" s="1"/>
  <c r="L1336" i="1"/>
  <c r="M1336" i="1" s="1"/>
  <c r="L1337" i="1"/>
  <c r="M1337" i="1" s="1"/>
  <c r="L1320" i="1"/>
  <c r="M1320" i="1" s="1"/>
  <c r="L1321" i="1"/>
  <c r="M1321" i="1" s="1"/>
  <c r="L1322" i="1"/>
  <c r="M1322" i="1" s="1"/>
  <c r="L1323" i="1"/>
  <c r="M1323" i="1" s="1"/>
  <c r="L1324" i="1"/>
  <c r="M1324" i="1" s="1"/>
  <c r="L1325" i="1"/>
  <c r="M1325" i="1" s="1"/>
  <c r="L1326" i="1"/>
  <c r="M1326" i="1" s="1"/>
  <c r="L1327" i="1"/>
  <c r="M1327" i="1" s="1"/>
  <c r="L1328" i="1"/>
  <c r="M1328" i="1" s="1"/>
  <c r="L1329" i="1"/>
  <c r="M1329" i="1" s="1"/>
  <c r="L1330" i="1"/>
  <c r="M1330" i="1" s="1"/>
  <c r="L1331" i="1"/>
  <c r="M1331" i="1" s="1"/>
  <c r="L1332" i="1"/>
  <c r="M1332" i="1" s="1"/>
  <c r="L1312" i="1"/>
  <c r="M1312" i="1" s="1"/>
  <c r="L1313" i="1"/>
  <c r="M1313" i="1" s="1"/>
  <c r="L1314" i="1"/>
  <c r="M1314" i="1" s="1"/>
  <c r="L1315" i="1"/>
  <c r="M1315" i="1" s="1"/>
  <c r="L1316" i="1"/>
  <c r="M1316" i="1" s="1"/>
  <c r="L1317" i="1"/>
  <c r="M1317" i="1" s="1"/>
  <c r="L1318" i="1"/>
  <c r="M1318" i="1" s="1"/>
  <c r="L1319" i="1"/>
  <c r="M1319" i="1" s="1"/>
  <c r="L1277" i="1"/>
  <c r="M1277" i="1" s="1"/>
  <c r="L1278" i="1"/>
  <c r="M1278" i="1" s="1"/>
  <c r="L1279" i="1"/>
  <c r="M1279" i="1" s="1"/>
  <c r="L1280" i="1"/>
  <c r="M1280" i="1" s="1"/>
  <c r="L1281" i="1"/>
  <c r="M1281" i="1" s="1"/>
  <c r="L1282" i="1"/>
  <c r="M1282" i="1" s="1"/>
  <c r="L1283" i="1"/>
  <c r="M1283" i="1" s="1"/>
  <c r="L1284" i="1"/>
  <c r="M1284" i="1" s="1"/>
  <c r="L1285" i="1"/>
  <c r="M1285" i="1" s="1"/>
  <c r="L1286" i="1"/>
  <c r="M1286" i="1" s="1"/>
  <c r="L1287" i="1"/>
  <c r="M1287" i="1" s="1"/>
  <c r="L1288" i="1"/>
  <c r="M1288" i="1" s="1"/>
  <c r="L1289" i="1"/>
  <c r="M1289" i="1" s="1"/>
  <c r="L1290" i="1"/>
  <c r="M1290" i="1" s="1"/>
  <c r="L1291" i="1"/>
  <c r="M1291" i="1" s="1"/>
  <c r="L1292" i="1"/>
  <c r="M1292" i="1" s="1"/>
  <c r="L1293" i="1"/>
  <c r="M1293" i="1" s="1"/>
  <c r="L1294" i="1"/>
  <c r="M1294" i="1" s="1"/>
  <c r="L1295" i="1"/>
  <c r="M1295" i="1" s="1"/>
  <c r="L1296" i="1"/>
  <c r="M1296" i="1" s="1"/>
  <c r="L1297" i="1"/>
  <c r="M1297" i="1" s="1"/>
  <c r="L1298" i="1"/>
  <c r="M1298" i="1" s="1"/>
  <c r="L1299" i="1"/>
  <c r="M1299" i="1" s="1"/>
  <c r="L1300" i="1"/>
  <c r="M1300" i="1" s="1"/>
  <c r="L1301" i="1"/>
  <c r="M1301" i="1" s="1"/>
  <c r="L1302" i="1"/>
  <c r="M1302" i="1" s="1"/>
  <c r="L1303" i="1"/>
  <c r="M1303" i="1" s="1"/>
  <c r="L1304" i="1"/>
  <c r="M1304" i="1" s="1"/>
  <c r="L1305" i="1"/>
  <c r="M1305" i="1" s="1"/>
  <c r="L1306" i="1"/>
  <c r="M1306" i="1" s="1"/>
  <c r="L1307" i="1"/>
  <c r="M1307" i="1" s="1"/>
  <c r="L1308" i="1"/>
  <c r="M1308" i="1" s="1"/>
  <c r="L1309" i="1"/>
  <c r="M1309" i="1" s="1"/>
  <c r="L1310" i="1"/>
  <c r="M1310" i="1" s="1"/>
  <c r="L1311" i="1"/>
  <c r="M1311" i="1" s="1"/>
  <c r="L1276" i="1"/>
  <c r="M1276" i="1" s="1"/>
  <c r="L1275" i="1"/>
  <c r="M1275" i="1" s="1"/>
  <c r="L1270" i="1"/>
  <c r="M1270" i="1" s="1"/>
  <c r="L1271" i="1"/>
  <c r="M1271" i="1" s="1"/>
  <c r="L1272" i="1"/>
  <c r="M1272" i="1" s="1"/>
  <c r="L1273" i="1"/>
  <c r="M1273" i="1" s="1"/>
  <c r="L1274" i="1"/>
  <c r="M1274" i="1" s="1"/>
  <c r="L1268" i="1"/>
  <c r="M1268" i="1" s="1"/>
  <c r="L1269" i="1"/>
  <c r="M1269" i="1" s="1"/>
  <c r="L1266" i="1"/>
  <c r="M1266" i="1" s="1"/>
  <c r="L1267" i="1"/>
  <c r="M1267" i="1" s="1"/>
  <c r="L1260" i="1"/>
  <c r="M1260" i="1" s="1"/>
  <c r="L1261" i="1"/>
  <c r="M1261" i="1" s="1"/>
  <c r="L1262" i="1"/>
  <c r="M1262" i="1" s="1"/>
  <c r="L1263" i="1"/>
  <c r="M1263" i="1" s="1"/>
  <c r="L1264" i="1"/>
  <c r="M1264" i="1" s="1"/>
  <c r="L1265" i="1"/>
  <c r="M1265" i="1" s="1"/>
  <c r="L1244" i="1"/>
  <c r="M1244" i="1" s="1"/>
  <c r="L1245" i="1"/>
  <c r="M1245" i="1" s="1"/>
  <c r="L1246" i="1"/>
  <c r="M1246" i="1" s="1"/>
  <c r="L1247" i="1"/>
  <c r="M1247" i="1" s="1"/>
  <c r="L1248" i="1"/>
  <c r="M1248" i="1" s="1"/>
  <c r="L1249" i="1"/>
  <c r="M1249" i="1" s="1"/>
  <c r="L1250" i="1"/>
  <c r="M1250" i="1" s="1"/>
  <c r="L1251" i="1"/>
  <c r="M1251" i="1" s="1"/>
  <c r="L1252" i="1"/>
  <c r="M1252" i="1" s="1"/>
  <c r="L1253" i="1"/>
  <c r="M1253" i="1" s="1"/>
  <c r="L1254" i="1"/>
  <c r="M1254" i="1" s="1"/>
  <c r="L1255" i="1"/>
  <c r="M1255" i="1" s="1"/>
  <c r="L1256" i="1"/>
  <c r="M1256" i="1" s="1"/>
  <c r="L1257" i="1"/>
  <c r="M1257" i="1" s="1"/>
  <c r="L1258" i="1"/>
  <c r="M1258" i="1" s="1"/>
  <c r="L1259" i="1"/>
  <c r="M1259" i="1" s="1"/>
  <c r="L1242" i="1"/>
  <c r="M1242" i="1" s="1"/>
  <c r="L1243" i="1"/>
  <c r="M1243" i="1" s="1"/>
  <c r="L1240" i="1"/>
  <c r="M1240" i="1" s="1"/>
  <c r="L1241" i="1"/>
  <c r="M1241" i="1" s="1"/>
  <c r="L1239" i="1"/>
  <c r="M1239" i="1" s="1"/>
  <c r="L1235" i="1"/>
  <c r="M1235" i="1" s="1"/>
  <c r="L1236" i="1"/>
  <c r="M1236" i="1" s="1"/>
  <c r="L1237" i="1"/>
  <c r="M1237" i="1" s="1"/>
  <c r="L1238" i="1"/>
  <c r="M1238" i="1" s="1"/>
  <c r="L1233" i="1"/>
  <c r="M1233" i="1" s="1"/>
  <c r="L1234" i="1"/>
  <c r="M1234" i="1" s="1"/>
  <c r="L1229" i="1"/>
  <c r="M1229" i="1" s="1"/>
  <c r="L1230" i="1"/>
  <c r="M1230" i="1" s="1"/>
  <c r="L1231" i="1"/>
  <c r="M1231" i="1" s="1"/>
  <c r="L1232" i="1"/>
  <c r="M1232" i="1" s="1"/>
  <c r="L1224" i="1"/>
  <c r="M1224" i="1" s="1"/>
  <c r="L1225" i="1"/>
  <c r="M1225" i="1" s="1"/>
  <c r="L1226" i="1"/>
  <c r="M1226" i="1" s="1"/>
  <c r="L1227" i="1"/>
  <c r="M1227" i="1" s="1"/>
  <c r="L1228" i="1"/>
  <c r="M1228" i="1" s="1"/>
  <c r="L1213" i="1"/>
  <c r="M1213" i="1" s="1"/>
  <c r="L1214" i="1"/>
  <c r="M1214" i="1" s="1"/>
  <c r="L1215" i="1"/>
  <c r="M1215" i="1" s="1"/>
  <c r="L1216" i="1"/>
  <c r="M1216" i="1" s="1"/>
  <c r="L1217" i="1"/>
  <c r="M1217" i="1" s="1"/>
  <c r="L1218" i="1"/>
  <c r="M1218" i="1" s="1"/>
  <c r="L1219" i="1"/>
  <c r="M1219" i="1" s="1"/>
  <c r="L1220" i="1"/>
  <c r="M1220" i="1" s="1"/>
  <c r="L1221" i="1"/>
  <c r="M1221" i="1" s="1"/>
  <c r="L1222" i="1"/>
  <c r="M1222" i="1" s="1"/>
  <c r="L1223" i="1"/>
  <c r="M1223" i="1" s="1"/>
  <c r="L1210" i="1"/>
  <c r="M1210" i="1" s="1"/>
  <c r="L1211" i="1"/>
  <c r="M1211" i="1" s="1"/>
  <c r="L1212" i="1"/>
  <c r="M1212" i="1" s="1"/>
  <c r="L1209" i="1"/>
  <c r="M1209" i="1" s="1"/>
  <c r="L1204" i="1"/>
  <c r="M1204" i="1" s="1"/>
  <c r="L1205" i="1"/>
  <c r="M1205" i="1" s="1"/>
  <c r="L1206" i="1"/>
  <c r="M1206" i="1" s="1"/>
  <c r="L1207" i="1"/>
  <c r="M1207" i="1" s="1"/>
  <c r="L1208" i="1"/>
  <c r="M1208" i="1" s="1"/>
  <c r="L1202" i="1"/>
  <c r="M1202" i="1" s="1"/>
  <c r="L1203" i="1"/>
  <c r="M1203" i="1" s="1"/>
  <c r="L1177" i="1"/>
  <c r="M1177" i="1" s="1"/>
  <c r="L1178" i="1"/>
  <c r="M1178" i="1" s="1"/>
  <c r="L1179" i="1"/>
  <c r="M1179" i="1" s="1"/>
  <c r="L1180" i="1"/>
  <c r="M1180" i="1" s="1"/>
  <c r="L1181" i="1"/>
  <c r="M1181" i="1" s="1"/>
  <c r="L1182" i="1"/>
  <c r="M1182" i="1" s="1"/>
  <c r="L1183" i="1"/>
  <c r="M1183" i="1" s="1"/>
  <c r="L1184" i="1"/>
  <c r="M1184" i="1" s="1"/>
  <c r="L1185" i="1"/>
  <c r="M1185" i="1" s="1"/>
  <c r="L1186" i="1"/>
  <c r="M1186" i="1" s="1"/>
  <c r="L1187" i="1"/>
  <c r="M1187" i="1" s="1"/>
  <c r="L1188" i="1"/>
  <c r="M1188" i="1" s="1"/>
  <c r="L1189" i="1"/>
  <c r="M1189" i="1" s="1"/>
  <c r="L1190" i="1"/>
  <c r="M1190" i="1" s="1"/>
  <c r="L1191" i="1"/>
  <c r="M1191" i="1" s="1"/>
  <c r="L1192" i="1"/>
  <c r="M1192" i="1" s="1"/>
  <c r="L1193" i="1"/>
  <c r="M1193" i="1" s="1"/>
  <c r="L1194" i="1"/>
  <c r="M1194" i="1" s="1"/>
  <c r="L1195" i="1"/>
  <c r="M1195" i="1" s="1"/>
  <c r="L1196" i="1"/>
  <c r="M1196" i="1" s="1"/>
  <c r="L1197" i="1"/>
  <c r="M1197" i="1" s="1"/>
  <c r="L1198" i="1"/>
  <c r="M1198" i="1" s="1"/>
  <c r="L1199" i="1"/>
  <c r="M1199" i="1" s="1"/>
  <c r="L1200" i="1"/>
  <c r="M1200" i="1" s="1"/>
  <c r="L1201" i="1"/>
  <c r="M1201" i="1" s="1"/>
  <c r="L1175" i="1"/>
  <c r="M1175" i="1" s="1"/>
  <c r="L1176" i="1"/>
  <c r="M1176" i="1" s="1"/>
  <c r="L1164" i="1"/>
  <c r="M1164" i="1" s="1"/>
  <c r="L1165" i="1"/>
  <c r="M1165" i="1" s="1"/>
  <c r="L1166" i="1"/>
  <c r="M1166" i="1" s="1"/>
  <c r="L1167" i="1"/>
  <c r="M1167" i="1" s="1"/>
  <c r="L1168" i="1"/>
  <c r="M1168" i="1" s="1"/>
  <c r="L1169" i="1"/>
  <c r="M1169" i="1" s="1"/>
  <c r="L1170" i="1"/>
  <c r="M1170" i="1" s="1"/>
  <c r="L1171" i="1"/>
  <c r="M1171" i="1" s="1"/>
  <c r="L1172" i="1"/>
  <c r="M1172" i="1" s="1"/>
  <c r="L1173" i="1"/>
  <c r="M1173" i="1" s="1"/>
  <c r="L1174" i="1"/>
  <c r="M1174" i="1" s="1"/>
  <c r="L1163" i="1"/>
  <c r="M1163" i="1" s="1"/>
  <c r="L1162" i="1"/>
  <c r="M1162" i="1" s="1"/>
  <c r="L1161" i="1"/>
  <c r="M1161" i="1" s="1"/>
  <c r="L1154" i="1"/>
  <c r="M1154" i="1" s="1"/>
  <c r="L1155" i="1"/>
  <c r="M1155" i="1" s="1"/>
  <c r="L1156" i="1"/>
  <c r="M1156" i="1" s="1"/>
  <c r="L1157" i="1"/>
  <c r="M1157" i="1" s="1"/>
  <c r="L1158" i="1"/>
  <c r="M1158" i="1" s="1"/>
  <c r="L1159" i="1"/>
  <c r="M1159" i="1" s="1"/>
  <c r="L1160" i="1"/>
  <c r="M1160" i="1" s="1"/>
  <c r="L1150" i="1"/>
  <c r="M1150" i="1" s="1"/>
  <c r="L1151" i="1"/>
  <c r="M1151" i="1" s="1"/>
  <c r="L1152" i="1"/>
  <c r="M1152" i="1" s="1"/>
  <c r="L1153" i="1"/>
  <c r="M1153" i="1" s="1"/>
  <c r="L1118" i="1"/>
  <c r="M1118" i="1" s="1"/>
  <c r="L1119" i="1"/>
  <c r="M1119" i="1" s="1"/>
  <c r="L1120" i="1"/>
  <c r="M1120" i="1" s="1"/>
  <c r="L1121" i="1"/>
  <c r="M1121" i="1" s="1"/>
  <c r="L1122" i="1"/>
  <c r="M1122" i="1" s="1"/>
  <c r="L1123" i="1"/>
  <c r="M1123" i="1" s="1"/>
  <c r="L1124" i="1"/>
  <c r="M1124" i="1" s="1"/>
  <c r="L1125" i="1"/>
  <c r="M1125" i="1" s="1"/>
  <c r="L1126" i="1"/>
  <c r="M1126" i="1" s="1"/>
  <c r="L1127" i="1"/>
  <c r="M1127" i="1" s="1"/>
  <c r="L1128" i="1"/>
  <c r="M1128" i="1" s="1"/>
  <c r="L1129" i="1"/>
  <c r="M1129" i="1" s="1"/>
  <c r="L1130" i="1"/>
  <c r="M1130" i="1" s="1"/>
  <c r="L1131" i="1"/>
  <c r="M1131" i="1" s="1"/>
  <c r="L1132" i="1"/>
  <c r="M1132" i="1" s="1"/>
  <c r="L1133" i="1"/>
  <c r="M1133" i="1" s="1"/>
  <c r="L1134" i="1"/>
  <c r="M1134" i="1" s="1"/>
  <c r="L1135" i="1"/>
  <c r="M1135" i="1" s="1"/>
  <c r="L1136" i="1"/>
  <c r="M1136" i="1" s="1"/>
  <c r="L1137" i="1"/>
  <c r="M1137" i="1" s="1"/>
  <c r="L1138" i="1"/>
  <c r="M1138" i="1" s="1"/>
  <c r="L1139" i="1"/>
  <c r="M1139" i="1" s="1"/>
  <c r="L1140" i="1"/>
  <c r="M1140" i="1" s="1"/>
  <c r="L1141" i="1"/>
  <c r="M1141" i="1" s="1"/>
  <c r="L1142" i="1"/>
  <c r="M1142" i="1" s="1"/>
  <c r="L1143" i="1"/>
  <c r="M1143" i="1" s="1"/>
  <c r="L1144" i="1"/>
  <c r="M1144" i="1" s="1"/>
  <c r="L1145" i="1"/>
  <c r="M1145" i="1" s="1"/>
  <c r="L1146" i="1"/>
  <c r="M1146" i="1" s="1"/>
  <c r="L1147" i="1"/>
  <c r="M1147" i="1" s="1"/>
  <c r="L1148" i="1"/>
  <c r="M1148" i="1" s="1"/>
  <c r="L1149" i="1"/>
  <c r="M1149" i="1" s="1"/>
  <c r="L1116" i="1"/>
  <c r="M1116" i="1" s="1"/>
  <c r="L1117" i="1"/>
  <c r="M1117" i="1" s="1"/>
  <c r="L1114" i="1"/>
  <c r="M1114" i="1" s="1"/>
  <c r="L1115" i="1"/>
  <c r="M1115" i="1" s="1"/>
  <c r="L1113" i="1"/>
  <c r="M1113" i="1" s="1"/>
  <c r="L1105" i="1"/>
  <c r="M1105" i="1" s="1"/>
  <c r="L1106" i="1"/>
  <c r="M1106" i="1" s="1"/>
  <c r="L1107" i="1"/>
  <c r="M1107" i="1" s="1"/>
  <c r="L1108" i="1"/>
  <c r="M1108" i="1" s="1"/>
  <c r="L1109" i="1"/>
  <c r="M1109" i="1" s="1"/>
  <c r="L1110" i="1"/>
  <c r="M1110" i="1" s="1"/>
  <c r="L1111" i="1"/>
  <c r="M1111" i="1" s="1"/>
  <c r="L1112" i="1"/>
  <c r="M1112" i="1" s="1"/>
  <c r="L1095" i="1"/>
  <c r="M1095" i="1" s="1"/>
  <c r="L1096" i="1"/>
  <c r="M1096" i="1" s="1"/>
  <c r="L1097" i="1"/>
  <c r="M1097" i="1" s="1"/>
  <c r="L1098" i="1"/>
  <c r="M1098" i="1" s="1"/>
  <c r="L1099" i="1"/>
  <c r="M1099" i="1" s="1"/>
  <c r="L1100" i="1"/>
  <c r="M1100" i="1" s="1"/>
  <c r="L1101" i="1"/>
  <c r="M1101" i="1" s="1"/>
  <c r="L1102" i="1"/>
  <c r="M1102" i="1" s="1"/>
  <c r="L1103" i="1"/>
  <c r="M1103" i="1" s="1"/>
  <c r="L1104" i="1"/>
  <c r="M1104" i="1" s="1"/>
  <c r="L1078" i="1"/>
  <c r="M1078" i="1" s="1"/>
  <c r="L1079" i="1"/>
  <c r="M1079" i="1" s="1"/>
  <c r="L1080" i="1"/>
  <c r="M1080" i="1" s="1"/>
  <c r="L1081" i="1"/>
  <c r="M1081" i="1" s="1"/>
  <c r="L1082" i="1"/>
  <c r="M1082" i="1" s="1"/>
  <c r="L1083" i="1"/>
  <c r="M1083" i="1" s="1"/>
  <c r="L1084" i="1"/>
  <c r="M1084" i="1" s="1"/>
  <c r="L1085" i="1"/>
  <c r="M1085" i="1" s="1"/>
  <c r="L1086" i="1"/>
  <c r="M1086" i="1" s="1"/>
  <c r="L1087" i="1"/>
  <c r="M1087" i="1" s="1"/>
  <c r="L1088" i="1"/>
  <c r="M1088" i="1" s="1"/>
  <c r="L1089" i="1"/>
  <c r="M1089" i="1" s="1"/>
  <c r="L1090" i="1"/>
  <c r="M1090" i="1" s="1"/>
  <c r="L1091" i="1"/>
  <c r="M1091" i="1" s="1"/>
  <c r="L1092" i="1"/>
  <c r="M1092" i="1" s="1"/>
  <c r="L1093" i="1"/>
  <c r="M1093" i="1" s="1"/>
  <c r="L1094" i="1"/>
  <c r="M1094" i="1" s="1"/>
  <c r="L1076" i="1"/>
  <c r="M1076" i="1" s="1"/>
  <c r="L1077" i="1"/>
  <c r="M1077" i="1" s="1"/>
  <c r="L1073" i="1"/>
  <c r="M1073" i="1" s="1"/>
  <c r="L1074" i="1"/>
  <c r="M1074" i="1" s="1"/>
  <c r="L1075" i="1"/>
  <c r="M1075" i="1" s="1"/>
  <c r="L1071" i="1"/>
  <c r="M1071" i="1" s="1"/>
  <c r="L1072" i="1"/>
  <c r="M1072" i="1" s="1"/>
  <c r="L1066" i="1"/>
  <c r="M1066" i="1" s="1"/>
  <c r="L1067" i="1"/>
  <c r="M1067" i="1" s="1"/>
  <c r="L1068" i="1"/>
  <c r="M1068" i="1" s="1"/>
  <c r="L1069" i="1"/>
  <c r="M1069" i="1" s="1"/>
  <c r="L1070" i="1"/>
  <c r="M1070" i="1" s="1"/>
  <c r="L1061" i="1"/>
  <c r="M1061" i="1" s="1"/>
  <c r="L1062" i="1"/>
  <c r="M1062" i="1" s="1"/>
  <c r="L1063" i="1"/>
  <c r="M1063" i="1" s="1"/>
  <c r="L1064" i="1"/>
  <c r="M1064" i="1" s="1"/>
  <c r="L1065" i="1"/>
  <c r="M1065" i="1" s="1"/>
  <c r="L1049" i="1"/>
  <c r="M1049" i="1" s="1"/>
  <c r="L1050" i="1"/>
  <c r="M1050" i="1" s="1"/>
  <c r="L1051" i="1"/>
  <c r="M1051" i="1" s="1"/>
  <c r="L1052" i="1"/>
  <c r="M1052" i="1" s="1"/>
  <c r="L1053" i="1"/>
  <c r="M1053" i="1" s="1"/>
  <c r="L1054" i="1"/>
  <c r="M1054" i="1" s="1"/>
  <c r="L1055" i="1"/>
  <c r="M1055" i="1" s="1"/>
  <c r="L1056" i="1"/>
  <c r="M1056" i="1" s="1"/>
  <c r="L1057" i="1"/>
  <c r="M1057" i="1" s="1"/>
  <c r="L1058" i="1"/>
  <c r="M1058" i="1" s="1"/>
  <c r="L1059" i="1"/>
  <c r="M1059" i="1" s="1"/>
  <c r="L1060" i="1"/>
  <c r="M1060" i="1" s="1"/>
  <c r="L1048" i="1"/>
  <c r="M1048" i="1" s="1"/>
  <c r="L932" i="1"/>
  <c r="M932" i="1" s="1"/>
  <c r="L933" i="1"/>
  <c r="M933" i="1" s="1"/>
  <c r="L934" i="1"/>
  <c r="M934" i="1" s="1"/>
  <c r="L935" i="1"/>
  <c r="M935" i="1" s="1"/>
  <c r="L936" i="1"/>
  <c r="M936" i="1" s="1"/>
  <c r="L937" i="1"/>
  <c r="M937" i="1" s="1"/>
  <c r="L938" i="1"/>
  <c r="M938" i="1" s="1"/>
  <c r="L939" i="1"/>
  <c r="M939" i="1" s="1"/>
  <c r="L940" i="1"/>
  <c r="M940" i="1" s="1"/>
  <c r="L941" i="1"/>
  <c r="M941" i="1" s="1"/>
  <c r="L942" i="1"/>
  <c r="M942" i="1" s="1"/>
  <c r="L943" i="1"/>
  <c r="M943" i="1" s="1"/>
  <c r="L944" i="1"/>
  <c r="M944" i="1" s="1"/>
  <c r="L945" i="1"/>
  <c r="M945" i="1" s="1"/>
  <c r="L946" i="1"/>
  <c r="M946" i="1" s="1"/>
  <c r="L947" i="1"/>
  <c r="M947" i="1" s="1"/>
  <c r="L948" i="1"/>
  <c r="M948" i="1" s="1"/>
  <c r="L949" i="1"/>
  <c r="M949" i="1" s="1"/>
  <c r="L950" i="1"/>
  <c r="M950" i="1" s="1"/>
  <c r="L951" i="1"/>
  <c r="M951" i="1" s="1"/>
  <c r="L952" i="1"/>
  <c r="M952" i="1" s="1"/>
  <c r="L953" i="1"/>
  <c r="M953" i="1" s="1"/>
  <c r="L954" i="1"/>
  <c r="M954" i="1" s="1"/>
  <c r="L955" i="1"/>
  <c r="M955" i="1" s="1"/>
  <c r="L956" i="1"/>
  <c r="M956" i="1" s="1"/>
  <c r="L957" i="1"/>
  <c r="M957" i="1" s="1"/>
  <c r="L958" i="1"/>
  <c r="M958" i="1" s="1"/>
  <c r="L959" i="1"/>
  <c r="M959" i="1" s="1"/>
  <c r="L960" i="1"/>
  <c r="M960" i="1" s="1"/>
  <c r="L961" i="1"/>
  <c r="M961" i="1" s="1"/>
  <c r="L962" i="1"/>
  <c r="M962" i="1" s="1"/>
  <c r="L963" i="1"/>
  <c r="M963" i="1" s="1"/>
  <c r="L964" i="1"/>
  <c r="M964" i="1" s="1"/>
  <c r="L965" i="1"/>
  <c r="M965" i="1" s="1"/>
  <c r="L966" i="1"/>
  <c r="M966" i="1" s="1"/>
  <c r="L967" i="1"/>
  <c r="M967" i="1" s="1"/>
  <c r="L968" i="1"/>
  <c r="M968" i="1" s="1"/>
  <c r="L969" i="1"/>
  <c r="M969" i="1" s="1"/>
  <c r="L970" i="1"/>
  <c r="M970" i="1" s="1"/>
  <c r="L971" i="1"/>
  <c r="M971" i="1" s="1"/>
  <c r="L972" i="1"/>
  <c r="M972" i="1" s="1"/>
  <c r="L973" i="1"/>
  <c r="M973" i="1" s="1"/>
  <c r="L974" i="1"/>
  <c r="M974" i="1" s="1"/>
  <c r="L975" i="1"/>
  <c r="M975" i="1" s="1"/>
  <c r="L976" i="1"/>
  <c r="M976" i="1" s="1"/>
  <c r="L977" i="1"/>
  <c r="M977" i="1" s="1"/>
  <c r="L978" i="1"/>
  <c r="M978" i="1" s="1"/>
  <c r="L979" i="1"/>
  <c r="M979" i="1" s="1"/>
  <c r="L980" i="1"/>
  <c r="M980" i="1" s="1"/>
  <c r="L981" i="1"/>
  <c r="M981" i="1" s="1"/>
  <c r="L982" i="1"/>
  <c r="M982" i="1" s="1"/>
  <c r="L983" i="1"/>
  <c r="M983" i="1" s="1"/>
  <c r="L984" i="1"/>
  <c r="M984" i="1" s="1"/>
  <c r="L985" i="1"/>
  <c r="M985" i="1" s="1"/>
  <c r="L986" i="1"/>
  <c r="M986" i="1" s="1"/>
  <c r="L987" i="1"/>
  <c r="M987" i="1" s="1"/>
  <c r="L988" i="1"/>
  <c r="M988" i="1" s="1"/>
  <c r="L989" i="1"/>
  <c r="M989" i="1" s="1"/>
  <c r="L990" i="1"/>
  <c r="M990" i="1" s="1"/>
  <c r="L991" i="1"/>
  <c r="M991" i="1" s="1"/>
  <c r="L992" i="1"/>
  <c r="M992" i="1" s="1"/>
  <c r="L993" i="1"/>
  <c r="M993" i="1" s="1"/>
  <c r="L994" i="1"/>
  <c r="M994" i="1" s="1"/>
  <c r="L995" i="1"/>
  <c r="M995" i="1" s="1"/>
  <c r="L996" i="1"/>
  <c r="M996" i="1" s="1"/>
  <c r="L997" i="1"/>
  <c r="M997" i="1" s="1"/>
  <c r="L998" i="1"/>
  <c r="M998" i="1" s="1"/>
  <c r="L999" i="1"/>
  <c r="M999" i="1" s="1"/>
  <c r="L1000" i="1"/>
  <c r="M1000" i="1" s="1"/>
  <c r="L1001" i="1"/>
  <c r="M1001" i="1" s="1"/>
  <c r="L1002" i="1"/>
  <c r="M1002" i="1" s="1"/>
  <c r="L1003" i="1"/>
  <c r="M1003" i="1" s="1"/>
  <c r="L1004" i="1"/>
  <c r="M1004" i="1" s="1"/>
  <c r="L1005" i="1"/>
  <c r="M1005" i="1" s="1"/>
  <c r="L1006" i="1"/>
  <c r="M1006" i="1" s="1"/>
  <c r="L1007" i="1"/>
  <c r="M1007" i="1" s="1"/>
  <c r="L1008" i="1"/>
  <c r="M1008" i="1" s="1"/>
  <c r="L1009" i="1"/>
  <c r="M1009" i="1" s="1"/>
  <c r="L1010" i="1"/>
  <c r="M1010" i="1" s="1"/>
  <c r="L1011" i="1"/>
  <c r="M1011" i="1" s="1"/>
  <c r="L1012" i="1"/>
  <c r="M1012" i="1" s="1"/>
  <c r="L1013" i="1"/>
  <c r="M1013" i="1" s="1"/>
  <c r="L1014" i="1"/>
  <c r="M1014" i="1" s="1"/>
  <c r="L1015" i="1"/>
  <c r="M1015" i="1" s="1"/>
  <c r="L1016" i="1"/>
  <c r="M1016" i="1" s="1"/>
  <c r="L1017" i="1"/>
  <c r="M1017" i="1" s="1"/>
  <c r="L1018" i="1"/>
  <c r="M1018" i="1" s="1"/>
  <c r="L1019" i="1"/>
  <c r="M1019" i="1" s="1"/>
  <c r="L1020" i="1"/>
  <c r="M1020" i="1" s="1"/>
  <c r="L1021" i="1"/>
  <c r="M1021" i="1" s="1"/>
  <c r="L1022" i="1"/>
  <c r="M1022" i="1" s="1"/>
  <c r="L1023" i="1"/>
  <c r="M1023" i="1" s="1"/>
  <c r="L1024" i="1"/>
  <c r="M1024" i="1" s="1"/>
  <c r="L1025" i="1"/>
  <c r="M1025" i="1" s="1"/>
  <c r="L1026" i="1"/>
  <c r="M1026" i="1" s="1"/>
  <c r="L1027" i="1"/>
  <c r="M1027" i="1" s="1"/>
  <c r="L1028" i="1"/>
  <c r="M1028" i="1" s="1"/>
  <c r="L1029" i="1"/>
  <c r="M1029" i="1" s="1"/>
  <c r="L1030" i="1"/>
  <c r="M1030" i="1" s="1"/>
  <c r="L1031" i="1"/>
  <c r="M1031" i="1" s="1"/>
  <c r="L1032" i="1"/>
  <c r="M1032" i="1" s="1"/>
  <c r="L1033" i="1"/>
  <c r="M1033" i="1" s="1"/>
  <c r="L1034" i="1"/>
  <c r="M1034" i="1" s="1"/>
  <c r="L1035" i="1"/>
  <c r="M1035" i="1" s="1"/>
  <c r="L1036" i="1"/>
  <c r="M1036" i="1" s="1"/>
  <c r="L1037" i="1"/>
  <c r="M1037" i="1" s="1"/>
  <c r="L1038" i="1"/>
  <c r="M1038" i="1" s="1"/>
  <c r="L1039" i="1"/>
  <c r="M1039" i="1" s="1"/>
  <c r="L1040" i="1"/>
  <c r="M1040" i="1" s="1"/>
  <c r="L1041" i="1"/>
  <c r="M1041" i="1" s="1"/>
  <c r="L1042" i="1"/>
  <c r="M1042" i="1" s="1"/>
  <c r="L1043" i="1"/>
  <c r="M1043" i="1" s="1"/>
  <c r="L1044" i="1"/>
  <c r="M1044" i="1" s="1"/>
  <c r="L1045" i="1"/>
  <c r="M1045" i="1" s="1"/>
  <c r="L1046" i="1"/>
  <c r="M1046" i="1" s="1"/>
  <c r="L1047" i="1"/>
  <c r="M1047" i="1" s="1"/>
  <c r="L931" i="1"/>
  <c r="M931" i="1" s="1"/>
  <c r="L921" i="1"/>
  <c r="M921" i="1" s="1"/>
  <c r="L922" i="1"/>
  <c r="M922" i="1" s="1"/>
  <c r="L923" i="1"/>
  <c r="M923" i="1" s="1"/>
  <c r="L924" i="1"/>
  <c r="M924" i="1" s="1"/>
  <c r="L925" i="1"/>
  <c r="M925" i="1" s="1"/>
  <c r="L926" i="1"/>
  <c r="M926" i="1" s="1"/>
  <c r="L927" i="1"/>
  <c r="M927" i="1" s="1"/>
  <c r="L928" i="1"/>
  <c r="M928" i="1" s="1"/>
  <c r="L929" i="1"/>
  <c r="M929" i="1" s="1"/>
  <c r="L930" i="1"/>
  <c r="M930" i="1" s="1"/>
  <c r="L891" i="1"/>
  <c r="M891" i="1" s="1"/>
  <c r="L892" i="1"/>
  <c r="M892" i="1" s="1"/>
  <c r="L893" i="1"/>
  <c r="M893" i="1" s="1"/>
  <c r="L894" i="1"/>
  <c r="M894" i="1" s="1"/>
  <c r="L895" i="1"/>
  <c r="M895" i="1" s="1"/>
  <c r="L896" i="1"/>
  <c r="M896" i="1" s="1"/>
  <c r="L897" i="1"/>
  <c r="M897" i="1" s="1"/>
  <c r="L898" i="1"/>
  <c r="M898" i="1" s="1"/>
  <c r="L899" i="1"/>
  <c r="M899" i="1" s="1"/>
  <c r="L900" i="1"/>
  <c r="M900" i="1" s="1"/>
  <c r="L901" i="1"/>
  <c r="M901" i="1" s="1"/>
  <c r="L902" i="1"/>
  <c r="M902" i="1" s="1"/>
  <c r="L903" i="1"/>
  <c r="M903" i="1" s="1"/>
  <c r="L904" i="1"/>
  <c r="M904" i="1" s="1"/>
  <c r="L905" i="1"/>
  <c r="M905" i="1" s="1"/>
  <c r="L906" i="1"/>
  <c r="M906" i="1" s="1"/>
  <c r="L907" i="1"/>
  <c r="M907" i="1" s="1"/>
  <c r="L908" i="1"/>
  <c r="M908" i="1" s="1"/>
  <c r="L909" i="1"/>
  <c r="M909" i="1" s="1"/>
  <c r="L910" i="1"/>
  <c r="M910" i="1" s="1"/>
  <c r="L911" i="1"/>
  <c r="M911" i="1" s="1"/>
  <c r="L912" i="1"/>
  <c r="M912" i="1" s="1"/>
  <c r="L913" i="1"/>
  <c r="M913" i="1" s="1"/>
  <c r="L914" i="1"/>
  <c r="M914" i="1" s="1"/>
  <c r="L915" i="1"/>
  <c r="M915" i="1" s="1"/>
  <c r="L916" i="1"/>
  <c r="M916" i="1" s="1"/>
  <c r="L917" i="1"/>
  <c r="M917" i="1" s="1"/>
  <c r="L918" i="1"/>
  <c r="M918" i="1" s="1"/>
  <c r="L919" i="1"/>
  <c r="M919" i="1" s="1"/>
  <c r="L920" i="1"/>
  <c r="M920" i="1" s="1"/>
  <c r="L890" i="1"/>
  <c r="M890" i="1" s="1"/>
  <c r="L889" i="1"/>
  <c r="M889" i="1" s="1"/>
  <c r="L886" i="1"/>
  <c r="M886" i="1" s="1"/>
  <c r="L887" i="1"/>
  <c r="M887" i="1" s="1"/>
  <c r="L888" i="1"/>
  <c r="M888" i="1" s="1"/>
  <c r="L883" i="1"/>
  <c r="M883" i="1" s="1"/>
  <c r="L884" i="1"/>
  <c r="M884" i="1" s="1"/>
  <c r="L885" i="1"/>
  <c r="M885" i="1" s="1"/>
  <c r="L882" i="1"/>
  <c r="M882" i="1" s="1"/>
  <c r="L880" i="1"/>
  <c r="M880" i="1" s="1"/>
  <c r="L881" i="1"/>
  <c r="M881" i="1" s="1"/>
  <c r="L878" i="1"/>
  <c r="M878" i="1" s="1"/>
  <c r="L879" i="1"/>
  <c r="M879" i="1" s="1"/>
  <c r="L872" i="1"/>
  <c r="M872" i="1" s="1"/>
  <c r="L873" i="1"/>
  <c r="M873" i="1" s="1"/>
  <c r="L874" i="1"/>
  <c r="M874" i="1" s="1"/>
  <c r="L875" i="1"/>
  <c r="M875" i="1" s="1"/>
  <c r="L876" i="1"/>
  <c r="M876" i="1" s="1"/>
  <c r="L877" i="1"/>
  <c r="M877" i="1" s="1"/>
  <c r="L866" i="1"/>
  <c r="M866" i="1" s="1"/>
  <c r="L867" i="1"/>
  <c r="M867" i="1" s="1"/>
  <c r="L868" i="1"/>
  <c r="M868" i="1" s="1"/>
  <c r="L869" i="1"/>
  <c r="M869" i="1" s="1"/>
  <c r="L870" i="1"/>
  <c r="M870" i="1" s="1"/>
  <c r="L871" i="1"/>
  <c r="M871" i="1" s="1"/>
  <c r="L830" i="1"/>
  <c r="M830" i="1" s="1"/>
  <c r="L831" i="1"/>
  <c r="M831" i="1" s="1"/>
  <c r="L832" i="1"/>
  <c r="M832" i="1" s="1"/>
  <c r="L833" i="1"/>
  <c r="M833" i="1" s="1"/>
  <c r="L834" i="1"/>
  <c r="M834" i="1" s="1"/>
  <c r="L835" i="1"/>
  <c r="M835" i="1" s="1"/>
  <c r="L836" i="1"/>
  <c r="M836" i="1" s="1"/>
  <c r="L837" i="1"/>
  <c r="M837" i="1" s="1"/>
  <c r="L838" i="1"/>
  <c r="M838" i="1" s="1"/>
  <c r="L839" i="1"/>
  <c r="M839" i="1" s="1"/>
  <c r="L840" i="1"/>
  <c r="M840" i="1" s="1"/>
  <c r="L841" i="1"/>
  <c r="M841" i="1" s="1"/>
  <c r="L842" i="1"/>
  <c r="M842" i="1" s="1"/>
  <c r="L843" i="1"/>
  <c r="M843" i="1" s="1"/>
  <c r="L844" i="1"/>
  <c r="M844" i="1" s="1"/>
  <c r="L845" i="1"/>
  <c r="M845" i="1" s="1"/>
  <c r="L846" i="1"/>
  <c r="M846" i="1" s="1"/>
  <c r="L847" i="1"/>
  <c r="M847" i="1" s="1"/>
  <c r="L848" i="1"/>
  <c r="M848" i="1" s="1"/>
  <c r="L849" i="1"/>
  <c r="M849" i="1" s="1"/>
  <c r="L850" i="1"/>
  <c r="M850" i="1" s="1"/>
  <c r="L851" i="1"/>
  <c r="M851" i="1" s="1"/>
  <c r="L852" i="1"/>
  <c r="M852" i="1" s="1"/>
  <c r="L853" i="1"/>
  <c r="M853" i="1" s="1"/>
  <c r="L854" i="1"/>
  <c r="M854" i="1" s="1"/>
  <c r="L855" i="1"/>
  <c r="M855" i="1" s="1"/>
  <c r="L856" i="1"/>
  <c r="M856" i="1" s="1"/>
  <c r="L857" i="1"/>
  <c r="M857" i="1" s="1"/>
  <c r="L858" i="1"/>
  <c r="M858" i="1" s="1"/>
  <c r="L859" i="1"/>
  <c r="M859" i="1" s="1"/>
  <c r="L860" i="1"/>
  <c r="M860" i="1" s="1"/>
  <c r="L861" i="1"/>
  <c r="M861" i="1" s="1"/>
  <c r="L862" i="1"/>
  <c r="M862" i="1" s="1"/>
  <c r="L863" i="1"/>
  <c r="M863" i="1" s="1"/>
  <c r="L864" i="1"/>
  <c r="M864" i="1" s="1"/>
  <c r="L865" i="1"/>
  <c r="M865" i="1" s="1"/>
  <c r="L827" i="1"/>
  <c r="M827" i="1" s="1"/>
  <c r="L828" i="1"/>
  <c r="M828" i="1" s="1"/>
  <c r="L829" i="1"/>
  <c r="M829" i="1" s="1"/>
  <c r="L826" i="1"/>
  <c r="M826" i="1" s="1"/>
  <c r="L824" i="1"/>
  <c r="M824" i="1" s="1"/>
  <c r="L825" i="1"/>
  <c r="M825" i="1" s="1"/>
  <c r="L822" i="1"/>
  <c r="M822" i="1" s="1"/>
  <c r="L823" i="1"/>
  <c r="M823" i="1" s="1"/>
  <c r="L818" i="1"/>
  <c r="M818" i="1" s="1"/>
  <c r="L819" i="1"/>
  <c r="M819" i="1" s="1"/>
  <c r="L820" i="1"/>
  <c r="M820" i="1" s="1"/>
  <c r="L821" i="1"/>
  <c r="M821" i="1" s="1"/>
  <c r="L817" i="1"/>
  <c r="M817" i="1" s="1"/>
  <c r="L815" i="1"/>
  <c r="M815" i="1" s="1"/>
  <c r="L816" i="1"/>
  <c r="M816" i="1" s="1"/>
  <c r="L811" i="1"/>
  <c r="M811" i="1" s="1"/>
  <c r="L812" i="1"/>
  <c r="M812" i="1" s="1"/>
  <c r="L813" i="1"/>
  <c r="M813" i="1" s="1"/>
  <c r="L814" i="1"/>
  <c r="M814" i="1" s="1"/>
  <c r="L809" i="1"/>
  <c r="M809" i="1" s="1"/>
  <c r="L810" i="1"/>
  <c r="M810" i="1" s="1"/>
  <c r="L804" i="1"/>
  <c r="M804" i="1" s="1"/>
  <c r="L805" i="1"/>
  <c r="M805" i="1" s="1"/>
  <c r="L806" i="1"/>
  <c r="M806" i="1" s="1"/>
  <c r="L807" i="1"/>
  <c r="M807" i="1" s="1"/>
  <c r="L808" i="1"/>
  <c r="M808" i="1" s="1"/>
  <c r="L803" i="1"/>
  <c r="M803" i="1" s="1"/>
  <c r="L802" i="1"/>
  <c r="M802" i="1" s="1"/>
  <c r="L787" i="1"/>
  <c r="M787" i="1" s="1"/>
  <c r="L788" i="1"/>
  <c r="M788" i="1" s="1"/>
  <c r="L789" i="1"/>
  <c r="M789" i="1" s="1"/>
  <c r="L790" i="1"/>
  <c r="M790" i="1" s="1"/>
  <c r="L791" i="1"/>
  <c r="M791" i="1" s="1"/>
  <c r="L792" i="1"/>
  <c r="M792" i="1" s="1"/>
  <c r="L793" i="1"/>
  <c r="M793" i="1" s="1"/>
  <c r="L794" i="1"/>
  <c r="M794" i="1" s="1"/>
  <c r="L795" i="1"/>
  <c r="M795" i="1" s="1"/>
  <c r="L796" i="1"/>
  <c r="M796" i="1" s="1"/>
  <c r="L797" i="1"/>
  <c r="M797" i="1" s="1"/>
  <c r="L798" i="1"/>
  <c r="M798" i="1" s="1"/>
  <c r="L799" i="1"/>
  <c r="M799" i="1" s="1"/>
  <c r="L800" i="1"/>
  <c r="M800" i="1" s="1"/>
  <c r="L801" i="1"/>
  <c r="M801" i="1" s="1"/>
  <c r="L786" i="1"/>
  <c r="M786" i="1" s="1"/>
  <c r="L783" i="1"/>
  <c r="M783" i="1" s="1"/>
  <c r="L784" i="1"/>
  <c r="M784" i="1" s="1"/>
  <c r="L785" i="1"/>
  <c r="M785" i="1" s="1"/>
  <c r="L781" i="1"/>
  <c r="M781" i="1" s="1"/>
  <c r="L782" i="1"/>
  <c r="M782" i="1" s="1"/>
  <c r="L780" i="1"/>
  <c r="M780" i="1" s="1"/>
  <c r="L778" i="1"/>
  <c r="M778" i="1" s="1"/>
  <c r="L779" i="1"/>
  <c r="M779" i="1" s="1"/>
  <c r="L777" i="1"/>
  <c r="M777" i="1" s="1"/>
  <c r="L776" i="1"/>
  <c r="M776" i="1" s="1"/>
  <c r="L769" i="1"/>
  <c r="M769" i="1" s="1"/>
  <c r="L770" i="1"/>
  <c r="M770" i="1" s="1"/>
  <c r="L771" i="1"/>
  <c r="M771" i="1" s="1"/>
  <c r="L772" i="1"/>
  <c r="M772" i="1" s="1"/>
  <c r="L773" i="1"/>
  <c r="M773" i="1" s="1"/>
  <c r="L774" i="1"/>
  <c r="M774" i="1" s="1"/>
  <c r="L775" i="1"/>
  <c r="M775" i="1" s="1"/>
  <c r="L768" i="1"/>
  <c r="M768" i="1" s="1"/>
  <c r="L760" i="1"/>
  <c r="M760" i="1" s="1"/>
  <c r="L761" i="1"/>
  <c r="M761" i="1" s="1"/>
  <c r="L762" i="1"/>
  <c r="M762" i="1" s="1"/>
  <c r="L763" i="1"/>
  <c r="M763" i="1" s="1"/>
  <c r="L764" i="1"/>
  <c r="M764" i="1" s="1"/>
  <c r="L765" i="1"/>
  <c r="M765" i="1" s="1"/>
  <c r="L766" i="1"/>
  <c r="M766" i="1" s="1"/>
  <c r="L767" i="1"/>
  <c r="M767" i="1" s="1"/>
  <c r="L759" i="1"/>
  <c r="M759" i="1" s="1"/>
  <c r="L757" i="1"/>
  <c r="M757" i="1" s="1"/>
  <c r="L758" i="1"/>
  <c r="M758" i="1" s="1"/>
  <c r="L756" i="1"/>
  <c r="M756" i="1" s="1"/>
  <c r="L743" i="1"/>
  <c r="M743" i="1" s="1"/>
  <c r="L744" i="1"/>
  <c r="M744" i="1" s="1"/>
  <c r="L745" i="1"/>
  <c r="M745" i="1" s="1"/>
  <c r="L746" i="1"/>
  <c r="M746" i="1" s="1"/>
  <c r="L747" i="1"/>
  <c r="M747" i="1" s="1"/>
  <c r="L748" i="1"/>
  <c r="M748" i="1" s="1"/>
  <c r="L749" i="1"/>
  <c r="M749" i="1" s="1"/>
  <c r="L750" i="1"/>
  <c r="M750" i="1" s="1"/>
  <c r="L751" i="1"/>
  <c r="M751" i="1" s="1"/>
  <c r="L752" i="1"/>
  <c r="M752" i="1" s="1"/>
  <c r="L753" i="1"/>
  <c r="M753" i="1" s="1"/>
  <c r="L754" i="1"/>
  <c r="M754" i="1" s="1"/>
  <c r="L755" i="1"/>
  <c r="M755" i="1" s="1"/>
  <c r="L729" i="1"/>
  <c r="M729" i="1" s="1"/>
  <c r="L730" i="1"/>
  <c r="M730" i="1" s="1"/>
  <c r="L731" i="1"/>
  <c r="M731" i="1" s="1"/>
  <c r="L732" i="1"/>
  <c r="M732" i="1" s="1"/>
  <c r="L733" i="1"/>
  <c r="M733" i="1" s="1"/>
  <c r="L734" i="1"/>
  <c r="M734" i="1" s="1"/>
  <c r="L735" i="1"/>
  <c r="M735" i="1" s="1"/>
  <c r="L736" i="1"/>
  <c r="M736" i="1" s="1"/>
  <c r="L737" i="1"/>
  <c r="M737" i="1" s="1"/>
  <c r="L738" i="1"/>
  <c r="M738" i="1" s="1"/>
  <c r="L739" i="1"/>
  <c r="M739" i="1" s="1"/>
  <c r="L740" i="1"/>
  <c r="M740" i="1" s="1"/>
  <c r="L741" i="1"/>
  <c r="M741" i="1" s="1"/>
  <c r="L742" i="1"/>
  <c r="M742" i="1" s="1"/>
  <c r="L715" i="1"/>
  <c r="M715" i="1" s="1"/>
  <c r="L716" i="1"/>
  <c r="M716" i="1" s="1"/>
  <c r="L717" i="1"/>
  <c r="M717" i="1" s="1"/>
  <c r="L718" i="1"/>
  <c r="M718" i="1" s="1"/>
  <c r="L719" i="1"/>
  <c r="M719" i="1" s="1"/>
  <c r="L720" i="1"/>
  <c r="M720" i="1" s="1"/>
  <c r="L721" i="1"/>
  <c r="M721" i="1" s="1"/>
  <c r="L722" i="1"/>
  <c r="M722" i="1" s="1"/>
  <c r="L723" i="1"/>
  <c r="M723" i="1" s="1"/>
  <c r="L724" i="1"/>
  <c r="M724" i="1" s="1"/>
  <c r="L725" i="1"/>
  <c r="M725" i="1" s="1"/>
  <c r="L726" i="1"/>
  <c r="M726" i="1" s="1"/>
  <c r="L727" i="1"/>
  <c r="M727" i="1" s="1"/>
  <c r="L728" i="1"/>
  <c r="M728" i="1" s="1"/>
  <c r="L712" i="1"/>
  <c r="M712" i="1" s="1"/>
  <c r="L713" i="1"/>
  <c r="M713" i="1" s="1"/>
  <c r="L714" i="1"/>
  <c r="M714" i="1" s="1"/>
  <c r="L707" i="1"/>
  <c r="M707" i="1" s="1"/>
  <c r="L708" i="1"/>
  <c r="M708" i="1" s="1"/>
  <c r="L709" i="1"/>
  <c r="M709" i="1" s="1"/>
  <c r="L710" i="1"/>
  <c r="M710" i="1" s="1"/>
  <c r="L711" i="1"/>
  <c r="M711" i="1" s="1"/>
  <c r="L706" i="1"/>
  <c r="M706" i="1" s="1"/>
  <c r="L703" i="1"/>
  <c r="M703" i="1" s="1"/>
  <c r="L704" i="1"/>
  <c r="M704" i="1" s="1"/>
  <c r="L705" i="1"/>
  <c r="M705" i="1" s="1"/>
  <c r="L689" i="1"/>
  <c r="M689" i="1" s="1"/>
  <c r="L690" i="1"/>
  <c r="M690" i="1" s="1"/>
  <c r="L691" i="1"/>
  <c r="M691" i="1" s="1"/>
  <c r="L692" i="1"/>
  <c r="M692" i="1" s="1"/>
  <c r="L693" i="1"/>
  <c r="M693" i="1" s="1"/>
  <c r="L694" i="1"/>
  <c r="M694" i="1" s="1"/>
  <c r="L695" i="1"/>
  <c r="M695" i="1" s="1"/>
  <c r="L696" i="1"/>
  <c r="M696" i="1" s="1"/>
  <c r="L697" i="1"/>
  <c r="M697" i="1" s="1"/>
  <c r="L698" i="1"/>
  <c r="M698" i="1" s="1"/>
  <c r="L699" i="1"/>
  <c r="M699" i="1" s="1"/>
  <c r="L700" i="1"/>
  <c r="M700" i="1" s="1"/>
  <c r="L701" i="1"/>
  <c r="M701" i="1" s="1"/>
  <c r="L702" i="1"/>
  <c r="M702" i="1" s="1"/>
  <c r="L671" i="1"/>
  <c r="M671" i="1" s="1"/>
  <c r="L672" i="1"/>
  <c r="M672" i="1" s="1"/>
  <c r="L673" i="1"/>
  <c r="M673" i="1" s="1"/>
  <c r="L674" i="1"/>
  <c r="M674" i="1" s="1"/>
  <c r="L675" i="1"/>
  <c r="M675" i="1" s="1"/>
  <c r="L676" i="1"/>
  <c r="M676" i="1" s="1"/>
  <c r="L677" i="1"/>
  <c r="M677" i="1" s="1"/>
  <c r="L678" i="1"/>
  <c r="M678" i="1" s="1"/>
  <c r="L679" i="1"/>
  <c r="M679" i="1" s="1"/>
  <c r="L680" i="1"/>
  <c r="M680" i="1" s="1"/>
  <c r="L681" i="1"/>
  <c r="M681" i="1" s="1"/>
  <c r="L682" i="1"/>
  <c r="M682" i="1" s="1"/>
  <c r="L683" i="1"/>
  <c r="M683" i="1" s="1"/>
  <c r="L684" i="1"/>
  <c r="M684" i="1" s="1"/>
  <c r="L685" i="1"/>
  <c r="M685" i="1" s="1"/>
  <c r="L686" i="1"/>
  <c r="M686" i="1" s="1"/>
  <c r="L687" i="1"/>
  <c r="M687" i="1" s="1"/>
  <c r="L688" i="1"/>
  <c r="M688" i="1" s="1"/>
  <c r="L609" i="1"/>
  <c r="M609" i="1" s="1"/>
  <c r="L610" i="1"/>
  <c r="M610" i="1" s="1"/>
  <c r="L611" i="1"/>
  <c r="M611" i="1" s="1"/>
  <c r="L612" i="1"/>
  <c r="M612" i="1" s="1"/>
  <c r="L613" i="1"/>
  <c r="M613" i="1" s="1"/>
  <c r="L614" i="1"/>
  <c r="M614" i="1" s="1"/>
  <c r="L615" i="1"/>
  <c r="M615" i="1" s="1"/>
  <c r="L616" i="1"/>
  <c r="M616" i="1" s="1"/>
  <c r="L617" i="1"/>
  <c r="M617" i="1" s="1"/>
  <c r="L618" i="1"/>
  <c r="M618" i="1" s="1"/>
  <c r="L619" i="1"/>
  <c r="M619" i="1" s="1"/>
  <c r="L620" i="1"/>
  <c r="M620" i="1" s="1"/>
  <c r="L621" i="1"/>
  <c r="M621" i="1" s="1"/>
  <c r="L622" i="1"/>
  <c r="M622" i="1" s="1"/>
  <c r="L623" i="1"/>
  <c r="M623" i="1" s="1"/>
  <c r="L624" i="1"/>
  <c r="M624" i="1" s="1"/>
  <c r="L625" i="1"/>
  <c r="M625" i="1" s="1"/>
  <c r="L626" i="1"/>
  <c r="M626" i="1" s="1"/>
  <c r="L627" i="1"/>
  <c r="M627" i="1" s="1"/>
  <c r="L628" i="1"/>
  <c r="M628" i="1" s="1"/>
  <c r="L629" i="1"/>
  <c r="M629" i="1" s="1"/>
  <c r="L630" i="1"/>
  <c r="M630" i="1" s="1"/>
  <c r="L631" i="1"/>
  <c r="M631" i="1" s="1"/>
  <c r="L632" i="1"/>
  <c r="M632" i="1" s="1"/>
  <c r="L633" i="1"/>
  <c r="M633" i="1" s="1"/>
  <c r="L634" i="1"/>
  <c r="M634" i="1" s="1"/>
  <c r="L635" i="1"/>
  <c r="M635" i="1" s="1"/>
  <c r="L636" i="1"/>
  <c r="M636" i="1" s="1"/>
  <c r="L637" i="1"/>
  <c r="M637" i="1" s="1"/>
  <c r="L638" i="1"/>
  <c r="M638" i="1" s="1"/>
  <c r="L639" i="1"/>
  <c r="M639" i="1" s="1"/>
  <c r="L640" i="1"/>
  <c r="M640" i="1" s="1"/>
  <c r="L641" i="1"/>
  <c r="M641" i="1" s="1"/>
  <c r="L642" i="1"/>
  <c r="M642" i="1" s="1"/>
  <c r="L643" i="1"/>
  <c r="M643" i="1" s="1"/>
  <c r="L644" i="1"/>
  <c r="M644" i="1" s="1"/>
  <c r="L645" i="1"/>
  <c r="M645" i="1" s="1"/>
  <c r="L646" i="1"/>
  <c r="M646" i="1" s="1"/>
  <c r="L647" i="1"/>
  <c r="M647" i="1" s="1"/>
  <c r="L648" i="1"/>
  <c r="M648" i="1" s="1"/>
  <c r="L649" i="1"/>
  <c r="M649" i="1" s="1"/>
  <c r="L650" i="1"/>
  <c r="M650" i="1" s="1"/>
  <c r="L651" i="1"/>
  <c r="M651" i="1" s="1"/>
  <c r="L652" i="1"/>
  <c r="M652" i="1" s="1"/>
  <c r="L653" i="1"/>
  <c r="M653" i="1" s="1"/>
  <c r="L654" i="1"/>
  <c r="M654" i="1" s="1"/>
  <c r="L655" i="1"/>
  <c r="M655" i="1" s="1"/>
  <c r="L656" i="1"/>
  <c r="M656" i="1" s="1"/>
  <c r="L657" i="1"/>
  <c r="M657" i="1" s="1"/>
  <c r="L658" i="1"/>
  <c r="M658" i="1" s="1"/>
  <c r="L659" i="1"/>
  <c r="M659" i="1" s="1"/>
  <c r="L660" i="1"/>
  <c r="M660" i="1" s="1"/>
  <c r="L661" i="1"/>
  <c r="M661" i="1" s="1"/>
  <c r="L662" i="1"/>
  <c r="M662" i="1" s="1"/>
  <c r="L663" i="1"/>
  <c r="M663" i="1" s="1"/>
  <c r="L664" i="1"/>
  <c r="M664" i="1" s="1"/>
  <c r="L665" i="1"/>
  <c r="M665" i="1" s="1"/>
  <c r="L666" i="1"/>
  <c r="M666" i="1" s="1"/>
  <c r="L667" i="1"/>
  <c r="M667" i="1" s="1"/>
  <c r="L668" i="1"/>
  <c r="M668" i="1" s="1"/>
  <c r="L669" i="1"/>
  <c r="M669" i="1" s="1"/>
  <c r="L670" i="1"/>
  <c r="M670" i="1" s="1"/>
  <c r="L600" i="1"/>
  <c r="M600" i="1" s="1"/>
  <c r="L601" i="1"/>
  <c r="M601" i="1" s="1"/>
  <c r="L602" i="1"/>
  <c r="M602" i="1" s="1"/>
  <c r="L603" i="1"/>
  <c r="M603" i="1" s="1"/>
  <c r="L604" i="1"/>
  <c r="M604" i="1" s="1"/>
  <c r="L605" i="1"/>
  <c r="M605" i="1" s="1"/>
  <c r="L606" i="1"/>
  <c r="M606" i="1" s="1"/>
  <c r="L607" i="1"/>
  <c r="M607" i="1" s="1"/>
  <c r="L608" i="1"/>
  <c r="M608" i="1" s="1"/>
  <c r="L593" i="1"/>
  <c r="M593" i="1" s="1"/>
  <c r="L594" i="1"/>
  <c r="M594" i="1" s="1"/>
  <c r="L595" i="1"/>
  <c r="M595" i="1" s="1"/>
  <c r="L596" i="1"/>
  <c r="M596" i="1" s="1"/>
  <c r="L597" i="1"/>
  <c r="M597" i="1" s="1"/>
  <c r="L598" i="1"/>
  <c r="M598" i="1" s="1"/>
  <c r="L599" i="1"/>
  <c r="M599" i="1" s="1"/>
  <c r="L590" i="1"/>
  <c r="M590" i="1" s="1"/>
  <c r="L591" i="1"/>
  <c r="M591" i="1" s="1"/>
  <c r="L592" i="1"/>
  <c r="M592" i="1" s="1"/>
  <c r="L579" i="1"/>
  <c r="M579" i="1" s="1"/>
  <c r="L580" i="1"/>
  <c r="M580" i="1" s="1"/>
  <c r="L581" i="1"/>
  <c r="M581" i="1" s="1"/>
  <c r="L582" i="1"/>
  <c r="M582" i="1" s="1"/>
  <c r="L583" i="1"/>
  <c r="M583" i="1" s="1"/>
  <c r="L584" i="1"/>
  <c r="M584" i="1" s="1"/>
  <c r="L585" i="1"/>
  <c r="M585" i="1" s="1"/>
  <c r="L586" i="1"/>
  <c r="M586" i="1" s="1"/>
  <c r="L587" i="1"/>
  <c r="M587" i="1" s="1"/>
  <c r="L588" i="1"/>
  <c r="M588" i="1" s="1"/>
  <c r="L589" i="1"/>
  <c r="M589" i="1" s="1"/>
  <c r="L573" i="1"/>
  <c r="M573" i="1" s="1"/>
  <c r="L574" i="1"/>
  <c r="M574" i="1" s="1"/>
  <c r="L575" i="1"/>
  <c r="M575" i="1" s="1"/>
  <c r="L576" i="1"/>
  <c r="M576" i="1" s="1"/>
  <c r="L577" i="1"/>
  <c r="M577" i="1" s="1"/>
  <c r="L578" i="1"/>
  <c r="M578" i="1" s="1"/>
  <c r="L572" i="1"/>
  <c r="M572" i="1" s="1"/>
  <c r="L569" i="1"/>
  <c r="M569" i="1" s="1"/>
  <c r="L570" i="1"/>
  <c r="M570" i="1" s="1"/>
  <c r="L571" i="1"/>
  <c r="M571" i="1" s="1"/>
  <c r="L566" i="1"/>
  <c r="M566" i="1" s="1"/>
  <c r="L567" i="1"/>
  <c r="M567" i="1" s="1"/>
  <c r="L568" i="1"/>
  <c r="M568" i="1" s="1"/>
  <c r="L561" i="1"/>
  <c r="M561" i="1" s="1"/>
  <c r="L562" i="1"/>
  <c r="M562" i="1" s="1"/>
  <c r="L563" i="1"/>
  <c r="M563" i="1" s="1"/>
  <c r="L564" i="1"/>
  <c r="M564" i="1" s="1"/>
  <c r="L565" i="1"/>
  <c r="M565" i="1" s="1"/>
  <c r="L547" i="1"/>
  <c r="M547" i="1" s="1"/>
  <c r="L548" i="1"/>
  <c r="M548" i="1" s="1"/>
  <c r="L549" i="1"/>
  <c r="M549" i="1" s="1"/>
  <c r="L550" i="1"/>
  <c r="M550" i="1" s="1"/>
  <c r="L551" i="1"/>
  <c r="M551" i="1" s="1"/>
  <c r="L552" i="1"/>
  <c r="M552" i="1" s="1"/>
  <c r="L553" i="1"/>
  <c r="M553" i="1" s="1"/>
  <c r="L554" i="1"/>
  <c r="M554" i="1" s="1"/>
  <c r="L555" i="1"/>
  <c r="M555" i="1" s="1"/>
  <c r="L556" i="1"/>
  <c r="M556" i="1" s="1"/>
  <c r="L557" i="1"/>
  <c r="M557" i="1" s="1"/>
  <c r="L558" i="1"/>
  <c r="M558" i="1" s="1"/>
  <c r="L559" i="1"/>
  <c r="M559" i="1" s="1"/>
  <c r="L560" i="1"/>
  <c r="M560" i="1" s="1"/>
  <c r="L538" i="1"/>
  <c r="M538" i="1" s="1"/>
  <c r="L539" i="1"/>
  <c r="M539" i="1" s="1"/>
  <c r="L540" i="1"/>
  <c r="M540" i="1" s="1"/>
  <c r="L541" i="1"/>
  <c r="M541" i="1" s="1"/>
  <c r="L542" i="1"/>
  <c r="M542" i="1" s="1"/>
  <c r="L543" i="1"/>
  <c r="M543" i="1" s="1"/>
  <c r="L544" i="1"/>
  <c r="M544" i="1" s="1"/>
  <c r="L545" i="1"/>
  <c r="M545" i="1" s="1"/>
  <c r="L546" i="1"/>
  <c r="M546" i="1" s="1"/>
  <c r="L534" i="1"/>
  <c r="M534" i="1" s="1"/>
  <c r="L535" i="1"/>
  <c r="M535" i="1" s="1"/>
  <c r="L536" i="1"/>
  <c r="M536" i="1" s="1"/>
  <c r="L537" i="1"/>
  <c r="M537" i="1" s="1"/>
  <c r="L528" i="1"/>
  <c r="M528" i="1" s="1"/>
  <c r="L529" i="1"/>
  <c r="M529" i="1" s="1"/>
  <c r="L530" i="1"/>
  <c r="M530" i="1" s="1"/>
  <c r="L531" i="1"/>
  <c r="M531" i="1" s="1"/>
  <c r="L532" i="1"/>
  <c r="M532" i="1" s="1"/>
  <c r="L533" i="1"/>
  <c r="M533" i="1" s="1"/>
  <c r="L524" i="1"/>
  <c r="M524" i="1" s="1"/>
  <c r="L525" i="1"/>
  <c r="M525" i="1" s="1"/>
  <c r="L526" i="1"/>
  <c r="M526" i="1" s="1"/>
  <c r="L527" i="1"/>
  <c r="M527" i="1" s="1"/>
  <c r="L480" i="1"/>
  <c r="M480" i="1" s="1"/>
  <c r="L481" i="1"/>
  <c r="M481" i="1" s="1"/>
  <c r="L482" i="1"/>
  <c r="M482" i="1" s="1"/>
  <c r="L483" i="1"/>
  <c r="M483" i="1" s="1"/>
  <c r="L484" i="1"/>
  <c r="M484" i="1" s="1"/>
  <c r="L485" i="1"/>
  <c r="M485" i="1" s="1"/>
  <c r="L486" i="1"/>
  <c r="M486" i="1" s="1"/>
  <c r="L487" i="1"/>
  <c r="M487" i="1" s="1"/>
  <c r="L488" i="1"/>
  <c r="M488" i="1" s="1"/>
  <c r="L489" i="1"/>
  <c r="M489" i="1" s="1"/>
  <c r="L490" i="1"/>
  <c r="M490" i="1" s="1"/>
  <c r="L491" i="1"/>
  <c r="M491" i="1" s="1"/>
  <c r="L492" i="1"/>
  <c r="M492" i="1" s="1"/>
  <c r="L493" i="1"/>
  <c r="M493" i="1" s="1"/>
  <c r="L494" i="1"/>
  <c r="M494" i="1" s="1"/>
  <c r="L495" i="1"/>
  <c r="M495" i="1" s="1"/>
  <c r="L496" i="1"/>
  <c r="M496" i="1" s="1"/>
  <c r="L497" i="1"/>
  <c r="M497" i="1" s="1"/>
  <c r="L498" i="1"/>
  <c r="M498" i="1" s="1"/>
  <c r="L499" i="1"/>
  <c r="M499" i="1" s="1"/>
  <c r="L500" i="1"/>
  <c r="M500" i="1" s="1"/>
  <c r="L501" i="1"/>
  <c r="M501" i="1" s="1"/>
  <c r="L502" i="1"/>
  <c r="M502" i="1" s="1"/>
  <c r="L503" i="1"/>
  <c r="M503" i="1" s="1"/>
  <c r="L504" i="1"/>
  <c r="M504" i="1" s="1"/>
  <c r="L505" i="1"/>
  <c r="M505" i="1" s="1"/>
  <c r="L506" i="1"/>
  <c r="M506" i="1" s="1"/>
  <c r="L507" i="1"/>
  <c r="M507" i="1" s="1"/>
  <c r="L508" i="1"/>
  <c r="M508" i="1" s="1"/>
  <c r="L509" i="1"/>
  <c r="M509" i="1" s="1"/>
  <c r="L510" i="1"/>
  <c r="M510" i="1" s="1"/>
  <c r="L511" i="1"/>
  <c r="M511" i="1" s="1"/>
  <c r="L512" i="1"/>
  <c r="M512" i="1" s="1"/>
  <c r="L513" i="1"/>
  <c r="M513" i="1" s="1"/>
  <c r="L514" i="1"/>
  <c r="M514" i="1" s="1"/>
  <c r="L515" i="1"/>
  <c r="M515" i="1" s="1"/>
  <c r="L516" i="1"/>
  <c r="M516" i="1" s="1"/>
  <c r="L517" i="1"/>
  <c r="M517" i="1" s="1"/>
  <c r="L518" i="1"/>
  <c r="M518" i="1" s="1"/>
  <c r="L519" i="1"/>
  <c r="M519" i="1" s="1"/>
  <c r="L520" i="1"/>
  <c r="M520" i="1" s="1"/>
  <c r="L521" i="1"/>
  <c r="M521" i="1" s="1"/>
  <c r="L522" i="1"/>
  <c r="M522" i="1" s="1"/>
  <c r="L523" i="1"/>
  <c r="M523" i="1" s="1"/>
  <c r="L479" i="1"/>
  <c r="M479" i="1" s="1"/>
  <c r="L467" i="1"/>
  <c r="M467" i="1" s="1"/>
  <c r="L468" i="1"/>
  <c r="M468" i="1" s="1"/>
  <c r="L469" i="1"/>
  <c r="M469" i="1" s="1"/>
  <c r="L470" i="1"/>
  <c r="M470" i="1" s="1"/>
  <c r="L471" i="1"/>
  <c r="M471" i="1" s="1"/>
  <c r="L472" i="1"/>
  <c r="M472" i="1" s="1"/>
  <c r="L473" i="1"/>
  <c r="M473" i="1" s="1"/>
  <c r="L474" i="1"/>
  <c r="M474" i="1" s="1"/>
  <c r="L475" i="1"/>
  <c r="M475" i="1" s="1"/>
  <c r="L476" i="1"/>
  <c r="M476" i="1" s="1"/>
  <c r="L477" i="1"/>
  <c r="M477" i="1" s="1"/>
  <c r="L478" i="1"/>
  <c r="M478" i="1" s="1"/>
  <c r="L440" i="1"/>
  <c r="M440" i="1" s="1"/>
  <c r="L441" i="1"/>
  <c r="M441" i="1" s="1"/>
  <c r="L442" i="1"/>
  <c r="M442" i="1" s="1"/>
  <c r="L443" i="1"/>
  <c r="M443" i="1" s="1"/>
  <c r="L444" i="1"/>
  <c r="M444" i="1" s="1"/>
  <c r="L445" i="1"/>
  <c r="M445" i="1" s="1"/>
  <c r="L446" i="1"/>
  <c r="M446" i="1" s="1"/>
  <c r="L447" i="1"/>
  <c r="M447" i="1" s="1"/>
  <c r="L448" i="1"/>
  <c r="M448" i="1" s="1"/>
  <c r="L449" i="1"/>
  <c r="M449" i="1" s="1"/>
  <c r="L450" i="1"/>
  <c r="M450" i="1" s="1"/>
  <c r="L451" i="1"/>
  <c r="M451" i="1" s="1"/>
  <c r="L452" i="1"/>
  <c r="M452" i="1" s="1"/>
  <c r="L453" i="1"/>
  <c r="M453" i="1" s="1"/>
  <c r="L454" i="1"/>
  <c r="M454" i="1" s="1"/>
  <c r="L455" i="1"/>
  <c r="M455" i="1" s="1"/>
  <c r="L456" i="1"/>
  <c r="M456" i="1" s="1"/>
  <c r="L457" i="1"/>
  <c r="M457" i="1" s="1"/>
  <c r="L458" i="1"/>
  <c r="M458" i="1" s="1"/>
  <c r="L459" i="1"/>
  <c r="M459" i="1" s="1"/>
  <c r="L460" i="1"/>
  <c r="M460" i="1" s="1"/>
  <c r="L461" i="1"/>
  <c r="M461" i="1" s="1"/>
  <c r="L462" i="1"/>
  <c r="M462" i="1" s="1"/>
  <c r="L463" i="1"/>
  <c r="M463" i="1" s="1"/>
  <c r="L464" i="1"/>
  <c r="M464" i="1" s="1"/>
  <c r="L465" i="1"/>
  <c r="M465" i="1" s="1"/>
  <c r="L466" i="1"/>
  <c r="M466" i="1" s="1"/>
  <c r="L401" i="1"/>
  <c r="M401" i="1" s="1"/>
  <c r="L402" i="1"/>
  <c r="M402" i="1" s="1"/>
  <c r="L403" i="1"/>
  <c r="M403" i="1" s="1"/>
  <c r="L404" i="1"/>
  <c r="M404" i="1" s="1"/>
  <c r="L405" i="1"/>
  <c r="M405" i="1" s="1"/>
  <c r="L406" i="1"/>
  <c r="M406" i="1" s="1"/>
  <c r="L407" i="1"/>
  <c r="M407" i="1" s="1"/>
  <c r="L408" i="1"/>
  <c r="M408" i="1" s="1"/>
  <c r="L409" i="1"/>
  <c r="M409" i="1" s="1"/>
  <c r="L410" i="1"/>
  <c r="M410" i="1" s="1"/>
  <c r="L411" i="1"/>
  <c r="M411" i="1" s="1"/>
  <c r="L412" i="1"/>
  <c r="M412" i="1" s="1"/>
  <c r="L413" i="1"/>
  <c r="M413" i="1" s="1"/>
  <c r="L414" i="1"/>
  <c r="M414" i="1" s="1"/>
  <c r="L415" i="1"/>
  <c r="M415" i="1" s="1"/>
  <c r="L416" i="1"/>
  <c r="M416" i="1" s="1"/>
  <c r="L417" i="1"/>
  <c r="M417" i="1" s="1"/>
  <c r="L418" i="1"/>
  <c r="M418" i="1" s="1"/>
  <c r="L419" i="1"/>
  <c r="M419" i="1" s="1"/>
  <c r="L420" i="1"/>
  <c r="M420" i="1" s="1"/>
  <c r="L421" i="1"/>
  <c r="M421" i="1" s="1"/>
  <c r="L422" i="1"/>
  <c r="M422" i="1" s="1"/>
  <c r="L423" i="1"/>
  <c r="M423" i="1" s="1"/>
  <c r="L424" i="1"/>
  <c r="M424" i="1" s="1"/>
  <c r="L425" i="1"/>
  <c r="M425" i="1" s="1"/>
  <c r="L426" i="1"/>
  <c r="M426" i="1" s="1"/>
  <c r="L427" i="1"/>
  <c r="M427" i="1" s="1"/>
  <c r="L428" i="1"/>
  <c r="M428" i="1" s="1"/>
  <c r="L429" i="1"/>
  <c r="M429" i="1" s="1"/>
  <c r="L430" i="1"/>
  <c r="M430" i="1" s="1"/>
  <c r="L431" i="1"/>
  <c r="M431" i="1" s="1"/>
  <c r="L432" i="1"/>
  <c r="M432" i="1" s="1"/>
  <c r="L433" i="1"/>
  <c r="M433" i="1" s="1"/>
  <c r="L434" i="1"/>
  <c r="M434" i="1" s="1"/>
  <c r="L435" i="1"/>
  <c r="M435" i="1" s="1"/>
  <c r="L436" i="1"/>
  <c r="M436" i="1" s="1"/>
  <c r="L437" i="1"/>
  <c r="M437" i="1" s="1"/>
  <c r="L438" i="1"/>
  <c r="M438" i="1" s="1"/>
  <c r="L439" i="1"/>
  <c r="M439" i="1" s="1"/>
  <c r="L399" i="1"/>
  <c r="M399" i="1" s="1"/>
  <c r="L400" i="1"/>
  <c r="M400" i="1" s="1"/>
  <c r="L381" i="1"/>
  <c r="M381" i="1" s="1"/>
  <c r="L382" i="1"/>
  <c r="M382" i="1" s="1"/>
  <c r="L383" i="1"/>
  <c r="M383" i="1" s="1"/>
  <c r="L384" i="1"/>
  <c r="M384" i="1" s="1"/>
  <c r="L385" i="1"/>
  <c r="M385" i="1" s="1"/>
  <c r="L386" i="1"/>
  <c r="M386" i="1" s="1"/>
  <c r="L387" i="1"/>
  <c r="M387" i="1" s="1"/>
  <c r="L388" i="1"/>
  <c r="M388" i="1" s="1"/>
  <c r="L389" i="1"/>
  <c r="M389" i="1" s="1"/>
  <c r="L390" i="1"/>
  <c r="M390" i="1" s="1"/>
  <c r="L391" i="1"/>
  <c r="M391" i="1" s="1"/>
  <c r="L392" i="1"/>
  <c r="M392" i="1" s="1"/>
  <c r="L393" i="1"/>
  <c r="M393" i="1" s="1"/>
  <c r="L394" i="1"/>
  <c r="M394" i="1" s="1"/>
  <c r="L395" i="1"/>
  <c r="M395" i="1" s="1"/>
  <c r="L396" i="1"/>
  <c r="M396" i="1" s="1"/>
  <c r="L397" i="1"/>
  <c r="M397" i="1" s="1"/>
  <c r="L398" i="1"/>
  <c r="M398" i="1" s="1"/>
  <c r="L375" i="1"/>
  <c r="M375" i="1" s="1"/>
  <c r="L376" i="1"/>
  <c r="M376" i="1" s="1"/>
  <c r="L377" i="1"/>
  <c r="M377" i="1" s="1"/>
  <c r="L378" i="1"/>
  <c r="M378" i="1" s="1"/>
  <c r="L379" i="1"/>
  <c r="M379" i="1" s="1"/>
  <c r="L380" i="1"/>
  <c r="M380" i="1" s="1"/>
  <c r="L372" i="1"/>
  <c r="M372" i="1" s="1"/>
  <c r="L373" i="1"/>
  <c r="M373" i="1" s="1"/>
  <c r="L374" i="1"/>
  <c r="M374" i="1" s="1"/>
  <c r="L371" i="1"/>
  <c r="M371" i="1" s="1"/>
  <c r="L370" i="1"/>
  <c r="M370" i="1" s="1"/>
  <c r="L369" i="1"/>
  <c r="M369" i="1" s="1"/>
  <c r="L365" i="1"/>
  <c r="M365" i="1" s="1"/>
  <c r="L366" i="1"/>
  <c r="M366" i="1" s="1"/>
  <c r="L367" i="1"/>
  <c r="M367" i="1" s="1"/>
  <c r="L368" i="1"/>
  <c r="M368" i="1" s="1"/>
  <c r="L364" i="1"/>
  <c r="M364" i="1" s="1"/>
  <c r="L363" i="1"/>
  <c r="M363" i="1" s="1"/>
  <c r="L362" i="1"/>
  <c r="M362" i="1" s="1"/>
  <c r="L360" i="1"/>
  <c r="M360" i="1" s="1"/>
  <c r="L361" i="1"/>
  <c r="M361" i="1" s="1"/>
  <c r="L359" i="1"/>
  <c r="M359" i="1" s="1"/>
  <c r="L341" i="1"/>
  <c r="M341" i="1" s="1"/>
  <c r="L342" i="1"/>
  <c r="M342" i="1" s="1"/>
  <c r="L343" i="1"/>
  <c r="M343" i="1" s="1"/>
  <c r="L344" i="1"/>
  <c r="M344" i="1" s="1"/>
  <c r="L345" i="1"/>
  <c r="M345" i="1" s="1"/>
  <c r="L346" i="1"/>
  <c r="M346" i="1" s="1"/>
  <c r="L347" i="1"/>
  <c r="M347" i="1" s="1"/>
  <c r="L348" i="1"/>
  <c r="M348" i="1" s="1"/>
  <c r="L349" i="1"/>
  <c r="M349" i="1" s="1"/>
  <c r="L350" i="1"/>
  <c r="M350" i="1" s="1"/>
  <c r="L351" i="1"/>
  <c r="M351" i="1" s="1"/>
  <c r="L352" i="1"/>
  <c r="M352" i="1" s="1"/>
  <c r="L353" i="1"/>
  <c r="M353" i="1" s="1"/>
  <c r="L354" i="1"/>
  <c r="M354" i="1" s="1"/>
  <c r="L355" i="1"/>
  <c r="M355" i="1" s="1"/>
  <c r="L356" i="1"/>
  <c r="M356" i="1" s="1"/>
  <c r="L357" i="1"/>
  <c r="M357" i="1" s="1"/>
  <c r="L358" i="1"/>
  <c r="M358" i="1" s="1"/>
  <c r="L340" i="1"/>
  <c r="M340" i="1" s="1"/>
  <c r="L338" i="1"/>
  <c r="M338" i="1" s="1"/>
  <c r="L339" i="1"/>
  <c r="M339" i="1" s="1"/>
  <c r="L337" i="1"/>
  <c r="M337" i="1" s="1"/>
  <c r="L336" i="1"/>
  <c r="M336" i="1" s="1"/>
  <c r="L334" i="1"/>
  <c r="M334" i="1" s="1"/>
  <c r="L335" i="1"/>
  <c r="M335" i="1" s="1"/>
  <c r="L331" i="1"/>
  <c r="M331" i="1" s="1"/>
  <c r="L332" i="1"/>
  <c r="M332" i="1" s="1"/>
  <c r="L333" i="1"/>
  <c r="M333" i="1" s="1"/>
  <c r="L327" i="1"/>
  <c r="M327" i="1" s="1"/>
  <c r="L328" i="1"/>
  <c r="M328" i="1" s="1"/>
  <c r="L329" i="1"/>
  <c r="M329" i="1" s="1"/>
  <c r="L330" i="1"/>
  <c r="M330" i="1" s="1"/>
  <c r="L326" i="1"/>
  <c r="M326" i="1" s="1"/>
  <c r="L322" i="1"/>
  <c r="M322" i="1" s="1"/>
  <c r="L323" i="1"/>
  <c r="M323" i="1" s="1"/>
  <c r="L324" i="1"/>
  <c r="M324" i="1" s="1"/>
  <c r="L325" i="1"/>
  <c r="M325" i="1" s="1"/>
  <c r="L303" i="1"/>
  <c r="M303" i="1" s="1"/>
  <c r="L304" i="1"/>
  <c r="M304" i="1" s="1"/>
  <c r="L305" i="1"/>
  <c r="M305" i="1" s="1"/>
  <c r="L306" i="1"/>
  <c r="M306" i="1" s="1"/>
  <c r="L307" i="1"/>
  <c r="M307" i="1" s="1"/>
  <c r="L308" i="1"/>
  <c r="M308" i="1" s="1"/>
  <c r="L309" i="1"/>
  <c r="M309" i="1" s="1"/>
  <c r="L310" i="1"/>
  <c r="M310" i="1" s="1"/>
  <c r="L311" i="1"/>
  <c r="M311" i="1" s="1"/>
  <c r="L312" i="1"/>
  <c r="M312" i="1" s="1"/>
  <c r="L313" i="1"/>
  <c r="M313" i="1" s="1"/>
  <c r="L314" i="1"/>
  <c r="M314" i="1" s="1"/>
  <c r="L315" i="1"/>
  <c r="M315" i="1" s="1"/>
  <c r="L316" i="1"/>
  <c r="M316" i="1" s="1"/>
  <c r="L317" i="1"/>
  <c r="M317" i="1" s="1"/>
  <c r="L318" i="1"/>
  <c r="M318" i="1" s="1"/>
  <c r="L319" i="1"/>
  <c r="M319" i="1" s="1"/>
  <c r="L320" i="1"/>
  <c r="M320" i="1" s="1"/>
  <c r="L321" i="1"/>
  <c r="M321" i="1" s="1"/>
  <c r="L302" i="1"/>
  <c r="M302" i="1" s="1"/>
  <c r="L297" i="1"/>
  <c r="M297" i="1" s="1"/>
  <c r="L298" i="1"/>
  <c r="M298" i="1" s="1"/>
  <c r="L299" i="1"/>
  <c r="M299" i="1" s="1"/>
  <c r="L300" i="1"/>
  <c r="M300" i="1" s="1"/>
  <c r="L301" i="1"/>
  <c r="M301" i="1" s="1"/>
  <c r="L296" i="1"/>
  <c r="M296" i="1" s="1"/>
  <c r="L291" i="1"/>
  <c r="M291" i="1" s="1"/>
  <c r="L292" i="1"/>
  <c r="M292" i="1" s="1"/>
  <c r="L293" i="1"/>
  <c r="M293" i="1" s="1"/>
  <c r="L294" i="1"/>
  <c r="M294" i="1" s="1"/>
  <c r="L295" i="1"/>
  <c r="M295" i="1" s="1"/>
  <c r="L287" i="1"/>
  <c r="M287" i="1" s="1"/>
  <c r="L288" i="1"/>
  <c r="M288" i="1" s="1"/>
  <c r="L289" i="1"/>
  <c r="M289" i="1" s="1"/>
  <c r="L290" i="1"/>
  <c r="M290" i="1" s="1"/>
  <c r="L286" i="1"/>
  <c r="M286" i="1" s="1"/>
  <c r="L283" i="1"/>
  <c r="M283" i="1" s="1"/>
  <c r="L284" i="1"/>
  <c r="M284" i="1" s="1"/>
  <c r="L285" i="1"/>
  <c r="M285" i="1" s="1"/>
  <c r="L282" i="1"/>
  <c r="M282" i="1" s="1"/>
  <c r="L279" i="1"/>
  <c r="M279" i="1" s="1"/>
  <c r="L280" i="1"/>
  <c r="M280" i="1" s="1"/>
  <c r="L281" i="1"/>
  <c r="M281" i="1" s="1"/>
  <c r="L278" i="1"/>
  <c r="M278" i="1" s="1"/>
  <c r="L277" i="1"/>
  <c r="M277" i="1" s="1"/>
  <c r="L276" i="1"/>
  <c r="M276" i="1" s="1"/>
  <c r="L275" i="1"/>
  <c r="M275" i="1" s="1"/>
  <c r="L274" i="1"/>
  <c r="M274" i="1" s="1"/>
  <c r="L273" i="1"/>
  <c r="M273" i="1" s="1"/>
  <c r="L272" i="1"/>
  <c r="M272" i="1" s="1"/>
  <c r="L271" i="1"/>
  <c r="M271" i="1" s="1"/>
  <c r="L270" i="1"/>
  <c r="M270" i="1" s="1"/>
  <c r="L269" i="1"/>
  <c r="M269" i="1" s="1"/>
  <c r="L268" i="1"/>
  <c r="M268" i="1" s="1"/>
  <c r="L267" i="1"/>
  <c r="M267" i="1" s="1"/>
  <c r="L266" i="1"/>
  <c r="M266" i="1" s="1"/>
  <c r="L265" i="1"/>
  <c r="M265" i="1" s="1"/>
  <c r="L264" i="1"/>
  <c r="M264" i="1" s="1"/>
  <c r="L263" i="1"/>
  <c r="M263" i="1" s="1"/>
  <c r="L262" i="1"/>
  <c r="M262" i="1" s="1"/>
  <c r="L261" i="1"/>
  <c r="M261" i="1" s="1"/>
  <c r="L260" i="1"/>
  <c r="M260" i="1" s="1"/>
  <c r="L255" i="1"/>
  <c r="M255" i="1" s="1"/>
  <c r="L256" i="1"/>
  <c r="M256" i="1" s="1"/>
  <c r="L257" i="1"/>
  <c r="M257" i="1" s="1"/>
  <c r="L258" i="1"/>
  <c r="M258" i="1" s="1"/>
  <c r="L259" i="1"/>
  <c r="M259" i="1" s="1"/>
  <c r="L253" i="1"/>
  <c r="M253" i="1" s="1"/>
  <c r="L254" i="1"/>
  <c r="M254" i="1" s="1"/>
  <c r="L252" i="1"/>
  <c r="M252" i="1" s="1"/>
  <c r="L251" i="1"/>
  <c r="M251" i="1" s="1"/>
  <c r="L248" i="1"/>
  <c r="M248" i="1" s="1"/>
  <c r="L249" i="1"/>
  <c r="M249" i="1" s="1"/>
  <c r="L250" i="1"/>
  <c r="M250" i="1" s="1"/>
  <c r="L247" i="1"/>
  <c r="M247" i="1" s="1"/>
  <c r="L245" i="1"/>
  <c r="M245" i="1" s="1"/>
  <c r="L246" i="1"/>
  <c r="M246" i="1" s="1"/>
  <c r="L233" i="1"/>
  <c r="M233" i="1" s="1"/>
  <c r="L234" i="1"/>
  <c r="M234" i="1" s="1"/>
  <c r="L235" i="1"/>
  <c r="M235" i="1" s="1"/>
  <c r="L236" i="1"/>
  <c r="M236" i="1" s="1"/>
  <c r="L237" i="1"/>
  <c r="M237" i="1" s="1"/>
  <c r="L238" i="1"/>
  <c r="M238" i="1" s="1"/>
  <c r="L239" i="1"/>
  <c r="M239" i="1" s="1"/>
  <c r="L240" i="1"/>
  <c r="M240" i="1" s="1"/>
  <c r="L241" i="1"/>
  <c r="M241" i="1" s="1"/>
  <c r="L242" i="1"/>
  <c r="M242" i="1" s="1"/>
  <c r="L243" i="1"/>
  <c r="M243" i="1" s="1"/>
  <c r="L244" i="1"/>
  <c r="M244" i="1" s="1"/>
  <c r="L229" i="1"/>
  <c r="M229" i="1" s="1"/>
  <c r="L230" i="1"/>
  <c r="M230" i="1" s="1"/>
  <c r="L231" i="1"/>
  <c r="M231" i="1" s="1"/>
  <c r="L232" i="1"/>
  <c r="M232" i="1" s="1"/>
  <c r="L225" i="1"/>
  <c r="M225" i="1" s="1"/>
  <c r="L226" i="1"/>
  <c r="M226" i="1" s="1"/>
  <c r="L227" i="1"/>
  <c r="M227" i="1" s="1"/>
  <c r="L228" i="1"/>
  <c r="M228" i="1" s="1"/>
  <c r="L224" i="1"/>
  <c r="M224" i="1" s="1"/>
  <c r="L223" i="1"/>
  <c r="M223" i="1" s="1"/>
  <c r="L222" i="1"/>
  <c r="M222" i="1" s="1"/>
  <c r="L218" i="1"/>
  <c r="M218" i="1" s="1"/>
  <c r="L219" i="1"/>
  <c r="M219" i="1" s="1"/>
  <c r="L220" i="1"/>
  <c r="M220" i="1" s="1"/>
  <c r="L221" i="1"/>
  <c r="M221" i="1" s="1"/>
  <c r="L202" i="1"/>
  <c r="M202" i="1" s="1"/>
  <c r="L203" i="1"/>
  <c r="M203" i="1" s="1"/>
  <c r="L204" i="1"/>
  <c r="M204" i="1" s="1"/>
  <c r="L205" i="1"/>
  <c r="M205" i="1" s="1"/>
  <c r="L206" i="1"/>
  <c r="M206" i="1" s="1"/>
  <c r="L207" i="1"/>
  <c r="M207" i="1" s="1"/>
  <c r="L208" i="1"/>
  <c r="M208" i="1" s="1"/>
  <c r="L209" i="1"/>
  <c r="M209" i="1" s="1"/>
  <c r="L210" i="1"/>
  <c r="M210" i="1" s="1"/>
  <c r="L211" i="1"/>
  <c r="M211" i="1" s="1"/>
  <c r="L212" i="1"/>
  <c r="M212" i="1" s="1"/>
  <c r="L213" i="1"/>
  <c r="M213" i="1" s="1"/>
  <c r="L214" i="1"/>
  <c r="M214" i="1" s="1"/>
  <c r="L215" i="1"/>
  <c r="M215" i="1" s="1"/>
  <c r="L216" i="1"/>
  <c r="M216" i="1" s="1"/>
  <c r="L217" i="1"/>
  <c r="M217" i="1" s="1"/>
  <c r="L191" i="1"/>
  <c r="M191" i="1" s="1"/>
  <c r="L192" i="1"/>
  <c r="M192" i="1" s="1"/>
  <c r="L193" i="1"/>
  <c r="M193" i="1" s="1"/>
  <c r="L194" i="1"/>
  <c r="M194" i="1" s="1"/>
  <c r="L195" i="1"/>
  <c r="M195" i="1" s="1"/>
  <c r="L196" i="1"/>
  <c r="M196" i="1" s="1"/>
  <c r="L197" i="1"/>
  <c r="M197" i="1" s="1"/>
  <c r="L198" i="1"/>
  <c r="M198" i="1" s="1"/>
  <c r="L199" i="1"/>
  <c r="M199" i="1" s="1"/>
  <c r="L200" i="1"/>
  <c r="M200" i="1" s="1"/>
  <c r="L201" i="1"/>
  <c r="M201" i="1" s="1"/>
  <c r="L190" i="1"/>
  <c r="M190" i="1" s="1"/>
  <c r="L189" i="1"/>
  <c r="M189" i="1" s="1"/>
  <c r="L188" i="1"/>
  <c r="M188" i="1" s="1"/>
  <c r="L179" i="1"/>
  <c r="M179" i="1" s="1"/>
  <c r="L180" i="1"/>
  <c r="M180" i="1" s="1"/>
  <c r="L181" i="1"/>
  <c r="M181" i="1" s="1"/>
  <c r="L182" i="1"/>
  <c r="M182" i="1" s="1"/>
  <c r="L183" i="1"/>
  <c r="M183" i="1" s="1"/>
  <c r="L184" i="1"/>
  <c r="M184" i="1" s="1"/>
  <c r="L185" i="1"/>
  <c r="M185" i="1" s="1"/>
  <c r="L186" i="1"/>
  <c r="M186" i="1" s="1"/>
  <c r="L187" i="1"/>
  <c r="M187" i="1" s="1"/>
  <c r="L144" i="1"/>
  <c r="M144" i="1" s="1"/>
  <c r="L145" i="1"/>
  <c r="M145" i="1" s="1"/>
  <c r="L146" i="1"/>
  <c r="M146" i="1" s="1"/>
  <c r="L147" i="1"/>
  <c r="M147" i="1" s="1"/>
  <c r="L148" i="1"/>
  <c r="M148" i="1" s="1"/>
  <c r="L149" i="1"/>
  <c r="M149" i="1" s="1"/>
  <c r="L150" i="1"/>
  <c r="M150" i="1" s="1"/>
  <c r="L151" i="1"/>
  <c r="M151" i="1" s="1"/>
  <c r="L152" i="1"/>
  <c r="M152" i="1" s="1"/>
  <c r="L153" i="1"/>
  <c r="M153" i="1" s="1"/>
  <c r="L154" i="1"/>
  <c r="M154" i="1" s="1"/>
  <c r="L155" i="1"/>
  <c r="M155" i="1" s="1"/>
  <c r="L156" i="1"/>
  <c r="M156" i="1" s="1"/>
  <c r="L157" i="1"/>
  <c r="M157" i="1" s="1"/>
  <c r="L158" i="1"/>
  <c r="M158" i="1" s="1"/>
  <c r="L159" i="1"/>
  <c r="M159" i="1" s="1"/>
  <c r="L160" i="1"/>
  <c r="M160" i="1" s="1"/>
  <c r="L161" i="1"/>
  <c r="M161" i="1" s="1"/>
  <c r="L162" i="1"/>
  <c r="M162" i="1" s="1"/>
  <c r="L163" i="1"/>
  <c r="M163" i="1" s="1"/>
  <c r="L164" i="1"/>
  <c r="M164" i="1" s="1"/>
  <c r="L165" i="1"/>
  <c r="M165" i="1" s="1"/>
  <c r="L166" i="1"/>
  <c r="M166" i="1" s="1"/>
  <c r="L167" i="1"/>
  <c r="M167" i="1" s="1"/>
  <c r="L168" i="1"/>
  <c r="M168" i="1" s="1"/>
  <c r="L169" i="1"/>
  <c r="M169" i="1" s="1"/>
  <c r="L170" i="1"/>
  <c r="M170" i="1" s="1"/>
  <c r="L171" i="1"/>
  <c r="M171" i="1" s="1"/>
  <c r="L172" i="1"/>
  <c r="M172" i="1" s="1"/>
  <c r="L173" i="1"/>
  <c r="M173" i="1" s="1"/>
  <c r="L174" i="1"/>
  <c r="M174" i="1" s="1"/>
  <c r="L175" i="1"/>
  <c r="M175" i="1" s="1"/>
  <c r="L176" i="1"/>
  <c r="M176" i="1" s="1"/>
  <c r="L177" i="1"/>
  <c r="M177" i="1" s="1"/>
  <c r="L178" i="1"/>
  <c r="M178" i="1" s="1"/>
  <c r="L142" i="1"/>
  <c r="M142" i="1" s="1"/>
  <c r="L143" i="1"/>
  <c r="M143" i="1" s="1"/>
  <c r="L140" i="1"/>
  <c r="M140" i="1" s="1"/>
  <c r="L141" i="1"/>
  <c r="M141" i="1" s="1"/>
  <c r="L127" i="1"/>
  <c r="M127" i="1" s="1"/>
  <c r="L128" i="1"/>
  <c r="M128" i="1" s="1"/>
  <c r="L129" i="1"/>
  <c r="M129" i="1" s="1"/>
  <c r="L130" i="1"/>
  <c r="M130" i="1" s="1"/>
  <c r="L131" i="1"/>
  <c r="M131" i="1" s="1"/>
  <c r="L132" i="1"/>
  <c r="M132" i="1" s="1"/>
  <c r="L133" i="1"/>
  <c r="M133" i="1" s="1"/>
  <c r="L134" i="1"/>
  <c r="M134" i="1" s="1"/>
  <c r="L135" i="1"/>
  <c r="M135" i="1" s="1"/>
  <c r="L136" i="1"/>
  <c r="M136" i="1" s="1"/>
  <c r="L137" i="1"/>
  <c r="M137" i="1" s="1"/>
  <c r="L138" i="1"/>
  <c r="M138" i="1" s="1"/>
  <c r="L139" i="1"/>
  <c r="M139" i="1" s="1"/>
  <c r="L120" i="1"/>
  <c r="M120" i="1" s="1"/>
  <c r="L121" i="1"/>
  <c r="M121" i="1" s="1"/>
  <c r="L122" i="1"/>
  <c r="M122" i="1" s="1"/>
  <c r="L123" i="1"/>
  <c r="M123" i="1" s="1"/>
  <c r="L124" i="1"/>
  <c r="M124" i="1" s="1"/>
  <c r="L125" i="1"/>
  <c r="M125" i="1" s="1"/>
  <c r="L126" i="1"/>
  <c r="M126" i="1" s="1"/>
  <c r="L110" i="1"/>
  <c r="M110" i="1" s="1"/>
  <c r="L111" i="1"/>
  <c r="M111" i="1" s="1"/>
  <c r="L112" i="1"/>
  <c r="M112" i="1" s="1"/>
  <c r="L113" i="1"/>
  <c r="M113" i="1" s="1"/>
  <c r="L114" i="1"/>
  <c r="M114" i="1" s="1"/>
  <c r="L115" i="1"/>
  <c r="M115" i="1" s="1"/>
  <c r="L116" i="1"/>
  <c r="M116" i="1" s="1"/>
  <c r="L117" i="1"/>
  <c r="M117" i="1" s="1"/>
  <c r="L118" i="1"/>
  <c r="M118" i="1" s="1"/>
  <c r="L119" i="1"/>
  <c r="M119" i="1" s="1"/>
  <c r="L107" i="1"/>
  <c r="M107" i="1" s="1"/>
  <c r="L108" i="1"/>
  <c r="M108" i="1" s="1"/>
  <c r="L109" i="1"/>
  <c r="M109" i="1" s="1"/>
  <c r="L106" i="1"/>
  <c r="M106" i="1" s="1"/>
  <c r="L105" i="1"/>
  <c r="M105" i="1" s="1"/>
  <c r="L103" i="1"/>
  <c r="M103" i="1" s="1"/>
  <c r="L104" i="1"/>
  <c r="M104" i="1" s="1"/>
  <c r="L101" i="1"/>
  <c r="M101" i="1" s="1"/>
  <c r="L102" i="1"/>
  <c r="M102" i="1" s="1"/>
  <c r="L99" i="1"/>
  <c r="M99" i="1" s="1"/>
  <c r="L100" i="1"/>
  <c r="M100" i="1" s="1"/>
  <c r="L89" i="1"/>
  <c r="M89" i="1" s="1"/>
  <c r="L90" i="1"/>
  <c r="M90" i="1" s="1"/>
  <c r="L91" i="1"/>
  <c r="M91" i="1" s="1"/>
  <c r="L92" i="1"/>
  <c r="M92" i="1" s="1"/>
  <c r="L93" i="1"/>
  <c r="M93" i="1" s="1"/>
  <c r="L94" i="1"/>
  <c r="M94" i="1" s="1"/>
  <c r="L95" i="1"/>
  <c r="M95" i="1" s="1"/>
  <c r="L96" i="1"/>
  <c r="M96" i="1" s="1"/>
  <c r="L97" i="1"/>
  <c r="M97" i="1" s="1"/>
  <c r="L98" i="1"/>
  <c r="M98" i="1" s="1"/>
  <c r="L74" i="1"/>
  <c r="M74" i="1" s="1"/>
  <c r="L75" i="1"/>
  <c r="M75" i="1" s="1"/>
  <c r="L76" i="1"/>
  <c r="M76" i="1" s="1"/>
  <c r="L77" i="1"/>
  <c r="M77" i="1" s="1"/>
  <c r="L78" i="1"/>
  <c r="M78" i="1" s="1"/>
  <c r="L79" i="1"/>
  <c r="M79" i="1" s="1"/>
  <c r="L80" i="1"/>
  <c r="M80" i="1" s="1"/>
  <c r="L81" i="1"/>
  <c r="M81" i="1" s="1"/>
  <c r="L82" i="1"/>
  <c r="M82" i="1" s="1"/>
  <c r="L83" i="1"/>
  <c r="M83" i="1" s="1"/>
  <c r="L84" i="1"/>
  <c r="M84" i="1" s="1"/>
  <c r="L85" i="1"/>
  <c r="M85" i="1" s="1"/>
  <c r="L86" i="1"/>
  <c r="M86" i="1" s="1"/>
  <c r="L87" i="1"/>
  <c r="M87" i="1" s="1"/>
  <c r="L88" i="1"/>
  <c r="M88" i="1" s="1"/>
  <c r="L71" i="1"/>
  <c r="M71" i="1" s="1"/>
  <c r="L72" i="1"/>
  <c r="M72" i="1" s="1"/>
  <c r="L73" i="1"/>
  <c r="M73" i="1" s="1"/>
  <c r="L70" i="1"/>
  <c r="M70" i="1" s="1"/>
  <c r="L69" i="1"/>
  <c r="M69" i="1" s="1"/>
  <c r="L68" i="1"/>
  <c r="M68" i="1" s="1"/>
  <c r="L67" i="1"/>
  <c r="M67" i="1" s="1"/>
  <c r="L66" i="1"/>
  <c r="M66" i="1" s="1"/>
  <c r="L64" i="1"/>
  <c r="M64" i="1" s="1"/>
  <c r="L65" i="1"/>
  <c r="M65" i="1" s="1"/>
  <c r="L63" i="1"/>
  <c r="M63" i="1" s="1"/>
  <c r="L61" i="1"/>
  <c r="M61" i="1" s="1"/>
  <c r="L62" i="1"/>
  <c r="M62" i="1" s="1"/>
  <c r="L60" i="1"/>
  <c r="M60" i="1" s="1"/>
  <c r="L59" i="1"/>
  <c r="M59" i="1" s="1"/>
  <c r="L58" i="1"/>
  <c r="M58" i="1" s="1"/>
  <c r="L54" i="1"/>
  <c r="M54" i="1" s="1"/>
  <c r="L55" i="1"/>
  <c r="M55" i="1" s="1"/>
  <c r="L56" i="1"/>
  <c r="M56" i="1" s="1"/>
  <c r="L57" i="1"/>
  <c r="M57" i="1" s="1"/>
  <c r="L53" i="1"/>
  <c r="M53" i="1" s="1"/>
  <c r="L52" i="1"/>
  <c r="M52" i="1" s="1"/>
  <c r="L50" i="1"/>
  <c r="M50" i="1" s="1"/>
  <c r="L51" i="1"/>
  <c r="M51" i="1" s="1"/>
  <c r="L49" i="1"/>
  <c r="M49" i="1" s="1"/>
  <c r="L48" i="1"/>
  <c r="M48" i="1" s="1"/>
  <c r="L46" i="1"/>
  <c r="M46" i="1" s="1"/>
  <c r="L47" i="1"/>
  <c r="M47" i="1" s="1"/>
  <c r="L45" i="1"/>
  <c r="M45" i="1" s="1"/>
  <c r="L43" i="1"/>
  <c r="M43" i="1" s="1"/>
  <c r="L44" i="1"/>
  <c r="M44" i="1" s="1"/>
  <c r="L40" i="1"/>
  <c r="M40" i="1" s="1"/>
  <c r="L41" i="1"/>
  <c r="M41" i="1" s="1"/>
  <c r="L42" i="1"/>
  <c r="M42" i="1" s="1"/>
  <c r="L33" i="1"/>
  <c r="M33" i="1" s="1"/>
  <c r="L34" i="1"/>
  <c r="M34" i="1" s="1"/>
  <c r="L35" i="1"/>
  <c r="M35" i="1" s="1"/>
  <c r="L36" i="1"/>
  <c r="M36" i="1" s="1"/>
  <c r="L37" i="1"/>
  <c r="M37" i="1" s="1"/>
  <c r="L38" i="1"/>
  <c r="M38" i="1" s="1"/>
  <c r="L39" i="1"/>
  <c r="M39" i="1" s="1"/>
  <c r="L32" i="1"/>
  <c r="M32" i="1" s="1"/>
  <c r="L30" i="1"/>
  <c r="M30" i="1" s="1"/>
  <c r="L31" i="1"/>
  <c r="M31" i="1" s="1"/>
  <c r="L26" i="1"/>
  <c r="M26" i="1" s="1"/>
  <c r="L27" i="1"/>
  <c r="M27" i="1" s="1"/>
  <c r="L28" i="1"/>
  <c r="M28" i="1" s="1"/>
  <c r="L29" i="1"/>
  <c r="M29" i="1" s="1"/>
  <c r="L25" i="1"/>
  <c r="M25" i="1" s="1"/>
  <c r="L24" i="1"/>
  <c r="M24" i="1" s="1"/>
  <c r="L23" i="1"/>
  <c r="M23" i="1" s="1"/>
  <c r="L22" i="1"/>
  <c r="M22" i="1" s="1"/>
  <c r="L21" i="1"/>
  <c r="M21" i="1" s="1"/>
  <c r="L20" i="1"/>
  <c r="M20" i="1" s="1"/>
  <c r="L19" i="1"/>
  <c r="M19" i="1" s="1"/>
  <c r="L14" i="1"/>
  <c r="M14" i="1" s="1"/>
  <c r="L15" i="1"/>
  <c r="M15" i="1" s="1"/>
  <c r="L16" i="1"/>
  <c r="M16" i="1" s="1"/>
  <c r="L17" i="1"/>
  <c r="M17" i="1" s="1"/>
  <c r="L18" i="1"/>
  <c r="M18" i="1" s="1"/>
  <c r="L8" i="1"/>
  <c r="M8" i="1" s="1"/>
  <c r="L9" i="1"/>
  <c r="M9" i="1" s="1"/>
  <c r="L10" i="1"/>
  <c r="M10" i="1" s="1"/>
  <c r="L11" i="1"/>
  <c r="M11" i="1" s="1"/>
  <c r="L12" i="1"/>
  <c r="M12" i="1" s="1"/>
  <c r="L13" i="1"/>
  <c r="M13" i="1" s="1"/>
  <c r="L3" i="1"/>
  <c r="M3" i="1" s="1"/>
  <c r="L4" i="1"/>
  <c r="M4" i="1" s="1"/>
  <c r="L5" i="1"/>
  <c r="M5" i="1" s="1"/>
  <c r="L6" i="1"/>
  <c r="M6" i="1" s="1"/>
  <c r="L7" i="1"/>
  <c r="M7" i="1" s="1"/>
  <c r="L2" i="1"/>
  <c r="M2" i="1" s="1"/>
  <c r="A5" i="1" l="1"/>
  <c r="A6" i="1" s="1"/>
  <c r="A1079" i="1"/>
  <c r="A1080" i="1" s="1"/>
  <c r="H8" i="3"/>
  <c r="H6" i="3"/>
  <c r="A7" i="1" l="1"/>
  <c r="A1081" i="1"/>
  <c r="J8" i="3"/>
  <c r="A8" i="1" l="1"/>
  <c r="A1082" i="1"/>
  <c r="A9" i="1" l="1"/>
  <c r="A14" i="1" s="1"/>
  <c r="A15" i="1"/>
  <c r="A1178" i="1"/>
  <c r="A1179" i="1"/>
  <c r="A16" i="1" l="1"/>
  <c r="A1180" i="1"/>
  <c r="A1181" i="1"/>
  <c r="A17" i="1" l="1"/>
  <c r="A46" i="1"/>
  <c r="A1182" i="1"/>
  <c r="A82" i="1" l="1"/>
  <c r="A83" i="1" s="1"/>
  <c r="A84" i="1" s="1"/>
  <c r="A85" i="1" s="1"/>
  <c r="A86" i="1" s="1"/>
  <c r="A87" i="1" s="1"/>
  <c r="A88" i="1" s="1"/>
  <c r="A95" i="1" s="1"/>
  <c r="A96" i="1" s="1"/>
  <c r="A107" i="1" s="1"/>
  <c r="A108" i="1" s="1"/>
  <c r="A18" i="1"/>
  <c r="A1183" i="1"/>
  <c r="A20" i="1" l="1"/>
  <c r="A162" i="1"/>
  <c r="A1184" i="1"/>
  <c r="A42" i="1" l="1"/>
  <c r="A21" i="1"/>
  <c r="A1185" i="1"/>
  <c r="A24" i="1" l="1"/>
  <c r="A1186" i="1"/>
  <c r="A26" i="1" l="1"/>
  <c r="A1187" i="1"/>
  <c r="A27" i="1" l="1"/>
  <c r="A1188" i="1"/>
  <c r="A1189" i="1" s="1"/>
  <c r="A1190" i="1" s="1"/>
  <c r="A1202" i="1" s="1"/>
  <c r="A1203" i="1" s="1"/>
  <c r="A1422" i="1" s="1"/>
  <c r="A1423" i="1" s="1"/>
  <c r="A1424" i="1" s="1"/>
  <c r="A1425" i="1" s="1"/>
  <c r="A1426" i="1" s="1"/>
  <c r="A1427" i="1" s="1"/>
  <c r="A1631" i="1" s="1"/>
  <c r="A1632" i="1" s="1"/>
  <c r="A1633" i="1" s="1"/>
  <c r="A1634" i="1" s="1"/>
  <c r="A1635" i="1" s="1"/>
  <c r="A1636" i="1" s="1"/>
  <c r="A1637" i="1" s="1"/>
  <c r="A1638" i="1" s="1"/>
  <c r="A1639" i="1" s="1"/>
  <c r="A1640" i="1" s="1"/>
  <c r="A1641" i="1" s="1"/>
  <c r="A1642" i="1" s="1"/>
  <c r="A1643" i="1" s="1"/>
  <c r="A1648" i="1" s="1"/>
  <c r="A1678" i="1" s="1"/>
  <c r="A2559" i="1"/>
  <c r="A2681" i="1" s="1"/>
  <c r="A2706" i="1"/>
  <c r="A2707" i="1" s="1"/>
  <c r="A28" i="1" l="1"/>
  <c r="A29" i="1" l="1"/>
  <c r="A33" i="1" l="1"/>
  <c r="A34" i="1" l="1"/>
  <c r="A35" i="1" l="1"/>
  <c r="A36" i="1" l="1"/>
  <c r="A37" i="1" l="1"/>
  <c r="A38" i="1" l="1"/>
  <c r="A39" i="1" l="1"/>
  <c r="A41" i="1" l="1"/>
  <c r="A45" i="1" l="1"/>
  <c r="A54" i="1" l="1"/>
  <c r="A55" i="1" l="1"/>
  <c r="A56" i="1" l="1"/>
  <c r="A59" i="1" l="1"/>
  <c r="A61" i="1" s="1"/>
  <c r="A68" i="1" s="1"/>
  <c r="A114" i="1" l="1"/>
  <c r="A115" i="1" l="1"/>
  <c r="A116" i="1" l="1"/>
  <c r="A117" i="1" l="1"/>
  <c r="A120" i="1" s="1"/>
  <c r="A121" i="1" s="1"/>
  <c r="A122" i="1" s="1"/>
  <c r="A125" i="1" s="1"/>
  <c r="A126" i="1" l="1"/>
  <c r="A127" i="1" s="1"/>
  <c r="A129" i="1" s="1"/>
  <c r="A133" i="1" l="1"/>
  <c r="A134" i="1" l="1"/>
  <c r="A135" i="1" s="1"/>
  <c r="A136" i="1" s="1"/>
  <c r="A137" i="1" s="1"/>
  <c r="A145" i="1" l="1"/>
  <c r="A147" i="1" l="1"/>
  <c r="A148" i="1" l="1"/>
  <c r="A151" i="1" l="1"/>
  <c r="A152" i="1" l="1"/>
  <c r="C15" i="6" l="1"/>
  <c r="D16" i="6"/>
  <c r="F9" i="6"/>
  <c r="A155" i="1"/>
  <c r="F14" i="6" s="1"/>
  <c r="C21" i="6"/>
  <c r="A375" i="1"/>
  <c r="A376" i="1" s="1"/>
  <c r="A377" i="1" s="1"/>
  <c r="A378" i="1" s="1"/>
  <c r="A379" i="1" s="1"/>
  <c r="A380" i="1" s="1"/>
  <c r="A384" i="1" s="1"/>
  <c r="A385" i="1" s="1"/>
  <c r="A386" i="1" s="1"/>
  <c r="A387" i="1" s="1"/>
  <c r="A388" i="1" s="1"/>
  <c r="A389" i="1" s="1"/>
  <c r="A390" i="1" s="1"/>
  <c r="A391" i="1" s="1"/>
  <c r="A392" i="1" s="1"/>
  <c r="A393" i="1" s="1"/>
  <c r="A394" i="1" s="1"/>
  <c r="A395" i="1" s="1"/>
  <c r="A396" i="1" s="1"/>
  <c r="A397" i="1" s="1"/>
  <c r="F25" i="6"/>
  <c r="F21" i="6"/>
  <c r="F23" i="6"/>
  <c r="A174" i="1" l="1"/>
  <c r="A266" i="1" s="1"/>
  <c r="F32" i="6"/>
  <c r="F24" i="6"/>
  <c r="F22" i="6"/>
  <c r="F35" i="6"/>
  <c r="C20" i="6"/>
  <c r="F13" i="6"/>
  <c r="G19" i="6"/>
  <c r="D13" i="6"/>
  <c r="C13" i="6"/>
  <c r="G13" i="6"/>
  <c r="F17" i="6"/>
  <c r="D15" i="6"/>
  <c r="E13" i="6"/>
  <c r="E16" i="6"/>
  <c r="E9" i="6"/>
  <c r="F20" i="6"/>
  <c r="G17" i="6"/>
  <c r="G12" i="6"/>
  <c r="C11" i="6"/>
  <c r="E20" i="6"/>
  <c r="E15" i="6"/>
  <c r="F16" i="6"/>
  <c r="G9" i="6"/>
  <c r="D22" i="6"/>
  <c r="E37" i="6"/>
  <c r="C29" i="6"/>
  <c r="F38" i="6"/>
  <c r="G24" i="6"/>
  <c r="D39" i="6"/>
  <c r="F28" i="6"/>
  <c r="F33" i="6"/>
  <c r="D27" i="6"/>
  <c r="E26" i="6"/>
  <c r="C22" i="6"/>
  <c r="C36" i="6"/>
  <c r="F31" i="6"/>
  <c r="E39" i="6"/>
  <c r="C25" i="6"/>
  <c r="D24" i="6"/>
  <c r="D10" i="6"/>
  <c r="F11" i="6"/>
  <c r="E19" i="6"/>
  <c r="C19" i="6"/>
  <c r="G18" i="6"/>
  <c r="C17" i="6"/>
  <c r="G10" i="6"/>
  <c r="G29" i="6"/>
  <c r="E35" i="6"/>
  <c r="D12" i="6"/>
  <c r="C12" i="6"/>
  <c r="G15" i="6"/>
  <c r="F15" i="6"/>
  <c r="G14" i="6"/>
  <c r="D18" i="6"/>
  <c r="C10" i="6"/>
  <c r="D20" i="6"/>
  <c r="E18" i="6"/>
  <c r="E10" i="6"/>
  <c r="E12" i="6"/>
  <c r="D11" i="6"/>
  <c r="E17" i="6"/>
  <c r="E11" i="6"/>
  <c r="G11" i="6"/>
  <c r="E21" i="6"/>
  <c r="D25" i="6"/>
  <c r="G34" i="6"/>
  <c r="D33" i="6"/>
  <c r="E38" i="6"/>
  <c r="G23" i="6"/>
  <c r="C37" i="6"/>
  <c r="C26" i="6"/>
  <c r="D21" i="6"/>
  <c r="D28" i="6"/>
  <c r="G21" i="6"/>
  <c r="E23" i="6"/>
  <c r="D14" i="6"/>
  <c r="F18" i="6"/>
  <c r="F19" i="6"/>
  <c r="C18" i="6"/>
  <c r="D19" i="6"/>
  <c r="G16" i="6"/>
  <c r="G22" i="6"/>
  <c r="D23" i="6"/>
  <c r="D37" i="6"/>
  <c r="F26" i="6"/>
  <c r="F10" i="6"/>
  <c r="F12" i="6"/>
  <c r="G20" i="6"/>
  <c r="C16" i="6"/>
  <c r="D26" i="6"/>
  <c r="E22" i="6"/>
  <c r="G27" i="6"/>
  <c r="C9" i="6"/>
  <c r="D17" i="6"/>
  <c r="D9" i="6"/>
  <c r="E14" i="6"/>
  <c r="C14" i="6"/>
  <c r="C27" i="6"/>
  <c r="E32" i="6"/>
  <c r="D32" i="6"/>
  <c r="E34" i="6"/>
  <c r="C30" i="6"/>
  <c r="D35" i="6"/>
  <c r="F27" i="6"/>
  <c r="C31" i="6"/>
  <c r="E29" i="6"/>
  <c r="C28" i="6"/>
  <c r="D31" i="6"/>
  <c r="G32" i="6"/>
  <c r="G26" i="6"/>
  <c r="C33" i="6"/>
  <c r="D29" i="6"/>
  <c r="E30" i="6"/>
  <c r="D36" i="6"/>
  <c r="E36" i="6"/>
  <c r="F36" i="6"/>
  <c r="F34" i="6"/>
  <c r="D38" i="6"/>
  <c r="G33" i="6"/>
  <c r="C35" i="6"/>
  <c r="D34" i="6"/>
  <c r="E24" i="6"/>
  <c r="F30" i="6"/>
  <c r="G28" i="6"/>
  <c r="D30" i="6"/>
  <c r="C23" i="6"/>
  <c r="C34" i="6"/>
  <c r="G35" i="6"/>
  <c r="G25" i="6"/>
  <c r="C32" i="6"/>
  <c r="C24" i="6"/>
  <c r="E31" i="6"/>
  <c r="E28" i="6"/>
  <c r="G39" i="6"/>
  <c r="C39" i="6"/>
  <c r="G36" i="6"/>
  <c r="F37" i="6"/>
  <c r="E33" i="6"/>
  <c r="C38" i="6"/>
  <c r="G38" i="6"/>
  <c r="G31" i="6"/>
  <c r="E27" i="6"/>
  <c r="G30" i="6"/>
  <c r="G37" i="6"/>
  <c r="F29" i="6"/>
  <c r="E25" i="6"/>
  <c r="F39" i="6"/>
  <c r="A403" i="1" l="1"/>
  <c r="A406" i="1" l="1"/>
  <c r="A410" i="1" s="1"/>
  <c r="D193" i="6" s="1"/>
  <c r="C78" i="6"/>
  <c r="D83" i="6"/>
  <c r="G68" i="6"/>
  <c r="D80" i="6"/>
  <c r="F177" i="6"/>
  <c r="F46" i="6"/>
  <c r="C134" i="6"/>
  <c r="E44" i="6"/>
  <c r="C169" i="6"/>
  <c r="D175" i="6"/>
  <c r="C49" i="6"/>
  <c r="E187" i="6"/>
  <c r="D157" i="6"/>
  <c r="E153" i="6"/>
  <c r="E80" i="6"/>
  <c r="D208" i="6"/>
  <c r="D125" i="6"/>
  <c r="E186" i="6"/>
  <c r="C52" i="6"/>
  <c r="G60" i="6"/>
  <c r="G113" i="6"/>
  <c r="E133" i="6"/>
  <c r="F122" i="6"/>
  <c r="G72" i="6"/>
  <c r="G49" i="6"/>
  <c r="E114" i="6"/>
  <c r="G70" i="6"/>
  <c r="D150" i="6"/>
  <c r="F135" i="6"/>
  <c r="F152" i="6"/>
  <c r="D188" i="6"/>
  <c r="E43" i="6"/>
  <c r="D84" i="6"/>
  <c r="G106" i="6"/>
  <c r="C182" i="6"/>
  <c r="G71" i="6"/>
  <c r="F127" i="6"/>
  <c r="C119" i="6"/>
  <c r="E103" i="6"/>
  <c r="C107" i="6"/>
  <c r="E89" i="6"/>
  <c r="D61" i="6"/>
  <c r="E119" i="6"/>
  <c r="E207" i="6"/>
  <c r="G125" i="6"/>
  <c r="E155" i="6"/>
  <c r="F192" i="6"/>
  <c r="C192" i="6"/>
  <c r="E120" i="6"/>
  <c r="G52" i="6"/>
  <c r="G51" i="6"/>
  <c r="C133" i="6"/>
  <c r="C152" i="6"/>
  <c r="F87" i="6"/>
  <c r="F204" i="6"/>
  <c r="G96" i="6"/>
  <c r="D163" i="6"/>
  <c r="C191" i="6"/>
  <c r="G186" i="6"/>
  <c r="E124" i="6"/>
  <c r="G82" i="6"/>
  <c r="D194" i="6"/>
  <c r="D59" i="6"/>
  <c r="G92" i="6"/>
  <c r="C59" i="6"/>
  <c r="C168" i="6"/>
  <c r="F63" i="6"/>
  <c r="D41" i="6"/>
  <c r="G98" i="6"/>
  <c r="G114" i="6"/>
  <c r="F91" i="6"/>
  <c r="E201" i="6"/>
  <c r="D142" i="6"/>
  <c r="D177" i="6"/>
  <c r="C85" i="6"/>
  <c r="F125" i="6"/>
  <c r="E174" i="6"/>
  <c r="E148" i="6"/>
  <c r="F198" i="6"/>
  <c r="C103" i="6"/>
  <c r="D48" i="6"/>
  <c r="G111" i="6"/>
  <c r="D186" i="6"/>
  <c r="E58" i="6"/>
  <c r="F190" i="6"/>
  <c r="D203" i="6"/>
  <c r="F96" i="6"/>
  <c r="E140" i="6"/>
  <c r="C185" i="6"/>
  <c r="D179" i="6"/>
  <c r="D102" i="6"/>
  <c r="C202" i="6"/>
  <c r="G172" i="6"/>
  <c r="D62" i="6"/>
  <c r="F43" i="6"/>
  <c r="F117" i="6"/>
  <c r="C126" i="6"/>
  <c r="E135" i="6"/>
  <c r="F207" i="6"/>
  <c r="F195" i="6"/>
  <c r="F202" i="6"/>
  <c r="F56" i="6"/>
  <c r="F119" i="6"/>
  <c r="E85" i="6"/>
  <c r="D109" i="6"/>
  <c r="E107" i="6"/>
  <c r="E50" i="6"/>
  <c r="G86" i="6"/>
  <c r="E168" i="6"/>
  <c r="C142" i="6"/>
  <c r="E128" i="6"/>
  <c r="D162" i="6"/>
  <c r="G196" i="6"/>
  <c r="C118" i="6"/>
  <c r="C208" i="6"/>
  <c r="F103" i="6"/>
  <c r="F129" i="6"/>
  <c r="C42" i="6"/>
  <c r="F71" i="6"/>
  <c r="D133" i="6"/>
  <c r="E109" i="6"/>
  <c r="E116" i="6"/>
  <c r="G180" i="6"/>
  <c r="G171" i="6"/>
  <c r="F53" i="6"/>
  <c r="C163" i="6"/>
  <c r="E99" i="6"/>
  <c r="D152" i="6"/>
  <c r="E141" i="6"/>
  <c r="D128" i="6"/>
  <c r="F139" i="6"/>
  <c r="D103" i="6"/>
  <c r="C156" i="6"/>
  <c r="C61" i="6"/>
  <c r="F82" i="6"/>
  <c r="E45" i="6"/>
  <c r="E122" i="6"/>
  <c r="D134" i="6"/>
  <c r="E117" i="6"/>
  <c r="C162" i="6"/>
  <c r="F143" i="6"/>
  <c r="D75" i="6"/>
  <c r="D44" i="6"/>
  <c r="C60" i="6"/>
  <c r="G58" i="6"/>
  <c r="G116" i="6"/>
  <c r="C44" i="6"/>
  <c r="E68" i="6"/>
  <c r="E86" i="6"/>
  <c r="F113" i="6"/>
  <c r="G179" i="6"/>
  <c r="C62" i="6"/>
  <c r="C99" i="6"/>
  <c r="G40" i="6"/>
  <c r="F148" i="6"/>
  <c r="D207" i="6"/>
  <c r="C149" i="6"/>
  <c r="E41" i="6"/>
  <c r="E158" i="6"/>
  <c r="C200" i="6"/>
  <c r="E87" i="6"/>
  <c r="F137" i="6"/>
  <c r="E56" i="6"/>
  <c r="E118" i="6"/>
  <c r="C177" i="6"/>
  <c r="F83" i="6"/>
  <c r="F48" i="6"/>
  <c r="D201" i="6"/>
  <c r="G134" i="6"/>
  <c r="F156" i="6"/>
  <c r="F85" i="6"/>
  <c r="E98" i="6"/>
  <c r="D122" i="6"/>
  <c r="C115" i="6"/>
  <c r="E53" i="6"/>
  <c r="G191" i="6"/>
  <c r="D60" i="6"/>
  <c r="C98" i="6"/>
  <c r="C174" i="6"/>
  <c r="D54" i="6"/>
  <c r="D190" i="6"/>
  <c r="E175" i="6"/>
  <c r="D74" i="6"/>
  <c r="F166" i="6"/>
  <c r="G43" i="6"/>
  <c r="G202" i="6"/>
  <c r="D130" i="6"/>
  <c r="F138" i="6"/>
  <c r="C122" i="6"/>
  <c r="D199" i="6"/>
  <c r="C194" i="6"/>
  <c r="C64" i="6"/>
  <c r="D49" i="6"/>
  <c r="C140" i="6"/>
  <c r="D197" i="6"/>
  <c r="C114" i="6"/>
  <c r="C150" i="6"/>
  <c r="D88" i="6"/>
  <c r="C132" i="6"/>
  <c r="D143" i="6"/>
  <c r="E178" i="6"/>
  <c r="E200" i="6"/>
  <c r="G120" i="6"/>
  <c r="E88" i="6"/>
  <c r="C112" i="6"/>
  <c r="G48" i="6"/>
  <c r="F168" i="6"/>
  <c r="G47" i="6"/>
  <c r="E102" i="6"/>
  <c r="D121" i="6"/>
  <c r="C181" i="6"/>
  <c r="C123" i="6"/>
  <c r="F175" i="6"/>
  <c r="D99" i="6"/>
  <c r="F74" i="6"/>
  <c r="E129" i="6"/>
  <c r="D144" i="6"/>
  <c r="G166" i="6"/>
  <c r="G57" i="6"/>
  <c r="E190" i="6"/>
  <c r="G46" i="6"/>
  <c r="E156" i="6"/>
  <c r="C146" i="6"/>
  <c r="G175" i="6"/>
  <c r="D81" i="6"/>
  <c r="D69" i="6"/>
  <c r="E82" i="6"/>
  <c r="E147" i="6"/>
  <c r="G131" i="6"/>
  <c r="E94" i="6"/>
  <c r="D172" i="6"/>
  <c r="D141" i="6"/>
  <c r="F111" i="6"/>
  <c r="C176" i="6"/>
  <c r="D76" i="6"/>
  <c r="C180" i="6"/>
  <c r="F124" i="6"/>
  <c r="E136" i="6"/>
  <c r="F101" i="6"/>
  <c r="F102" i="6"/>
  <c r="G124" i="6"/>
  <c r="E110" i="6"/>
  <c r="G130" i="6"/>
  <c r="C94" i="6"/>
  <c r="E111" i="6"/>
  <c r="D184" i="6"/>
  <c r="E100" i="6"/>
  <c r="E84" i="6"/>
  <c r="G117" i="6"/>
  <c r="E61" i="6"/>
  <c r="D126" i="6"/>
  <c r="F121" i="6"/>
  <c r="G188" i="6"/>
  <c r="G135" i="6"/>
  <c r="F155" i="6"/>
  <c r="F72" i="6"/>
  <c r="F149" i="6"/>
  <c r="F62" i="6"/>
  <c r="C66" i="6"/>
  <c r="C137" i="6"/>
  <c r="F178" i="6"/>
  <c r="E138" i="6"/>
  <c r="E205" i="6"/>
  <c r="D151" i="6"/>
  <c r="D100" i="6"/>
  <c r="C147" i="6"/>
  <c r="C160" i="6"/>
  <c r="G100" i="6"/>
  <c r="D202" i="6"/>
  <c r="C166" i="6"/>
  <c r="D70" i="6"/>
  <c r="G61" i="6"/>
  <c r="D183" i="6"/>
  <c r="E51" i="6"/>
  <c r="E101" i="6"/>
  <c r="D123" i="6"/>
  <c r="C188" i="6"/>
  <c r="F69" i="6"/>
  <c r="G165" i="6"/>
  <c r="D96" i="6"/>
  <c r="C40" i="6"/>
  <c r="D56" i="6"/>
  <c r="F70" i="6"/>
  <c r="D42" i="6"/>
  <c r="C183" i="6"/>
  <c r="D146" i="6"/>
  <c r="C90" i="6"/>
  <c r="G139" i="6"/>
  <c r="G192" i="6"/>
  <c r="C105" i="6"/>
  <c r="D165" i="6"/>
  <c r="F162" i="6"/>
  <c r="D139" i="6"/>
  <c r="C130" i="6"/>
  <c r="E62" i="6"/>
  <c r="F112" i="6"/>
  <c r="G137" i="6"/>
  <c r="F110" i="6"/>
  <c r="C46" i="6"/>
  <c r="D92" i="6"/>
  <c r="F170" i="6"/>
  <c r="E208" i="6"/>
  <c r="C93" i="6"/>
  <c r="D87" i="6"/>
  <c r="G88" i="6"/>
  <c r="E48" i="6"/>
  <c r="G132" i="6"/>
  <c r="G142" i="6"/>
  <c r="C75" i="6"/>
  <c r="E66" i="6"/>
  <c r="E172" i="6"/>
  <c r="G154" i="6"/>
  <c r="F206" i="6"/>
  <c r="E176" i="6"/>
  <c r="G195" i="6"/>
  <c r="E206" i="6"/>
  <c r="D180" i="6"/>
  <c r="F109" i="6"/>
  <c r="C136" i="6"/>
  <c r="E146" i="6"/>
  <c r="C190" i="6"/>
  <c r="E47" i="6"/>
  <c r="C70" i="6"/>
  <c r="E90" i="6"/>
  <c r="D155" i="6"/>
  <c r="E193" i="6"/>
  <c r="E49" i="6"/>
  <c r="C88" i="6"/>
  <c r="F42" i="6"/>
  <c r="D198" i="6"/>
  <c r="D195" i="6"/>
  <c r="C131" i="6"/>
  <c r="E73" i="6"/>
  <c r="D156" i="6"/>
  <c r="C170" i="6"/>
  <c r="C81" i="6"/>
  <c r="G157" i="6"/>
  <c r="E104" i="6"/>
  <c r="F57" i="6"/>
  <c r="D50" i="6"/>
  <c r="F88" i="6"/>
  <c r="D129" i="6"/>
  <c r="F142" i="6"/>
  <c r="E170" i="6"/>
  <c r="D140" i="6"/>
  <c r="F84" i="6"/>
  <c r="D192" i="6"/>
  <c r="E164" i="6"/>
  <c r="F193" i="6"/>
  <c r="E40" i="6"/>
  <c r="F65" i="6"/>
  <c r="E162" i="6"/>
  <c r="F97" i="6"/>
  <c r="E91" i="6"/>
  <c r="C148" i="6"/>
  <c r="G174" i="6"/>
  <c r="D136" i="6"/>
  <c r="G65" i="6"/>
  <c r="C53" i="6"/>
  <c r="C172" i="6"/>
  <c r="F172" i="6"/>
  <c r="F174" i="6"/>
  <c r="C84" i="6"/>
  <c r="G90" i="6"/>
  <c r="F54" i="6"/>
  <c r="F105" i="6"/>
  <c r="D200" i="6"/>
  <c r="C69" i="6"/>
  <c r="F167" i="6"/>
  <c r="G104" i="6"/>
  <c r="D67" i="6"/>
  <c r="C72" i="6"/>
  <c r="G153" i="6"/>
  <c r="G127" i="6"/>
  <c r="F104" i="6"/>
  <c r="E127" i="6"/>
  <c r="D113" i="6"/>
  <c r="F140" i="6"/>
  <c r="D132" i="6"/>
  <c r="F184" i="6"/>
  <c r="D98" i="6"/>
  <c r="D158" i="6"/>
  <c r="E179" i="6"/>
  <c r="D106" i="6"/>
  <c r="F75" i="6"/>
  <c r="E132" i="6"/>
  <c r="G89" i="6"/>
  <c r="C139" i="6"/>
  <c r="C74" i="6"/>
  <c r="C65" i="6"/>
  <c r="F126" i="6"/>
  <c r="F78" i="6"/>
  <c r="F80" i="6"/>
  <c r="C121" i="6"/>
  <c r="D168" i="6"/>
  <c r="C96" i="6"/>
  <c r="E115" i="6"/>
  <c r="F49" i="6"/>
  <c r="C195" i="6"/>
  <c r="G181" i="6"/>
  <c r="F169" i="6"/>
  <c r="D107" i="6"/>
  <c r="G152" i="6"/>
  <c r="G129" i="6"/>
  <c r="E75" i="6"/>
  <c r="E70" i="6"/>
  <c r="G136" i="6"/>
  <c r="E77" i="6"/>
  <c r="F200" i="6"/>
  <c r="D101" i="6"/>
  <c r="D57" i="6"/>
  <c r="D46" i="6"/>
  <c r="G170" i="6"/>
  <c r="E71" i="6"/>
  <c r="F73" i="6"/>
  <c r="E67" i="6"/>
  <c r="G91" i="6"/>
  <c r="D115" i="6"/>
  <c r="F187" i="6"/>
  <c r="E203" i="6"/>
  <c r="G123" i="6"/>
  <c r="G167" i="6"/>
  <c r="F188" i="6"/>
  <c r="E166" i="6"/>
  <c r="E185" i="6"/>
  <c r="D43" i="6"/>
  <c r="G77" i="6"/>
  <c r="G50" i="6"/>
  <c r="G55" i="6"/>
  <c r="C128" i="6"/>
  <c r="C48" i="6"/>
  <c r="E93" i="6"/>
  <c r="C54" i="6"/>
  <c r="C204" i="6"/>
  <c r="F52" i="6"/>
  <c r="F89" i="6"/>
  <c r="D137" i="6"/>
  <c r="D196" i="6"/>
  <c r="D55" i="6"/>
  <c r="E125" i="6"/>
  <c r="C197" i="6"/>
  <c r="D58" i="6"/>
  <c r="F132" i="6"/>
  <c r="D171" i="6"/>
  <c r="C47" i="6"/>
  <c r="F147" i="6"/>
  <c r="F115" i="6"/>
  <c r="F131" i="6"/>
  <c r="D117" i="6"/>
  <c r="D167" i="6"/>
  <c r="D66" i="6"/>
  <c r="E181" i="6"/>
  <c r="C41" i="6"/>
  <c r="G151" i="6"/>
  <c r="G93" i="6"/>
  <c r="C79" i="6"/>
  <c r="F68" i="6"/>
  <c r="D154" i="6"/>
  <c r="E197" i="6"/>
  <c r="G41" i="6"/>
  <c r="E106" i="6"/>
  <c r="E131" i="6"/>
  <c r="G54" i="6"/>
  <c r="G201" i="6"/>
  <c r="G138" i="6"/>
  <c r="G105" i="6"/>
  <c r="D176" i="6"/>
  <c r="C135" i="6"/>
  <c r="E72" i="6"/>
  <c r="C77" i="6"/>
  <c r="C76" i="6"/>
  <c r="G150" i="6"/>
  <c r="G144" i="6"/>
  <c r="E167" i="6"/>
  <c r="E55" i="6"/>
  <c r="E177" i="6"/>
  <c r="E188" i="6"/>
  <c r="C58" i="6"/>
  <c r="D173" i="6"/>
  <c r="G102" i="6"/>
  <c r="C67" i="6"/>
  <c r="D95" i="6"/>
  <c r="F136" i="6"/>
  <c r="G182" i="6"/>
  <c r="D85" i="6"/>
  <c r="E143" i="6"/>
  <c r="G193" i="6"/>
  <c r="G62" i="6"/>
  <c r="G203" i="6"/>
  <c r="G190" i="6"/>
  <c r="D153" i="6"/>
  <c r="D148" i="6"/>
  <c r="E145" i="6"/>
  <c r="F176" i="6"/>
  <c r="G45" i="6"/>
  <c r="C113" i="6"/>
  <c r="F144" i="6"/>
  <c r="D147" i="6"/>
  <c r="F66" i="6"/>
  <c r="F160" i="6"/>
  <c r="E160" i="6"/>
  <c r="C129" i="6"/>
  <c r="G101" i="6"/>
  <c r="G122" i="6"/>
  <c r="D97" i="6"/>
  <c r="G84" i="6"/>
  <c r="D189" i="6"/>
  <c r="D138" i="6"/>
  <c r="G140" i="6"/>
  <c r="F90" i="6"/>
  <c r="D178" i="6"/>
  <c r="C43" i="6"/>
  <c r="G149" i="6"/>
  <c r="D108" i="6"/>
  <c r="C109" i="6"/>
  <c r="E199" i="6"/>
  <c r="D104" i="6"/>
  <c r="C178" i="6"/>
  <c r="G121" i="6"/>
  <c r="E180" i="6"/>
  <c r="E163" i="6"/>
  <c r="G95" i="6"/>
  <c r="G59" i="6"/>
  <c r="C145" i="6"/>
  <c r="E63" i="6"/>
  <c r="F171" i="6"/>
  <c r="G85" i="6"/>
  <c r="G194" i="6"/>
  <c r="C141" i="6"/>
  <c r="D51" i="6"/>
  <c r="G79" i="6"/>
  <c r="G99" i="6"/>
  <c r="F203" i="6"/>
  <c r="E108" i="6"/>
  <c r="G197" i="6"/>
  <c r="G204" i="6"/>
  <c r="C97" i="6"/>
  <c r="E130" i="6"/>
  <c r="G208" i="6"/>
  <c r="G112" i="6"/>
  <c r="D91" i="6"/>
  <c r="C106" i="6"/>
  <c r="E78" i="6"/>
  <c r="D181" i="6"/>
  <c r="C101" i="6"/>
  <c r="G161" i="6"/>
  <c r="G169" i="6"/>
  <c r="G133" i="6"/>
  <c r="C82" i="6"/>
  <c r="G205" i="6"/>
  <c r="C91" i="6"/>
  <c r="C68" i="6"/>
  <c r="G207" i="6"/>
  <c r="C100" i="6"/>
  <c r="F123" i="6"/>
  <c r="F153" i="6"/>
  <c r="E161" i="6"/>
  <c r="D205" i="6"/>
  <c r="C45" i="6"/>
  <c r="C125" i="6"/>
  <c r="D119" i="6"/>
  <c r="E202" i="6"/>
  <c r="D52" i="6"/>
  <c r="C110" i="6"/>
  <c r="C206" i="6"/>
  <c r="F208" i="6"/>
  <c r="E113" i="6"/>
  <c r="G108" i="6"/>
  <c r="F205" i="6"/>
  <c r="G128" i="6"/>
  <c r="C71" i="6"/>
  <c r="E173" i="6"/>
  <c r="C89" i="6"/>
  <c r="F64" i="6"/>
  <c r="F77" i="6"/>
  <c r="C199" i="6"/>
  <c r="E134" i="6"/>
  <c r="E154" i="6"/>
  <c r="E52" i="6"/>
  <c r="C196" i="6"/>
  <c r="G198" i="6"/>
  <c r="E59" i="6"/>
  <c r="E65" i="6"/>
  <c r="F120" i="6"/>
  <c r="D63" i="6"/>
  <c r="F50" i="6"/>
  <c r="F191" i="6"/>
  <c r="C179" i="6"/>
  <c r="G83" i="6"/>
  <c r="C116" i="6"/>
  <c r="E142" i="6"/>
  <c r="G63" i="6"/>
  <c r="F106" i="6"/>
  <c r="E198" i="6"/>
  <c r="C203" i="6"/>
  <c r="F47" i="6"/>
  <c r="C175" i="6"/>
  <c r="F189" i="6"/>
  <c r="C143" i="6"/>
  <c r="C117" i="6"/>
  <c r="E96" i="6"/>
  <c r="F81" i="6"/>
  <c r="G53" i="6"/>
  <c r="E192" i="6"/>
  <c r="D166" i="6"/>
  <c r="G200" i="6"/>
  <c r="E184" i="6"/>
  <c r="F79" i="6"/>
  <c r="G76" i="6"/>
  <c r="F173" i="6"/>
  <c r="G67" i="6"/>
  <c r="F154" i="6"/>
  <c r="F164" i="6"/>
  <c r="C87" i="6"/>
  <c r="F107" i="6"/>
  <c r="F181" i="6"/>
  <c r="C127" i="6"/>
  <c r="G177" i="6"/>
  <c r="E105" i="6"/>
  <c r="E144" i="6"/>
  <c r="C173" i="6"/>
  <c r="D116" i="6"/>
  <c r="G183" i="6"/>
  <c r="G94" i="6"/>
  <c r="E112" i="6"/>
  <c r="E123" i="6"/>
  <c r="F183" i="6"/>
  <c r="D159" i="6"/>
  <c r="F128" i="6"/>
  <c r="E169" i="6"/>
  <c r="E79" i="6"/>
  <c r="F55" i="6"/>
  <c r="D118" i="6"/>
  <c r="C151" i="6"/>
  <c r="F118" i="6"/>
  <c r="C171" i="6"/>
  <c r="D90" i="6"/>
  <c r="C193" i="6"/>
  <c r="C50" i="6"/>
  <c r="F133" i="6"/>
  <c r="G146" i="6"/>
  <c r="C73" i="6"/>
  <c r="G187" i="6"/>
  <c r="E60" i="6"/>
  <c r="E42" i="6"/>
  <c r="F201" i="6"/>
  <c r="D204" i="6"/>
  <c r="C124" i="6"/>
  <c r="G158" i="6"/>
  <c r="F145" i="6"/>
  <c r="C154" i="6"/>
  <c r="E149" i="6"/>
  <c r="E139" i="6"/>
  <c r="G75" i="6"/>
  <c r="E54" i="6"/>
  <c r="F179" i="6"/>
  <c r="F146" i="6"/>
  <c r="G56" i="6"/>
  <c r="G103" i="6"/>
  <c r="E83" i="6"/>
  <c r="F44" i="6"/>
  <c r="G168" i="6"/>
  <c r="C187" i="6"/>
  <c r="F158" i="6"/>
  <c r="E92" i="6"/>
  <c r="F161" i="6"/>
  <c r="G178" i="6"/>
  <c r="C144" i="6"/>
  <c r="F92" i="6"/>
  <c r="G97" i="6"/>
  <c r="C165" i="6"/>
  <c r="G185" i="6"/>
  <c r="C57" i="6"/>
  <c r="F58" i="6"/>
  <c r="G147" i="6"/>
  <c r="D111" i="6"/>
  <c r="F157" i="6"/>
  <c r="C95" i="6"/>
  <c r="E64" i="6"/>
  <c r="G155" i="6"/>
  <c r="E46" i="6"/>
  <c r="D185" i="6"/>
  <c r="C104" i="6"/>
  <c r="F99" i="6"/>
  <c r="F116" i="6"/>
  <c r="E204" i="6"/>
  <c r="D135" i="6"/>
  <c r="C108" i="6"/>
  <c r="G184" i="6"/>
  <c r="F182" i="6"/>
  <c r="E196" i="6"/>
  <c r="E189" i="6"/>
  <c r="C111" i="6"/>
  <c r="G173" i="6"/>
  <c r="G107" i="6"/>
  <c r="D94" i="6"/>
  <c r="G87" i="6"/>
  <c r="D145" i="6"/>
  <c r="E57" i="6"/>
  <c r="D82" i="6"/>
  <c r="C86" i="6"/>
  <c r="F150" i="6"/>
  <c r="D149" i="6"/>
  <c r="G189" i="6"/>
  <c r="G64" i="6"/>
  <c r="G141" i="6"/>
  <c r="F93" i="6"/>
  <c r="F163" i="6"/>
  <c r="C207" i="6"/>
  <c r="E95" i="6"/>
  <c r="F98" i="6"/>
  <c r="D124" i="6"/>
  <c r="D89" i="6"/>
  <c r="C167" i="6"/>
  <c r="D164" i="6"/>
  <c r="G42" i="6"/>
  <c r="C80" i="6"/>
  <c r="D182" i="6"/>
  <c r="E150" i="6"/>
  <c r="D72" i="6"/>
  <c r="F180" i="6"/>
  <c r="F130" i="6"/>
  <c r="D68" i="6"/>
  <c r="D191" i="6"/>
  <c r="G69" i="6"/>
  <c r="D105" i="6"/>
  <c r="F199" i="6"/>
  <c r="G160" i="6"/>
  <c r="E182" i="6"/>
  <c r="D120" i="6"/>
  <c r="F196" i="6"/>
  <c r="C102" i="6"/>
  <c r="E151" i="6"/>
  <c r="G164" i="6"/>
  <c r="C56" i="6"/>
  <c r="F185" i="6"/>
  <c r="D169" i="6"/>
  <c r="C189" i="6"/>
  <c r="C120" i="6"/>
  <c r="C186" i="6"/>
  <c r="F151" i="6"/>
  <c r="C55" i="6"/>
  <c r="G109" i="6"/>
  <c r="F51" i="6"/>
  <c r="E97" i="6"/>
  <c r="E165" i="6"/>
  <c r="F100" i="6"/>
  <c r="D170" i="6"/>
  <c r="G81" i="6"/>
  <c r="F95" i="6"/>
  <c r="G176" i="6"/>
  <c r="G74" i="6"/>
  <c r="E194" i="6"/>
  <c r="D131" i="6"/>
  <c r="G66" i="6"/>
  <c r="C155" i="6"/>
  <c r="E126" i="6"/>
  <c r="E171" i="6"/>
  <c r="C161" i="6"/>
  <c r="F45" i="6"/>
  <c r="E152" i="6"/>
  <c r="D79" i="6"/>
  <c r="C83" i="6"/>
  <c r="D112" i="6"/>
  <c r="D187" i="6"/>
  <c r="F60" i="6"/>
  <c r="G199" i="6"/>
  <c r="F197" i="6"/>
  <c r="E137" i="6"/>
  <c r="F159" i="6"/>
  <c r="D161" i="6"/>
  <c r="G110" i="6"/>
  <c r="F186" i="6"/>
  <c r="E159" i="6"/>
  <c r="G115" i="6"/>
  <c r="G44" i="6"/>
  <c r="G73" i="6"/>
  <c r="C164" i="6"/>
  <c r="G163" i="6"/>
  <c r="F165" i="6"/>
  <c r="E191" i="6"/>
  <c r="F94" i="6"/>
  <c r="G206" i="6"/>
  <c r="C51" i="6"/>
  <c r="D71" i="6"/>
  <c r="F59" i="6"/>
  <c r="D174" i="6"/>
  <c r="D127" i="6"/>
  <c r="D65" i="6"/>
  <c r="C63" i="6"/>
  <c r="D114" i="6"/>
  <c r="D160" i="6"/>
  <c r="F108" i="6"/>
  <c r="F61" i="6"/>
  <c r="F40" i="6"/>
  <c r="C158" i="6"/>
  <c r="G143" i="6"/>
  <c r="G118" i="6"/>
  <c r="C205" i="6"/>
  <c r="E74" i="6"/>
  <c r="F41" i="6"/>
  <c r="E81" i="6"/>
  <c r="F67" i="6"/>
  <c r="E195" i="6"/>
  <c r="D77" i="6"/>
  <c r="C201" i="6"/>
  <c r="G156" i="6"/>
  <c r="E121" i="6"/>
  <c r="C157" i="6"/>
  <c r="C138" i="6"/>
  <c r="G145" i="6"/>
  <c r="G148" i="6"/>
  <c r="C153" i="6"/>
  <c r="E76" i="6"/>
  <c r="D53" i="6"/>
  <c r="C198" i="6"/>
  <c r="D73" i="6"/>
  <c r="D93" i="6"/>
  <c r="F194" i="6"/>
  <c r="C184" i="6"/>
  <c r="E157" i="6"/>
  <c r="F134" i="6"/>
  <c r="D40" i="6"/>
  <c r="F141" i="6"/>
  <c r="G119" i="6"/>
  <c r="E69" i="6"/>
  <c r="D47" i="6"/>
  <c r="G78" i="6"/>
  <c r="D78" i="6"/>
  <c r="E183" i="6"/>
  <c r="G80" i="6"/>
  <c r="D45" i="6"/>
  <c r="F76" i="6"/>
  <c r="G159" i="6"/>
  <c r="C92" i="6"/>
  <c r="D86" i="6"/>
  <c r="D206" i="6"/>
  <c r="D64" i="6"/>
  <c r="G126" i="6"/>
  <c r="F114" i="6"/>
  <c r="C159" i="6"/>
  <c r="G162" i="6"/>
  <c r="F86" i="6"/>
  <c r="D110" i="6"/>
</calcChain>
</file>

<file path=xl/sharedStrings.xml><?xml version="1.0" encoding="utf-8"?>
<sst xmlns="http://schemas.openxmlformats.org/spreadsheetml/2006/main" count="5629" uniqueCount="3314">
  <si>
    <t>ردیف</t>
  </si>
  <si>
    <t>تاریخ</t>
  </si>
  <si>
    <t>شرح</t>
  </si>
  <si>
    <t>بدهکار</t>
  </si>
  <si>
    <t>بستانکار</t>
  </si>
  <si>
    <t>مانده</t>
  </si>
  <si>
    <t>1400/09/17</t>
  </si>
  <si>
    <t>خريد تعداد 15,750 سهم کشت وصنعت شریف آباد(زشریف1) به نرخ 3,370 به شماره اعلامیه 0000000305_3G</t>
  </si>
  <si>
    <t>خريد تعداد 12,000 سهم کشت وصنعت شریف آباد(زشریف1) به نرخ 3,369 به شماره اعلامیه 0000000302_3G</t>
  </si>
  <si>
    <t>فروش تعداد 1,000 سهم تهیه توزیع غذای دنا آفرین فدک(گدنا1) به نرخ 13,007 به شماره اعلاميه 0000002881_3G</t>
  </si>
  <si>
    <t>فروش تعداد 6,279 سهم تهیه توزیع غذای دنا آفرین فدک(گدنا1) به نرخ 13,006 به شماره اعلاميه 0000002883_3G</t>
  </si>
  <si>
    <t>1400/09/15</t>
  </si>
  <si>
    <t>دریافت وجه طی حواله ساتنا بانکی به شماره 953732 بانک پاسارگاد جهت واریز به حساب 0100868772008</t>
  </si>
  <si>
    <t>1400/09/13</t>
  </si>
  <si>
    <t>فروش تعداد 141 سهم داروپخش (هلدینگ(وپخش1) به نرخ 35,570 به شماره اعلاميه 0000000109_3G</t>
  </si>
  <si>
    <t>فروش تعداد 307 سهم داروپخش (هلدینگ(وپخش1) به نرخ 35,500 به شماره اعلاميه 0000000111_3G</t>
  </si>
  <si>
    <t>فروش تعداد 2,630 سهم داروپخش (هلدینگ(وپخش1) به نرخ 33,900 به شماره اعلاميه 0000000120_3G</t>
  </si>
  <si>
    <t>فروش تعداد 15,397 سهم داروپخش (هلدینگ(وپخش1) به نرخ 33,800 به شماره اعلاميه 0000000127_3G</t>
  </si>
  <si>
    <t>1400/09/10</t>
  </si>
  <si>
    <t>خريد تعداد 171 سهم سرامیک های صنعتی اردکان(کسرا1) به نرخ 15,650 به شماره اعلاميه 0000000023_3G</t>
  </si>
  <si>
    <t>خريد تعداد 12,237 سهم سرامیک های صنعتی اردکان(کسرا1) به نرخ 15,600 به شماره اعلاميه 0000000022_3G</t>
  </si>
  <si>
    <t>خريد تعداد 16,842 سهم سرامیک های صنعتی اردکان(کسرا1) به نرخ 15,590 به شماره اعلاميه 0000000018_3G</t>
  </si>
  <si>
    <t>خريد تعداد 1,000 سهم سرامیک های صنعتی اردکان(کسرا1) به نرخ 15,580 به شماره اعلاميه 0000000015_3G</t>
  </si>
  <si>
    <t>خريد تعداد 5,000 سهم سرامیک های صنعتی اردکان(کسرا1) به نرخ 15,570 به شماره اعلاميه 0000000014_3G</t>
  </si>
  <si>
    <t>خريد تعداد 555 سهم سرامیک های صنعتی اردکان(کسرا1) به نرخ 15,360 به شماره اعلاميه 0000000080_3G</t>
  </si>
  <si>
    <t>فروش تعداد 30,000 سهم فرابورس ایران(فرابورس1) به نرخ 18,670 به شماره اعلاميه 0000000023_3G</t>
  </si>
  <si>
    <t>فروش تعداد 142 سهم داروپخش (هلدینگ(وپخش1) به نرخ 35,700 به شماره اعلاميه 0000000094_3G</t>
  </si>
  <si>
    <t>1400/09/09</t>
  </si>
  <si>
    <t>خريد تعداد 1,908 سهم صنعتی دوده فام(شصدف1) به نرخ 34,290 به شماره اعلامیه 0000002654_3G</t>
  </si>
  <si>
    <t>خريد تعداد 31,465 سهم سرامیک های صنعتی اردکان(کسرا1) به نرخ 15,120 به شماره اعلاميه 0000000506_3G</t>
  </si>
  <si>
    <t>فروش تعداد 36,740 سهم گلوکوزان(غگل1) به نرخ 3,083 به شماره اعلاميه 0000001361_3G</t>
  </si>
  <si>
    <t>فروش تعداد 16,277 سهم گلوکوزان(غگل1) به نرخ 3,082 به شماره اعلاميه 0000001363_3G</t>
  </si>
  <si>
    <t>فروش تعداد 5,000 سهم گلوکوزان(غگل1) به نرخ 3,081 به شماره اعلاميه 0000001364_3G</t>
  </si>
  <si>
    <t>فروش تعداد 65,274 سهم گلوکوزان(غگل1) به نرخ 3,080 به شماره اعلاميه 0000001384_3G</t>
  </si>
  <si>
    <t>فروش تعداد 54,673 سهم گلوکوزان(غگل1) به نرخ 3,075 به شماره اعلاميه 0000001461_3G</t>
  </si>
  <si>
    <t>1400/09/06</t>
  </si>
  <si>
    <t>خريد تعداد 5,440 سهم بورس کالای ایران(کالا1) به نرخ 29,870 به شماره اعلاميه 0000005023_3G</t>
  </si>
  <si>
    <t>خريد تعداد 3,265 سهم بورس کالای ایران(کالا1) به نرخ 29,810 به شماره اعلاميه 0000005022_3G</t>
  </si>
  <si>
    <t>خريد تعداد 14,612 سهم بورس کالای ایران(کالا1) به نرخ 29,700 به شماره اعلاميه 0000005192_3G</t>
  </si>
  <si>
    <t>خريد تعداد 31,050 سهم کشت وصنعت شریف آباد(زشریف1) به نرخ 3,500 به شماره اعلامیه 0000001092_3G</t>
  </si>
  <si>
    <t>فروش تعداد 5,000 سهم فرابورس ایران(فرابورس1) به نرخ 22,000 به شماره اعلاميه 0000006218_3G</t>
  </si>
  <si>
    <t>فروش تعداد 9,100 سهم فرابورس ایران(فرابورس1) به نرخ 21,970 به شماره اعلاميه 0000004344_3G</t>
  </si>
  <si>
    <t>فروش تعداد 2,235 سهم فرابورس ایران(فرابورس1) به نرخ 21,960 به شماره اعلاميه 0000004345_3G</t>
  </si>
  <si>
    <t>فروش تعداد 20,665 سهم فرابورس ایران(فرابورس1) به نرخ 21,950 به شماره اعلاميه 0000004409_3G</t>
  </si>
  <si>
    <t>1400/09/03</t>
  </si>
  <si>
    <t>خريد تعداد 9,350 سهم بورس اوراق بهادار تهران(بورس1) به نرخ 12,550 به شماره اعلاميه 0000000703_3G</t>
  </si>
  <si>
    <t>خريد تعداد 3,981 سهم بورس اوراق بهادار تهران(بورس1) به نرخ 12,530 به شماره اعلاميه 0000000702_3G</t>
  </si>
  <si>
    <t>خريد تعداد 9,866 سهم بورس اوراق بهادار تهران(بورس1) به نرخ 12,520 به شماره اعلاميه 0000000701_3G</t>
  </si>
  <si>
    <t>خريد تعداد 7,436 سهم بورس اوراق بهادار تهران(بورس1) به نرخ 12,500 به شماره اعلاميه 0000000697_3G</t>
  </si>
  <si>
    <t>خريد تعداد 97,905 سهم بورس اوراق بهادار تهران(بورس1) به نرخ 12,490 به شماره اعلاميه 0000000932_3G</t>
  </si>
  <si>
    <t>خريد تعداد 8,193 سهم بورس اوراق بهادار تهران(بورس1) به نرخ 12,470 به شماره اعلاميه 0000001001_3G</t>
  </si>
  <si>
    <t>خريد تعداد 12,189 سهم بورس اوراق بهادار تهران(بورس1) به نرخ 12,410 به شماره اعلاميه 0000000690_3G</t>
  </si>
  <si>
    <t>خريد تعداد 37,010 سهم نوش مازندران(غنوش1) به نرخ 14,100 به شماره اعلاميه 0000000006_3G</t>
  </si>
  <si>
    <t>فروش تعداد 1,099 سهم فرابورس ایران(فرابورس1) به نرخ 21,102 به شماره اعلاميه 0000000294_3G</t>
  </si>
  <si>
    <t>فروش تعداد 3,761 سهم فرابورس ایران(فرابورس1) به نرخ 21,101 به شماره اعلاميه 0000000297_3G</t>
  </si>
  <si>
    <t>فروش تعداد 25,140 سهم فرابورس ایران(فرابورس1) به نرخ 21,100 به شماره اعلاميه 0000000301_3G</t>
  </si>
  <si>
    <t>فروش تعداد 2,000 سهم فرابورس ایران(فرابورس1) به نرخ 20,803 به شماره اعلاميه 0000000604_3G</t>
  </si>
  <si>
    <t>فروش تعداد 10,817 سهم فرابورس ایران(فرابورس1) به نرخ 20,800 به شماره اعلاميه 0000000613_3G</t>
  </si>
  <si>
    <t>فروش تعداد 300 سهم فرابورس ایران(فرابورس1) به نرخ 20,777 به شماره اعلاميه 0000000607_3G</t>
  </si>
  <si>
    <t>فروش تعداد 46,883 سهم فرابورس ایران(فرابورس1) به نرخ 20,770 به شماره اعلاميه 0000000614_3G</t>
  </si>
  <si>
    <t>1400/09/02</t>
  </si>
  <si>
    <t>خريد تعداد 2,551 سهم تهیه توزیع غذای دنا آفرین فدک(گدنا1) به نرخ 17,450 به شماره اعلامیه 0000003321_3G</t>
  </si>
  <si>
    <t>خريد تعداد 4,719 سهم تهیه توزیع غذای دنا آفرین فدک(گدنا1) به نرخ 17,436 به شماره اعلامیه 0000003320_3G</t>
  </si>
  <si>
    <t>خريد تعداد 13,400 سهم داروسازی سبحان انکولوژی(دسانکو1) به نرخ 12,970 به شماره اعلامیه 0000000541_3G</t>
  </si>
  <si>
    <t>خريد تعداد 37,500 سهم نوش مازندران(غنوش1) به نرخ 14,020 به شماره اعلاميه 0000003855_3G</t>
  </si>
  <si>
    <t>خريد تعداد 29,705 سهم نوش مازندران(غنوش1) به نرخ 14,010 به شماره اعلاميه 0000003400_3G</t>
  </si>
  <si>
    <t>خريد تعداد 600 سهم نوش مازندران(غنوش1) به نرخ 14,000 به شماره اعلاميه 0000003441_3G</t>
  </si>
  <si>
    <t>خريد تعداد 295 سهم نوش مازندران(غنوش1) به نرخ 13,880 به شماره اعلاميه 0000003398_3G</t>
  </si>
  <si>
    <t>خريد تعداد 6,487 سهم نوش مازندران(غنوش1) به نرخ 13,650 به شماره اعلاميه 0000002208_3G</t>
  </si>
  <si>
    <t>خريد تعداد 25,813 سهم نوش مازندران(غنوش1) به نرخ 13,640 به شماره اعلاميه 0000002204_3G</t>
  </si>
  <si>
    <t>خريد تعداد 86,926 سهم گلوکوزان(غگل1) به نرخ 3,582 به شماره اعلاميه 0000002161_3G</t>
  </si>
  <si>
    <t>خريد تعداد 2,306 سهم گلوکوزان(غگل1) به نرخ 3,572 به شماره اعلاميه 0000002153_3G</t>
  </si>
  <si>
    <t>خريد تعداد 1,000 سهم گلوکوزان(غگل1) به نرخ 3,570 به شماره اعلاميه 0000002152_3G</t>
  </si>
  <si>
    <t>خريد تعداد 68,718 سهم گلوکوزان(غگل1) به نرخ 3,560 به شماره اعلاميه 0000002151_3G</t>
  </si>
  <si>
    <t>خريد تعداد 19,000 سهم گلوکوزان(غگل1) به نرخ 3,556 به شماره اعلاميه 0000002150_3G</t>
  </si>
  <si>
    <t>خريد تعداد 6,070 سهم داروپخش (هلدینگ(وپخش1) به نرخ 33,210 به شماره اعلاميه 0000000235_3G</t>
  </si>
  <si>
    <t>خريد تعداد 6,653 سهم داروپخش (هلدینگ(وپخش1) به نرخ 33,190 به شماره اعلاميه 0000000197_3G</t>
  </si>
  <si>
    <t>خريد تعداد 1,155 سهم داروپخش (هلدینگ(وپخش1) به نرخ 33,180 به شماره اعلاميه 0000000196_3G</t>
  </si>
  <si>
    <t>خريد تعداد 457 سهم داروپخش (هلدینگ(وپخش1) به نرخ 33,170 به شماره اعلاميه 0000000194_3G</t>
  </si>
  <si>
    <t>خريد تعداد 4,285 سهم داروپخش (هلدینگ(وپخش1) به نرخ 33,150 به شماره اعلاميه 0000000193_3G</t>
  </si>
  <si>
    <t>فروش تعداد 19,549 سهم فرابورس ایران(فرابورس1) به نرخ 21,552 به شماره اعلاميه 0000003696_3G</t>
  </si>
  <si>
    <t>فروش تعداد 26,901 سهم فرابورس ایران(فرابورس1) به نرخ 21,500 به شماره اعلاميه 0000001789_3G</t>
  </si>
  <si>
    <t>فروش تعداد 9,500 سهم فرابورس ایران(فرابورس1) به نرخ 21,480 به شماره اعلاميه 0000003885_3G</t>
  </si>
  <si>
    <t>فروش تعداد 8,000 سهم فرابورس ایران(فرابورس1) به نرخ 21,463 به شماره اعلاميه 0000002386_3G</t>
  </si>
  <si>
    <t>فروش تعداد 18,099 سهم فرابورس ایران(فرابورس1) به نرخ 21,460 به شماره اعلاميه 0000001911_3G</t>
  </si>
  <si>
    <t>فروش تعداد 21,000 سهم فرابورس ایران(فرابورس1) به نرخ 21,450 به شماره اعلاميه 0000001131_3G</t>
  </si>
  <si>
    <t>فروش تعداد 2,733 سهم فرابورس ایران(فرابورس1) به نرخ 21,449 به شماره اعلاميه 0000004498_3G</t>
  </si>
  <si>
    <t>فروش تعداد 3,267 سهم فرابورس ایران(فرابورس1) به نرخ 21,446 به شماره اعلاميه 0000004500_3G</t>
  </si>
  <si>
    <t>فروش تعداد 939 سهم فرابورس ایران(فرابورس1) به نرخ 21,445 به شماره اعلاميه 0000004338_3G</t>
  </si>
  <si>
    <t>فروش تعداد 6,641 سهم فرابورس ایران(فرابورس1) به نرخ 21,444 به شماره اعلاميه 0000004341_3G</t>
  </si>
  <si>
    <t>فروش تعداد 22,420 سهم فرابورس ایران(فرابورس1) به نرخ 21,440 به شماره اعلاميه 0000004342_3G</t>
  </si>
  <si>
    <t>فروش تعداد 25,000 سهم فرابورس ایران(فرابورس1) به نرخ 21,277 به شماره اعلاميه 0000005084_3G</t>
  </si>
  <si>
    <t>1400/08/30</t>
  </si>
  <si>
    <t>بابت سود صندوق سرمایه گذاری حامی آبان 1400</t>
  </si>
  <si>
    <t>1400/08/25</t>
  </si>
  <si>
    <t>خريد تعداد 13,725 سهم فرابورس ایران(فرابورس1) به نرخ 23,420 به شماره اعلامیه 0000005798_3G</t>
  </si>
  <si>
    <t>خريد تعداد 1,770 سهم فرابورس ایران(فرابورس1) به نرخ 23,405 به شماره اعلامیه 0000005794_3G</t>
  </si>
  <si>
    <t>خريد تعداد 30,469 سهم فرابورس ایران(فرابورس1) به نرخ 23,400 به شماره اعلامیه 0000005793_3G</t>
  </si>
  <si>
    <t>خريد تعداد 47,891 سهم فرابورس ایران(فرابورس1) به نرخ 23,390 به شماره اعلامیه 0000005940_3G</t>
  </si>
  <si>
    <t>خريد تعداد 298,118 سهم فرابورس ایران(فرابورس1) به نرخ 23,380 به شماره اعلامیه 0000005726_3G</t>
  </si>
  <si>
    <t>خريد تعداد 300 سهم فرابورس ایران(فرابورس1) به نرخ 23,378 به شماره اعلامیه 0000005689_3G</t>
  </si>
  <si>
    <t>خريد تعداد 770 سهم فرابورس ایران(فرابورس1) به نرخ 23,371 به شماره اعلامیه 0000005373_3G</t>
  </si>
  <si>
    <t>خريد تعداد 16,481 سهم فرابورس ایران(فرابورس1) به نرخ 23,370 به شماره اعلامیه 0000005688_3G</t>
  </si>
  <si>
    <t>خريد تعداد 9,290 سهم فرابورس ایران(فرابورس1) به نرخ 23,350 به شماره اعلامیه 0000005684_3G</t>
  </si>
  <si>
    <t>خريد تعداد 200 سهم فرابورس ایران(فرابورس1) به نرخ 23,337 به شماره اعلامیه 0000005368_3G</t>
  </si>
  <si>
    <t>خريد تعداد 4,413 سهم فرابورس ایران(فرابورس1) به نرخ 23,334 به شماره اعلامیه 0000005682_3G</t>
  </si>
  <si>
    <t>خريد تعداد 73,345 سهم فرابورس ایران(فرابورس1) به نرخ 23,330 به شماره اعلامیه 0000005681_3G</t>
  </si>
  <si>
    <t>خريد تعداد 7,822 سهم فرابورس ایران(فرابورس1) به نرخ 23,320 به شماره اعلامیه 0000006003_3G</t>
  </si>
  <si>
    <t>خريد تعداد 200 سهم فرابورس ایران(فرابورس1) به نرخ 23,315 به شماره اعلامیه 0000006002_3G</t>
  </si>
  <si>
    <t>خريد تعداد 22,821 سهم فرابورس ایران(فرابورس1) به نرخ 23,311 به شماره اعلامیه 0000006001_3G</t>
  </si>
  <si>
    <t>خريد تعداد 2,147 سهم فرابورس ایران(فرابورس1) به نرخ 23,310 به شماره اعلامیه 0000005633_3G</t>
  </si>
  <si>
    <t>خريد تعداد 2,457 سهم فرابورس ایران(فرابورس1) به نرخ 23,309 به شماره اعلامیه 0000006000_3G</t>
  </si>
  <si>
    <t>خريد تعداد 194,160 سهم فرابورس ایران(فرابورس1) به نرخ 23,250 به شماره اعلامیه 0000005493_3G</t>
  </si>
  <si>
    <t>خريد تعداد 2,800 سهم فرابورس ایران(فرابورس1) به نرخ 23,240 به شماره اعلامیه 0000005313_3G</t>
  </si>
  <si>
    <t>خريد تعداد 1,520 سهم فرابورس ایران(فرابورس1) به نرخ 23,230 به شماره اعلامیه 0000005310_3G</t>
  </si>
  <si>
    <t>خريد تعداد 1,520 سهم فرابورس ایران(فرابورس1) به نرخ 23,210 به شماره اعلامیه 0000005308_3G</t>
  </si>
  <si>
    <t>خريد تعداد 23,793 سهم فرابورس ایران(فرابورس1) به نرخ 23,158 به شماره اعلامیه 0000005264_3G</t>
  </si>
  <si>
    <t>خريد تعداد 23,820 سهم فرابورس ایران(فرابورس1) به نرخ 23,150 به شماره اعلامیه 0000005252_3G</t>
  </si>
  <si>
    <t>خريد تعداد 2,750 سهم فرابورس ایران(فرابورس1) به نرخ 23,149 به شماره اعلامیه 0000005247_3G</t>
  </si>
  <si>
    <t>خريد تعداد 1,742 سهم فرابورس ایران(فرابورس1) به نرخ 23,148 به شماره اعلامیه 0000005245_3G</t>
  </si>
  <si>
    <t>خريد تعداد 20,688 سهم فرابورس ایران(فرابورس1) به نرخ 23,145 به شماره اعلامیه 0000005242_3G</t>
  </si>
  <si>
    <t>خريد تعداد 6,862 سهم فرابورس ایران(فرابورس1) به نرخ 23,140 به شماره اعلامیه 0000005233_3G</t>
  </si>
  <si>
    <t>خريد تعداد 4,167 سهم فرابورس ایران(فرابورس1) به نرخ 23,130 به شماره اعلامیه 0000005232_3G</t>
  </si>
  <si>
    <t>خريد تعداد 79,132 سهم فرابورس ایران(فرابورس1) به نرخ 23,129 به شماره اعلامیه 0000005229_3G</t>
  </si>
  <si>
    <t>خريد تعداد 791 سهم فرابورس ایران(فرابورس1) به نرخ 23,128 به شماره اعلامیه 0000005228_3G</t>
  </si>
  <si>
    <t>خريد تعداد 49,500 سهم فرابورس ایران(فرابورس1) به نرخ 23,127 به شماره اعلامیه 0000005208_3G</t>
  </si>
  <si>
    <t>خريد تعداد 20,250 سهم فرابورس ایران(فرابورس1) به نرخ 23,120 به شماره اعلامیه 0000005207_3G</t>
  </si>
  <si>
    <t>خريد تعداد 260 سهم فرابورس ایران(فرابورس1) به نرخ 23,118 به شماره اعلامیه 0000005205_3G</t>
  </si>
  <si>
    <t>خريد تعداد 22,818 سهم فرابورس ایران(فرابورس1) به نرخ 23,117 به شماره اعلامیه 0000005204_3G</t>
  </si>
  <si>
    <t>خريد تعداد 1,700 سهم فرابورس ایران(فرابورس1) به نرخ 23,116 به شماره اعلامیه 0000005203_3G</t>
  </si>
  <si>
    <t>خريد تعداد 5,472 سهم فرابورس ایران(فرابورس1) به نرخ 23,100 به شماره اعلامیه 0000005201_3G</t>
  </si>
  <si>
    <t>خريد تعداد 25,783 سهم فرابورس ایران(فرابورس1) به نرخ 23,080 به شماره اعلامیه 0000005186_3G</t>
  </si>
  <si>
    <t>خريد تعداد 10,939 سهم فرابورس ایران(فرابورس1) به نرخ 23,050 به شماره اعلامیه 0000005166_3G</t>
  </si>
  <si>
    <t>خريد تعداد 15,966 سهم فرابورس ایران(فرابورس1) به نرخ 23,030 به شماره اعلامیه 0000005165_3G</t>
  </si>
  <si>
    <t>خريد تعداد 1,348 سهم فرابورس ایران(فرابورس1) به نرخ 23,010 به شماره اعلامیه 0000005162_3G</t>
  </si>
  <si>
    <t>خريد تعداد 290 سهم بورس کالای ایران(کالا1) به نرخ 33,360 به شماره اعلاميه 0000005502_3G</t>
  </si>
  <si>
    <t>فروش تعداد 900,000 سهم بورس اوراق بهادار تهران(بورس1) به نرخ 15,520 به شماره اعلاميه 0000008738_3G</t>
  </si>
  <si>
    <t>فروش تعداد 731,100 سهم بورس اوراق بهادار تهران(بورس1) به نرخ 14,750 به شماره اعلاميه 0000001867_3G</t>
  </si>
  <si>
    <t>1400/08/19</t>
  </si>
  <si>
    <t>دریافت وجه طی حواله ساتنا بانکی به شماره 537951 بانک خاور میانه جهت واریز به حساب 0100868772008</t>
  </si>
  <si>
    <t>1400/08/17</t>
  </si>
  <si>
    <t>فروش تعداد 755 سهم فرابورس ایران(فرابورس1) به نرخ 26,840 به شماره اعلاميه 0000004542_3G</t>
  </si>
  <si>
    <t>فروش تعداد 1,117 سهم فرابورس ایران(فرابورس1) به نرخ 26,753 به شماره اعلاميه 0000004543_3G</t>
  </si>
  <si>
    <t>فروش تعداد 478 سهم فرابورس ایران(فرابورس1) به نرخ 26,750 به شماره اعلاميه 0000004544_3G</t>
  </si>
  <si>
    <t>1400/07/30</t>
  </si>
  <si>
    <t>بابت سود صندوق سرمایه گذاری حامی مهر1400</t>
  </si>
  <si>
    <t>1400/07/07</t>
  </si>
  <si>
    <t>پرداخت وجه طی حواله کارت به کارت دروازه پرداخت به شماره 2121108514 بانک خاور میانه تاریخ : 1400/07/06 شعبه : فرعی(A2)</t>
  </si>
  <si>
    <t>1400/07/06</t>
  </si>
  <si>
    <t>خريد تعداد 546 سهم سرامیک های صنعتی اردکان(کسرا1) به نرخ 17,240 به شماره اعلاميه 0000000252_3G</t>
  </si>
  <si>
    <t>خريد تعداد 5,232 سهم سرامیک های صنعتی اردکان(کسرا1) به نرخ 17,220 به شماره اعلاميه 0000000251_3G</t>
  </si>
  <si>
    <t>1400/07/01</t>
  </si>
  <si>
    <t>سند افتتاحیه</t>
  </si>
  <si>
    <t>1400/06/31</t>
  </si>
  <si>
    <t>سند اختتامیه</t>
  </si>
  <si>
    <t>بابت سود صندوق سرمایه گذاری حامی شهریور 1400</t>
  </si>
  <si>
    <t>1400/06/25</t>
  </si>
  <si>
    <t>پرداخت وجه طی حواله کارت به کارت دروازه پرداخت به شماره 2120567355 بانک خاور میانه تاریخ : 1400/06/24 شعبه : فرعی(A2)</t>
  </si>
  <si>
    <t>1400/06/24</t>
  </si>
  <si>
    <t>خريد تعداد 515 سهم سرامیک های صنعتی اردکان(کسرا1) به نرخ 19,360 به شماره اعلاميه 0000000890_3G</t>
  </si>
  <si>
    <t>پرداخت وجه طی حواله کارت به کارت دروازه پرداخت به شماره 2119690466 بانک خاور میانه تاریخ : 1400/06/23 شعبه : فرعی(A2)</t>
  </si>
  <si>
    <t>1400/06/23</t>
  </si>
  <si>
    <t>خريد تعداد 500 سهم توسعه معدنی و صنعتی صبانور(کنور1) به نرخ 19,420 به شماره اعلاميه 0000002222_3G</t>
  </si>
  <si>
    <t>خريد تعداد 260 سهم نوش مازندران(غنوش1) به نرخ 41,710 به شماره اعلاميه 0000002709_3G</t>
  </si>
  <si>
    <t>فروش تعداد 30 حق تقدم ح توسعه معدنی و صنعتی صبانور(کنورح1) به نرخ 16,600 به شماره اعلامیه 0000001502_3G</t>
  </si>
  <si>
    <t>1400/06/03</t>
  </si>
  <si>
    <t>پرداخت وجه طی حواله کارت به کارت دروازه پرداخت به شماره 2116895331 بانک خاور میانه تاریخ : 1400/06/02 شعبه : فرعی(A2)</t>
  </si>
  <si>
    <t>1400/06/02</t>
  </si>
  <si>
    <t>خريد تعداد 5,110 سهم سرامیک های صنعتی اردکان(کسرا1) به نرخ 19,490 به شماره اعلاميه 0000000356_3G</t>
  </si>
  <si>
    <t>1400/05/23</t>
  </si>
  <si>
    <t>فروش تعداد 380 سهم پلیمر آریا ساسول(آریا1) به نرخ 114,360 به شماره اعلاميه 0000005607_3G</t>
  </si>
  <si>
    <t>1400/05/12</t>
  </si>
  <si>
    <t>خريد تعداد 380 سهم پلیمر آریا ساسول(آریا1) به نرخ 103,396 به شماره اعلامیه 0000007171_3G</t>
  </si>
  <si>
    <t>فروش تعداد 340 سهم مجتمع صنایع لاستیک یزد(پیزد1) به نرخ 71,600 به شماره اعلاميه 0000002152_3G</t>
  </si>
  <si>
    <t>فروش تعداد 579 سهم گروه سرمایه گذاری میراث فرهنگی(سمگا1) به نرخ 26,495 به شماره اعلاميه 0000002536_3G</t>
  </si>
  <si>
    <t>1400/05/11</t>
  </si>
  <si>
    <t>خريد تعداد 15 سهم مجتمع صنایع لاستیک یزد(پیزد1) به نرخ 74,300 به شماره اعلامیه 0000001246_3G</t>
  </si>
  <si>
    <t>خريد تعداد 58 سهم مجتمع صنایع لاستیک یزد(پیزد1) به نرخ 74,200 به شماره اعلامیه 0000001245_3G</t>
  </si>
  <si>
    <t>خريد تعداد 290 سهم گروه سرمایه گذاری میراث فرهنگی(سمگا1) به نرخ 25,565 به شماره اعلامیه 0000000323_3G</t>
  </si>
  <si>
    <t>فروش تعداد 732 سهم توسعه و عمران امید(ثامید1) به نرخ 1,715 به شماره اعلاميه 0000000574_3G</t>
  </si>
  <si>
    <t>فروش تعداد 160 سهم تامین سرمایه امین(امین1) به نرخ 7,600 به شماره اعلاميه 0000000853_3G</t>
  </si>
  <si>
    <t>فروش تعداد 670 سهم بهساز کاشانه تهران(ثبهساز1) به نرخ 2,170 به شماره اعلاميه 0000000724_3G</t>
  </si>
  <si>
    <t>فروش تعداد 48 سهم تولید نیروی برق آبادان(آبادا1) به نرخ 12,810 به شماره اعلاميه 0000000999_3G</t>
  </si>
  <si>
    <t>فروش تعداد 1 سهم سیمان ساوه(ساوه1) به نرخ 59,720 به شماره اعلاميه 0000000553_3G</t>
  </si>
  <si>
    <t>فروش تعداد 18 سهم کشت وصنعت شریف آباد(زشریف1) به نرخ 4,967 به شماره اعلاميه 0000000284_3G</t>
  </si>
  <si>
    <t>فروش تعداد 1 سهم شیر پاستوریزه پگاه گلپایگان(غگلپا1) به نرخ 73,580 به شماره اعلاميه 0000000417_3G</t>
  </si>
  <si>
    <t>فروش تعداد 3 سهم صنایع پتروشیمی کرمانشاه(کرماشا1) به نرخ 42,460 به شماره اعلاميه 0000000174_3G</t>
  </si>
  <si>
    <t>فروش تعداد 216 سهم سرمایه گذاری صنایع پتروشیمی(وپترو1) به نرخ 13,230 به شماره اعلاميه 0000000140_3G</t>
  </si>
  <si>
    <t>فروش تعداد 6 سهم پتروشیمی شازند(شاراک1) به نرخ 36,060 به شماره اعلاميه 0000002543_3G</t>
  </si>
  <si>
    <t>فروش تعداد 40 سهم باما(کاما1) به نرخ 11,680 به شماره اعلاميه 0000002236_3G</t>
  </si>
  <si>
    <t>1400/05/10</t>
  </si>
  <si>
    <t>خريد تعداد 110 سهم مجتمع صنایع لاستیک یزد(پیزد1) به نرخ 71,499 به شماره اعلامیه 0000000697_3G</t>
  </si>
  <si>
    <t>خريد تعداد 130 سهم مجتمع صنایع لاستیک یزد(پیزد1) به نرخ 71,220 به شماره اعلامیه 0000001541_3G</t>
  </si>
  <si>
    <t>خريد تعداد 14 سهم مجتمع صنایع لاستیک یزد(پیزد1) به نرخ 71,204 به شماره اعلامیه 0000001537_3G</t>
  </si>
  <si>
    <t>خريد تعداد 280 سهم گروه سرمایه گذاری میراث فرهنگی(سمگا1) به نرخ 25,256 به شماره اعلامیه 0000001139_3G</t>
  </si>
  <si>
    <t>فروش تعداد 77 سهم پتروشیمی بوعلی سینا(بوعلی1) به نرخ 58,340 به شماره اعلاميه 0000010170_3G</t>
  </si>
  <si>
    <t>فروش تعداد 7 سهم صنایع چوب خزر کاسپین(چخزر1) به نرخ 38,400 به شماره اعلاميه 0000003482_3G</t>
  </si>
  <si>
    <t>فروش تعداد 56 سهم مدیریت سرمایه گذاری کوثربهمن(وکبهمن1) به نرخ 10,860 به شماره اعلاميه 0000001546_3G</t>
  </si>
  <si>
    <t>فروش تعداد 7 سهم کشاورزی و دامپروری ملارد شیر(زملارد1) به نرخ 30,282 به شماره اعلاميه 0000003139_3G</t>
  </si>
  <si>
    <t>فروش تعداد 15 سهم پتروشیمی ارومیه(شاروم1) به نرخ 15,490 به شماره اعلاميه 0000002882_3G</t>
  </si>
  <si>
    <t>فروش تعداد 300 سهم سرمایه گذاری سیمان تامین(سیتا1) به نرخ 14,560 به شماره اعلاميه 0000000298_3G</t>
  </si>
  <si>
    <t>فروش تعداد 64 سهم صنعتی زر ماکارون(غزر1) به نرخ 22,690 به شماره اعلاميه 0000001764_3G</t>
  </si>
  <si>
    <t>فروش تعداد 10 سهم سرمایه گذاری تامین اجتماعی(شستا1) به نرخ 12,590 به شماره اعلاميه 0000009051_3G</t>
  </si>
  <si>
    <t>فروش تعداد 630 سهم تامین سرمایه بانک ملت(تملت1) به نرخ 4,506 به شماره اعلاميه 0000000420_3G</t>
  </si>
  <si>
    <t>فروش تعداد 201 سهم سرمایه گذاری کشاورزی کوثر(زکوثر1) به نرخ 17,530 به شماره اعلاميه 0000000153_3G</t>
  </si>
  <si>
    <t>فروش تعداد 1 سهم کلر پارس(کلر1) به نرخ 105,205 به شماره اعلاميه 0000000867_3G</t>
  </si>
  <si>
    <t>فروش تعداد 9 سهم گروه توسعه مالی مهر آیندگان(ومهان1) به نرخ 15,240 به شماره اعلاميه 0000001189_3G</t>
  </si>
  <si>
    <t>فروش تعداد 73 سهم توزیع دارو پخش(دتوزیع1) به نرخ 28,716 به شماره اعلاميه 0000000546_3G</t>
  </si>
  <si>
    <t>فروش تعداد 4 سهم تولید ژلاتین کپسول ایران(دکپسول1) به نرخ 33,941 به شماره اعلاميه 0000000299_3G</t>
  </si>
  <si>
    <t>فروش تعداد 50 سهم توسعه مسیر برق گیلان(بگیلان1) به نرخ 19,759 به شماره اعلاميه 0000001593_3G</t>
  </si>
  <si>
    <t>فروش تعداد 74 سهم لیزینگ پارسیان(ولپارس1) به نرخ 3,980 به شماره اعلاميه 0000001839_3G</t>
  </si>
  <si>
    <t>فروش تعداد 5 سهم آتیه داده پرداز(اپرداز1) به نرخ 18,149 به شماره اعلاميه 0000000435_3G</t>
  </si>
  <si>
    <t>فروش تعداد 5 سهم فولاد هرمزگان جنوب(هرمز1) به نرخ 15,310 به شماره اعلاميه 0000000718_3G</t>
  </si>
  <si>
    <t>فروش تعداد 1 سهم پالایش نفت لاوان(شاوان1) به نرخ 96,020 به شماره اعلاميه 0000000939_3G</t>
  </si>
  <si>
    <t>فروش تعداد 1 سهم پالایش نفت شیراز(شراز1) به نرخ 104,452 به شماره اعلاميه 0000000349_3G</t>
  </si>
  <si>
    <t>فروش تعداد 9 سهم سیمان داراب(ساراب1) به نرخ 18,200 به شماره اعلاميه 0000000868_3G</t>
  </si>
  <si>
    <t>فروش تعداد 601 سهم پالایش نفت اصفهان(شپنا1) به نرخ 12,080 به شماره اعلاميه 0000006551_3G</t>
  </si>
  <si>
    <t>فروش تعداد 25 سهم فرآورده های غدایی وقندپیرانشهر(قپیرا1) به نرخ 7,190 به شماره اعلاميه 0000000176_3G</t>
  </si>
  <si>
    <t>فروش تعداد 34 سهم بانک تجارت(وتجارت1) به نرخ 2,487 به شماره اعلاميه 0000004802_3G</t>
  </si>
  <si>
    <t>فروش تعداد 6 سهم معادن بافق(کبافق1) به نرخ 35,100 به شماره اعلاميه 0000001316_3G</t>
  </si>
  <si>
    <t>1400/04/31</t>
  </si>
  <si>
    <t>بابت سود صندوق سرمایه گذاری حامی تیر 1400</t>
  </si>
  <si>
    <t>1400/03/31</t>
  </si>
  <si>
    <t>بابت سود صندوق سرمایه گذاری حامی خرداد1400</t>
  </si>
  <si>
    <t>1400/02/31</t>
  </si>
  <si>
    <t>بابت سود صندوق سرمایه گذاری حامی اردیبهشت 1400</t>
  </si>
  <si>
    <t>1400/01/31</t>
  </si>
  <si>
    <t>بابت سود صندوق سرمایه گذاری حامی فروردین 1400</t>
  </si>
  <si>
    <t>1399/12/30</t>
  </si>
  <si>
    <t>بابت سودصندوق سرمایه گذاری حامی اسفند99</t>
  </si>
  <si>
    <t>1399/11/30</t>
  </si>
  <si>
    <t>بابت سود صندوق سرمایه گذاری حامی بهمن 99</t>
  </si>
  <si>
    <t>1399/10/30</t>
  </si>
  <si>
    <t>بابت سود صندوق سرمایه گذاری حامی دی 99</t>
  </si>
  <si>
    <t>1399/10/15</t>
  </si>
  <si>
    <t>خريد تعداد 600 سهم پالایش نفت اصفهان(شپنا1) به نرخ 11,900 به شماره اعلاميه 0000004760_3G</t>
  </si>
  <si>
    <t>1399/09/30</t>
  </si>
  <si>
    <t>بابت سود صندوق سرمایه گذاری ثابت حامی آذر 1399</t>
  </si>
  <si>
    <t>1399/09/19</t>
  </si>
  <si>
    <t>خريد تعداد 77 سهم پتروشیمی بوعلی سینا(بوعلی1) به نرخ 41,430 به شماره اعلاميه 0003941526_3G</t>
  </si>
  <si>
    <t>خريد تعداد 56 سهم مدیریت سرمایه گذاری کوثربهمن(وکبهمن1) به نرخ 14,484 به شماره اعلامیه 0003762128_3G</t>
  </si>
  <si>
    <t>فروش تعداد 57 سهم پلیمر آریا ساسول(آریا1) به نرخ 181,207 به شماره اعلاميه 0000026576_3G</t>
  </si>
  <si>
    <t>1399/09/12</t>
  </si>
  <si>
    <t>خريد تعداد 7 سهم صنایع چوب خزر کاسپین(چخزر1) به نرخ 25,000 به شماره اعلامیه 0004059787_3G</t>
  </si>
  <si>
    <t>1399/09/05</t>
  </si>
  <si>
    <t>خريد تعداد 1,240 سهم فرابورس ایران(فرابورس1) به نرخ 54,700 به شماره اعلامیه 0000002929_3G</t>
  </si>
  <si>
    <t>فروش تعداد 274 سهم سایراشخاص بورس انرژی(انرژی31) به نرخ 252,860 به شماره اعلاميه 0000002251_3G</t>
  </si>
  <si>
    <t>1399/09/01</t>
  </si>
  <si>
    <t>فروش تعداد 8 حق تقدم ح . صنایع خاک چینی ایران(کخاکح1) به نرخ 38,500 به شماره اعلامیه 0000000090_3G</t>
  </si>
  <si>
    <t>1399/08/30</t>
  </si>
  <si>
    <t>سود صندوق حامی - آبان 99</t>
  </si>
  <si>
    <t>1399/08/27</t>
  </si>
  <si>
    <t>پرداخت وجه طی حواله کارت به کارت دروازه پرداخت به شماره 722465923198 بانک تجارت تاریخ : 1399/08/26 شعبه : فرعی(A2)</t>
  </si>
  <si>
    <t>1399/08/26</t>
  </si>
  <si>
    <t>خريد تعداد 695 سهم فرابورس ایران(فرابورس1) به نرخ 45,700 به شماره اعلامیه 0000003607_3G</t>
  </si>
  <si>
    <t>خريد تعداد 6,930 سهم فرابورس ایران(فرابورس1) به نرخ 45,000 به شماره اعلامیه 0000000219_3G</t>
  </si>
  <si>
    <t>خريد تعداد 720 سهم فرابورس ایران(فرابورس1) به نرخ 44,990 به شماره اعلامیه 0000000063_3G</t>
  </si>
  <si>
    <t>خريد تعداد 790 سهم فرابورس ایران(فرابورس1) به نرخ 44,980 به شماره اعلامیه 0000000072_3G</t>
  </si>
  <si>
    <t>خريد تعداد 1,020 سهم فرابورس ایران(فرابورس1) به نرخ 44,500 به شماره اعلامیه 0000000860_3G</t>
  </si>
  <si>
    <t>خريد تعداد 120 سهم فرابورس ایران(فرابورس1) به نرخ 44,409 به شماره اعلامیه 0000000216_3G</t>
  </si>
  <si>
    <t>خريد تعداد 2,478 سهم فرابورس ایران(فرابورس1) به نرخ 43,939 به شماره اعلامیه 0000000054_3G</t>
  </si>
  <si>
    <t>فروش تعداد 830 سهم کلر پارس(کلر1) به نرخ 49,476 به شماره اعلاميه 0000000133_3G</t>
  </si>
  <si>
    <t>فروش تعداد 1,000 سهم دارویی ره آورد تامین(درهآور1) به نرخ 32,057 به شماره اعلاميه 0000000043_3G</t>
  </si>
  <si>
    <t>1399/08/22</t>
  </si>
  <si>
    <t>پرداخت وجه طی حواله کارت به کارت دروازه پرداخت به شماره 179839355481 بانک ملت تاریخ : 1399/08/21 شعبه : فرعی(A2)</t>
  </si>
  <si>
    <t>1399/08/21</t>
  </si>
  <si>
    <t>خريد تعداد 2,110 سهم فرابورس ایران(فرابورس1) به نرخ 46,840 به شماره اعلامیه 0000004179_3G</t>
  </si>
  <si>
    <t>1399/08/13</t>
  </si>
  <si>
    <t>پرداخت وجه طی حواله کارت به کارت دروازه پرداخت به شماره 179322662893 بانک ملت تاریخ : 1399/08/12 شعبه : فرعی(A2)</t>
  </si>
  <si>
    <t>1399/08/12</t>
  </si>
  <si>
    <t>خريد تعداد 7,442 سهم فرابورس ایران(فرابورس1) به نرخ 53,556 به شماره اعلامیه 0000001382_3G</t>
  </si>
  <si>
    <t>1399/07/30</t>
  </si>
  <si>
    <t>خريد تعداد 114 سهم بورس اوراق بهادار تهران(بورس1) به نرخ 65,600 به شماره اعلاميه 0000000875_3G</t>
  </si>
  <si>
    <t>سود صندوق حامی - مهر 99</t>
  </si>
  <si>
    <t>1399/07/28</t>
  </si>
  <si>
    <t>خريد تعداد 155,300 سهم فرابورس ایران(فرابورس1) به نرخ 70,805 به شماره اعلامیه 0000000953_3G</t>
  </si>
  <si>
    <t>1399/07/27</t>
  </si>
  <si>
    <t>خريد تعداد 58,454 سهم بورس اوراق بهادار تهران(بورس1) به نرخ 68,150 به شماره اعلاميه 0000002045_3G</t>
  </si>
  <si>
    <t>خريد تعداد 8,956 سهم بورس اوراق بهادار تهران(بورس1) به نرخ 68,050 به شماره اعلاميه 0000001910_3G</t>
  </si>
  <si>
    <t>خريد تعداد 22,319 سهم بورس اوراق بهادار تهران(بورس1) به نرخ 68,000 به شماره اعلاميه 0000001909_3G</t>
  </si>
  <si>
    <t>خريد تعداد 1,484 سهم بورس اوراق بهادار تهران(بورس1) به نرخ 67,950 به شماره اعلاميه 0000001893_3G</t>
  </si>
  <si>
    <t>خريد تعداد 8,787 سهم بورس اوراق بهادار تهران(بورس1) به نرخ 67,820 به شماره اعلاميه 0000001891_3G</t>
  </si>
  <si>
    <t>خريد تعداد 89,541 سهم بورس اوراق بهادار تهران(بورس1) به نرخ 67,800 به شماره اعلاميه 0000002135_3G</t>
  </si>
  <si>
    <t>خريد تعداد 500 سهم بورس اوراق بهادار تهران(بورس1) به نرخ 67,710 به شماره اعلاميه 0000001874_3G</t>
  </si>
  <si>
    <t>خريد تعداد 3,739 سهم بورس اوراق بهادار تهران(بورس1) به نرخ 67,690 به شماره اعلاميه 0000001873_3G</t>
  </si>
  <si>
    <t>خريد تعداد 629 سهم بورس اوراق بهادار تهران(بورس1) به نرخ 67,660 به شماره اعلاميه 0000001869_3G</t>
  </si>
  <si>
    <t>خريد تعداد 933 سهم بورس اوراق بهادار تهران(بورس1) به نرخ 67,500 به شماره اعلاميه 0000001867_3G</t>
  </si>
  <si>
    <t>خريد تعداد 4,658 سهم بورس اوراق بهادار تهران(بورس1) به نرخ 67,490 به شماره اعلاميه 0000001864_3G</t>
  </si>
  <si>
    <t>فروش تعداد 300,000 سهم فرابورس ایران(فرابورس1) به نرخ 79,000 به شماره اعلاميه 0000001436_3G</t>
  </si>
  <si>
    <t>فروش تعداد 6,405 سهم بورس اوراق بهادار تهران(بورس1) به نرخ 67,760 به شماره اعلاميه 0000003812_3G</t>
  </si>
  <si>
    <t>فروش تعداد 9,369 سهم بورس اوراق بهادار تهران(بورس1) به نرخ 67,750 به شماره اعلاميه 0000003818_3G</t>
  </si>
  <si>
    <t>فروش تعداد 108 سهم بورس اوراق بهادار تهران(بورس1) به نرخ 67,740 به شماره اعلاميه 0000003819_3G</t>
  </si>
  <si>
    <t>فروش تعداد 1,791 سهم بورس اوراق بهادار تهران(بورس1) به نرخ 67,710 به شماره اعلاميه 0000003827_3G</t>
  </si>
  <si>
    <t>1399/07/13</t>
  </si>
  <si>
    <t>خريد تعداد 5,235 سهم فرابورس ایران(فرابورس1) به نرخ 60,999 به شماره اعلامیه 0000003453_3G</t>
  </si>
  <si>
    <t>خريد تعداد 910 سهم فرابورس ایران(فرابورس1) به نرخ 60,750 به شماره اعلامیه 0000003452_3G</t>
  </si>
  <si>
    <t>فروش تعداد 20,000 سهم آسان پرداخت پرشین(آپ1) به نرخ 19,000 به شماره اعلاميه 0000001114_3G</t>
  </si>
  <si>
    <t>1399/07/01</t>
  </si>
  <si>
    <t>1399/06/31</t>
  </si>
  <si>
    <t>خريد تعداد 1,165 سهم فرابورس ایران(فرابورس1) به نرخ 55,300 به شماره اعلامیه 0000000051_3G</t>
  </si>
  <si>
    <t>خريد تعداد 95 سهم فرابورس ایران(فرابورس1) به نرخ 54,800 به شماره اعلامیه 0000001747_3G</t>
  </si>
  <si>
    <t>سود صندوق حامی - شهریور 99</t>
  </si>
  <si>
    <t>1399/06/25</t>
  </si>
  <si>
    <t>خريد تعداد 20,000 سهم آسان پرداخت پرشین(آپ1) به نرخ 21,420 به شماره اعلاميه 0000000005_3G</t>
  </si>
  <si>
    <t>پرداخت وجه طی حواله کارت به کارت دروازه پرداخت به شماره 176348787550 بانک ملت تاریخ : 1399/06/24 شعبه : فرعی(A2)</t>
  </si>
  <si>
    <t>1399/06/19</t>
  </si>
  <si>
    <t>خريد تعداد 732 سهم توسعه و عمران امید(ثامید1) به نرخ 1,750 به شماره اعلاميه 0004297344_3G</t>
  </si>
  <si>
    <t>1399/06/17</t>
  </si>
  <si>
    <t>پرداخت وجه طی حواله کارت به کارت دروازه پرداخت به شماره 175830194199 بانک ملت تاریخ : 1399/06/16 شعبه : فرعی(A2)</t>
  </si>
  <si>
    <t>1399/06/16</t>
  </si>
  <si>
    <t>خريد تعداد 647 سهم فرابورس ایران(فرابورس1) به نرخ 48,490 به شماره اعلامیه 0000000744_3G</t>
  </si>
  <si>
    <t>خريد تعداد 3,308 سهم فرابورس ایران(فرابورس1) به نرخ 48,480 به شماره اعلامیه 0000000743_3G</t>
  </si>
  <si>
    <t>خريد تعداد 3,960 سهم فرابورس ایران(فرابورس1) به نرخ 48,470 به شماره اعلامیه 0000000741_3G</t>
  </si>
  <si>
    <t>خريد تعداد 54 سهم فرابورس ایران(فرابورس1) به نرخ 48,460 به شماره اعلامیه 0000000737_3G</t>
  </si>
  <si>
    <t>خريد تعداد 231 سهم فرابورس ایران(فرابورس1) به نرخ 48,270 به شماره اعلامیه 0000000736_3G</t>
  </si>
  <si>
    <t>1399/06/11</t>
  </si>
  <si>
    <t>پرداخت وجه طی حواله کارت به کارت دروازه پرداخت به شماره 175431263104 بانک ملت تاریخ : 1399/06/10 شعبه : فرعی(A2)</t>
  </si>
  <si>
    <t>1399/06/10</t>
  </si>
  <si>
    <t>خريد تعداد 8,416 سهم فرابورس ایران(فرابورس1) به نرخ 59,207 به شماره اعلامیه 0000000008_3G</t>
  </si>
  <si>
    <t>1399/06/05</t>
  </si>
  <si>
    <t>پرداخت وجه طی حواله کارت به کارت دروازه پرداخت به شماره 175110808281 بانک ملت تاریخ : 1399/06/04 شعبه : فرعی(A2)</t>
  </si>
  <si>
    <t>پرداخت وجه طی حواله کارت به کارت دروازه پرداخت به شماره 382741103 بانک خاور میانه تاریخ : 1399/06/04 شعبه : فرعی(A2)</t>
  </si>
  <si>
    <t>1399/06/04</t>
  </si>
  <si>
    <t>خريد تعداد 13,680 سهم فرابورس ایران(فرابورس1) به نرخ 56,000 به شماره اعلامیه 0000003123_3G</t>
  </si>
  <si>
    <t>خريد تعداد 490 سهم فرابورس ایران(فرابورس1) به نرخ 55,989 به شماره اعلامیه 0000003283_3G</t>
  </si>
  <si>
    <t>خريد تعداد 2,705 سهم فرابورس ایران(فرابورس1) به نرخ 55,900 به شماره اعلامیه 0000003234_3G</t>
  </si>
  <si>
    <t>خريد تعداد 939 سهم فرابورس ایران(فرابورس1) به نرخ 53,000 به شماره اعلامیه 0000001930_3G</t>
  </si>
  <si>
    <t>خريد تعداد 940 سهم فرابورس ایران(فرابورس1) به نرخ 52,840 به شماره اعلامیه 0000001539_3G</t>
  </si>
  <si>
    <t>خريد تعداد 1,702 سهم بورس اوراق بهادار تهران(بورس1) به نرخ 101,700 به شماره اعلاميه 0000000471_3G</t>
  </si>
  <si>
    <t>فروش تعداد 3,630 سهم سرمایه گذاری تامین اجتماعی(شستا1) به نرخ 43,520 به شماره اعلاميه 0000068966_3G</t>
  </si>
  <si>
    <t>فروش تعداد 520 سهم بورس کالای ایران(کالا1) به نرخ 49,960 به شماره اعلاميه 0000004949_3G</t>
  </si>
  <si>
    <t>فروش تعداد 534 سهم بورس کالای ایران(کالا1) به نرخ 49,940 به شماره اعلاميه 0000004445_3G</t>
  </si>
  <si>
    <t>فروش تعداد 1,092 سهم بورس کالای ایران(کالا1) به نرخ 49,930 به شماره اعلاميه 0000004447_3G</t>
  </si>
  <si>
    <t>فروش تعداد 374 سهم بورس کالای ایران(کالا1) به نرخ 49,920 به شماره اعلاميه 0000004448_3G</t>
  </si>
  <si>
    <t>فروش تعداد 4,025 سهم بورس کالای ایران(کالا1) به نرخ 49,910 به شماره اعلاميه 0000004411_3G</t>
  </si>
  <si>
    <t>فروش تعداد 7,775 سهم بورس کالای ایران(کالا1) به نرخ 49,900 به شماره اعلاميه 0000004413_3G</t>
  </si>
  <si>
    <t>فروش تعداد 171 سهم بورس کالای ایران(کالا1) به نرخ 49,460 به شماره اعلاميه 0000004354_3G</t>
  </si>
  <si>
    <t>فروش تعداد 1,629 سهم بورس کالای ایران(کالا1) به نرخ 49,430 به شماره اعلاميه 0000004355_3G</t>
  </si>
  <si>
    <t>فروش تعداد 500 سهم پالایش نفت تهران(شتران1) به نرخ 34,910 به شماره اعلاميه 0000011436_3G</t>
  </si>
  <si>
    <t>فروش تعداد 8,836 سهم گلوکوزان(غگل1) به نرخ 9,300 به شماره اعلاميه 0000011309_3G</t>
  </si>
  <si>
    <t>فروش تعداد 7,614 سهم گلوکوزان(غگل1) به نرخ 9,290 به شماره اعلاميه 0000011310_3G</t>
  </si>
  <si>
    <t>1399/06/03</t>
  </si>
  <si>
    <t>خريد تعداد 125,300 سهم فرابورس ایران(فرابورس1) به نرخ 52,638 به شماره اعلامیه 0000000171_3G</t>
  </si>
  <si>
    <t>خريد تعداد 32,147 سهم بورس اوراق بهادار تهران(بورس1) به نرخ 98,700 به شماره اعلاميه 0000000333_3G</t>
  </si>
  <si>
    <t>خريد تعداد 2,433 سهم بورس اوراق بهادار تهران(بورس1) به نرخ 98,690 به شماره اعلاميه 0000000321_3G</t>
  </si>
  <si>
    <t>خريد تعداد 5,420 سهم بورس اوراق بهادار تهران(بورس1) به نرخ 98,680 به شماره اعلاميه 0000000318_3G</t>
  </si>
  <si>
    <t>فروش تعداد 131,000 سهم کلر پارس(کلر1) به نرخ 81,385 به شماره اعلامیه 0000000007_3G</t>
  </si>
  <si>
    <t>فروش تعداد 1,800 سهم بانک صادرات ایران(وبصادر1) به نرخ 3,420 به شماره اعلاميه 0000001046_3G</t>
  </si>
  <si>
    <t>1399/06/01</t>
  </si>
  <si>
    <t>خريد تعداد 6,852 سهم فرابورس ایران(فرابورس1) به نرخ 56,850 به شماره اعلامیه 0000000741_3G</t>
  </si>
  <si>
    <t>خريد تعداد 9 سهم فرابورس ایران(فرابورس1) به نرخ 56,810 به شماره اعلامیه 0000000740_3G</t>
  </si>
  <si>
    <t>خريد تعداد 339 سهم فرابورس ایران(فرابورس1) به نرخ 56,750 به شماره اعلامیه 0000000739_3G</t>
  </si>
  <si>
    <t>خريد تعداد 7,800 سهم بورس اوراق بهادار تهران(بورس1) به نرخ 113,500 به شماره اعلاميه 0000000257_3G</t>
  </si>
  <si>
    <t>فروش تعداد 83,536 سهم گلوکوزان(غگل1) به نرخ 10,700 به شماره اعلاميه 0000001396_3G</t>
  </si>
  <si>
    <t>فروش تعداد 40,000 سهم گلوکوزان(غگل1) به نرخ 10,200 به شماره اعلاميه 0000002948_3G</t>
  </si>
  <si>
    <t>1399/05/31</t>
  </si>
  <si>
    <t>سود صندوق حامی - مرداد 99</t>
  </si>
  <si>
    <t>1399/05/29</t>
  </si>
  <si>
    <t>خريد تعداد 9 سهم تهیه توزیع غذای دنا آفرین فدک(گدنا1) به نرخ 6,000 به شماره اعلامیه 0005009253_3G</t>
  </si>
  <si>
    <t>1399/05/26</t>
  </si>
  <si>
    <t>دریافت وجه طی حواله ساتنا بانکی به شماره 1084235804 بانک پاسارگاد جهت واریز به حساب 0100868772008</t>
  </si>
  <si>
    <t>1399/05/22</t>
  </si>
  <si>
    <t>خريد تعداد 670 سهم بهساز کاشانه تهران(ثبهساز1) به نرخ 2,200 به شماره اعلاميه 0004060894_3G</t>
  </si>
  <si>
    <t>خريد تعداد 7 سهم کشاورزی و دامپروری ملارد شیر(زملارد1) به نرخ 21,000 به شماره اعلامیه 0005293913_3G</t>
  </si>
  <si>
    <t>فروش تعداد 15,149 سهم ذوب روی اصفهان(فروی1) به نرخ 90,188 به شماره اعلامیه 0000002273_3G</t>
  </si>
  <si>
    <t>فروش تعداد 8,200 سهم کشتیرانی جمهوری اسلامی ایران(حکشتی1) به نرخ 82,900 به شماره اعلاميه 0000015621_3G</t>
  </si>
  <si>
    <t>1399/05/20</t>
  </si>
  <si>
    <t>خريد تعداد 26,500 سهم فرابورس ایران(فرابورس1) به نرخ 80,000 به شماره اعلامیه 0000000003_3G</t>
  </si>
  <si>
    <t>خريد تعداد 4,500 سهم بورس اوراق بهادار تهران(بورس1) به نرخ 137,380 به شماره اعلاميه 0000000790_3G</t>
  </si>
  <si>
    <t>1399/05/15</t>
  </si>
  <si>
    <t>خريد تعداد 160 سهم تامین سرمایه امین(امین1) به نرخ 10,400 به شماره اعلاميه 0001714562_3G</t>
  </si>
  <si>
    <t>خريد تعداد 15 سهم پتروشیمی ارومیه(شاروم1) به نرخ 6,300 به شماره اعلامیه 0005042429_3G</t>
  </si>
  <si>
    <t>1399/05/14</t>
  </si>
  <si>
    <t>فروش تعداد 30,000 سهم گسترش سرمایه گذاری ایرانیان(وگستر1) به نرخ 26,400 به شماره اعلامیه 0000000002_3G</t>
  </si>
  <si>
    <t>1399/05/12</t>
  </si>
  <si>
    <t>خريد تعداد 140,000 سهم گلوکوزان(غگل1) به نرخ 13,580 به شماره اعلاميه 0000000372_3G</t>
  </si>
  <si>
    <t>1399/05/11</t>
  </si>
  <si>
    <t>خريد تعداد 41,713 سهم بورس اوراق بهادار تهران(بورس1) به نرخ 134,940 به شماره اعلاميه 0000001277_3G</t>
  </si>
  <si>
    <t>خريد تعداد 100 سهم بورس اوراق بهادار تهران(بورس1) به نرخ 134,930 به شماره اعلاميه 0000001223_3G</t>
  </si>
  <si>
    <t>خريد تعداد 404 سهم بورس اوراق بهادار تهران(بورس1) به نرخ 134,900 به شماره اعلاميه 0000001222_3G</t>
  </si>
  <si>
    <t>خريد تعداد 1,000 سهم بورس اوراق بهادار تهران(بورس1) به نرخ 134,540 به شماره اعلاميه 0000001220_3G</t>
  </si>
  <si>
    <t>خريد تعداد 6,019 سهم بورس اوراق بهادار تهران(بورس1) به نرخ 134,500 به شماره اعلاميه 0000001219_3G</t>
  </si>
  <si>
    <t>خريد تعداد 764 سهم بورس اوراق بهادار تهران(بورس1) به نرخ 134,250 به شماره اعلاميه 0000001215_3G</t>
  </si>
  <si>
    <t>فروش تعداد 6,246 سهم بورس اوراق بهادار تهران(بورس1) به نرخ 132,930 به شماره اعلاميه 0000005195_3G</t>
  </si>
  <si>
    <t>فروش تعداد 3,818 سهم بورس اوراق بهادار تهران(بورس1) به نرخ 131,700 به شماره اعلاميه 0000005345_3G</t>
  </si>
  <si>
    <t>فروش تعداد 55 سهم بورس اوراق بهادار تهران(بورس1) به نرخ 131,520 به شماره اعلاميه 0000005346_3G</t>
  </si>
  <si>
    <t>فروش تعداد 2,833 سهم بورس اوراق بهادار تهران(بورس1) به نرخ 131,510 به شماره اعلاميه 0000005356_3G</t>
  </si>
  <si>
    <t>فروش تعداد 1,589 سهم بورس اوراق بهادار تهران(بورس1) به نرخ 131,500 به شماره اعلاميه 0000005360_3G</t>
  </si>
  <si>
    <t>فروش تعداد 205 سهم بورس اوراق بهادار تهران(بورس1) به نرخ 131,400 به شماره اعلاميه 0000005361_3G</t>
  </si>
  <si>
    <t>1399/05/08</t>
  </si>
  <si>
    <t>خريد تعداد 32 سهم صنعتی زر ماکارون(غزر1) به نرخ 39,750 به شماره اعلاميه 0000975069_3G</t>
  </si>
  <si>
    <t>خريد تعداد 50 سهم توسعه مسیر برق گیلان(بگیلان1) به نرخ 24,000 به شماره اعلامیه 0004776817_3G</t>
  </si>
  <si>
    <t>1399/05/06</t>
  </si>
  <si>
    <t>فروش تعداد 191,000 سهم پالایش نفت تهران(شتران1) به نرخ 46,220 به شماره اعلاميه 0000016689_3G</t>
  </si>
  <si>
    <t>1399/05/01</t>
  </si>
  <si>
    <t>خريد تعداد 48 سهم تولید نیروی برق آبادان(آبادا1) به نرخ 15,500 به شماره اعلاميه 0004814058_3G</t>
  </si>
  <si>
    <t>1399/04/31</t>
  </si>
  <si>
    <t>خريد تعداد 10,844 سهم گسترش سرمایه گذاری ایرانیان(وگستر1) به نرخ 26,500 به شماره اعلامیه 0000001015_3G</t>
  </si>
  <si>
    <t>خريد تعداد 4,156 سهم گسترش سرمایه گذاری ایرانیان(وگستر1) به نرخ 26,490 به شماره اعلامیه 0000001008_3G</t>
  </si>
  <si>
    <t>فروش تعداد 20,000 سهم سرمایه گذاری سایپا(وساپا1) به نرخ 20,500 به شماره اعلاميه 0000003961_3G</t>
  </si>
  <si>
    <t>بابت سود صندوق سرمایه گذاری حامی تیر 99</t>
  </si>
  <si>
    <t>1399/04/28</t>
  </si>
  <si>
    <t>خريد تعداد 759 سهم دارویی ره آورد تامین(درهآور1) به نرخ 64,950 به شماره اعلامیه 0000002914_3G</t>
  </si>
  <si>
    <t>خريد تعداد 241 سهم دارویی ره آورد تامین(درهآور1) به نرخ 64,900 به شماره اعلامیه 0000002913_3G</t>
  </si>
  <si>
    <t>1399/04/25</t>
  </si>
  <si>
    <t>خريد تعداد 15,000 سهم گسترش سرمایه گذاری ایرانیان(وگستر1) به نرخ 23,407 به شماره اعلامیه 0000000508_3G</t>
  </si>
  <si>
    <t>1399/04/21</t>
  </si>
  <si>
    <t>خريد تعداد 10,000 سهم سرمایه گذاری سایپا(وساپا1) به نرخ 17,050 به شماره اعلاميه 0000010530_3G</t>
  </si>
  <si>
    <t>خريد تعداد 10,000 سهم سرمایه گذاری سایپا(وساپا1) به نرخ 16,900 به شماره اعلاميه 0000010312_3G</t>
  </si>
  <si>
    <t>خريد تعداد 1,600 سهم کشتیرانی جمهوری اسلامی ایران(حکشتی1) به نرخ 49,360 به شماره اعلاميه 0000010658_3G</t>
  </si>
  <si>
    <t>خريد تعداد 1,600 سهم کشتیرانی جمهوری اسلامی ایران(حکشتی1) به نرخ 49,230 به شماره اعلاميه 0000007961_3G</t>
  </si>
  <si>
    <t>فروش تعداد 4 حق تقدم ح. سرمایه گذاری میراث فرهنگی(سمگاح1) به نرخ 14,440 به شماره اعلامیه 0000000849_3G</t>
  </si>
  <si>
    <t>فروش تعداد 1,575 حق تقدم ح . کشتیرانی ج. ا. ا(حکشتیح1) به نرخ 40,900 به شماره اعلامیه 0000002061_3G</t>
  </si>
  <si>
    <t>1399/04/18</t>
  </si>
  <si>
    <t>خريد تعداد 74 سهم لیزینگ پارسیان(ولپارس1) به نرخ 3,200 به شماره اعلاميه 0003859217_3G</t>
  </si>
  <si>
    <t>1399/04/11</t>
  </si>
  <si>
    <t>خريد تعداد 300 سهم سرمایه گذاری سیمان تامین(سیتا1) به نرخ 15,750 به شماره اعلاميه 0003494234_3G</t>
  </si>
  <si>
    <t>خريد تعداد 3,680 سهم بورس اوراق بهادار تهران(بورس1) به نرخ 135,670 به شماره اعلاميه 0000006568_3G</t>
  </si>
  <si>
    <t>1399/04/09</t>
  </si>
  <si>
    <t>فروش تعداد 58,500 سهم پالایش نفت تهران(شتران1) به نرخ 23,210 به شماره اعلاميه 0000015541_3G</t>
  </si>
  <si>
    <t>1399/04/08</t>
  </si>
  <si>
    <t>خريد تعداد 15,100 سهم ذوب روی اصفهان(فروی1) به نرخ 65,200 به شماره اعلامیه 0000000003_3G</t>
  </si>
  <si>
    <t>1399/03/31</t>
  </si>
  <si>
    <t>بابت سود صندوق سرمایه گذاری حامی خرداد 99</t>
  </si>
  <si>
    <t>1399/03/26</t>
  </si>
  <si>
    <t>خريد تعداد 10,000 سهم بورس کالای ایران(کالا1) به نرخ 87,870 به شماره اعلاميه 0000002658_3G</t>
  </si>
  <si>
    <t>فروش تعداد 15,180 سهم پالایش نفت بندرعباس(شبندر1) به نرخ 25,120 به شماره اعلاميه 0000011501_3G</t>
  </si>
  <si>
    <t>فروش تعداد 4,820 سهم پالایش نفت بندرعباس(شبندر1) به نرخ 25,110 به شماره اعلاميه 0000011502_3G</t>
  </si>
  <si>
    <t>1399/03/18</t>
  </si>
  <si>
    <t>خريد تعداد 260 سهم سایر اشخاص بورس انرژی(انرژی31) به نرخ 158,126 به شماره اعلامیه 0000000367_3G</t>
  </si>
  <si>
    <t>1399/03/07</t>
  </si>
  <si>
    <t>خريد تعداد 57 سهم پلیمر آریا ساسول(آریا1) به نرخ 65,119 به شماره اعلامیه 0002475247_3G</t>
  </si>
  <si>
    <t>دریافت وجه طی حواله ساتنا بانکی به شماره 1084878584 بانک پاسارگاد جهت واریز به حساب 0100868772008</t>
  </si>
  <si>
    <t>1399/03/06</t>
  </si>
  <si>
    <t>خريد تعداد 2,000 سهم فرابورس ایران(فرابورس1) به نرخ 104,925 به شماره اعلامیه 0000000303_3G</t>
  </si>
  <si>
    <t>1399/03/03</t>
  </si>
  <si>
    <t>خريد تعداد 1,000 سهم فرابورس ایران(فرابورس1) به نرخ 110,447 به شماره اعلامیه 0000001093_3G</t>
  </si>
  <si>
    <t>خريد تعداد 5,000 سهم کشتیرانی جمهوری اسلامی ایران(حکشتی1) به نرخ 30,800 به شماره اعلاميه 0000000645_3G</t>
  </si>
  <si>
    <t>1399/02/31</t>
  </si>
  <si>
    <t>خريد تعداد 13 سهم مجتمع صنایع لاستیک یزد(پیزد1) به نرخ 40,353 به شماره اعلامیه 0001908984_3G</t>
  </si>
  <si>
    <t>خريد تعداد 20,000 سهم پالایش نفت بندرعباس(شبندر1) به نرخ 17,889 به شماره اعلاميه 0000000040_3G</t>
  </si>
  <si>
    <t>1399/02/30</t>
  </si>
  <si>
    <t>خريد تعداد 2,000 سهم بورس کالای ایران(کالا1) به نرخ 92,000 به شماره اعلاميه 0000000024_3G</t>
  </si>
  <si>
    <t>بابت سود صندوق سرمایه گذاری حامی اردیبهشت 99</t>
  </si>
  <si>
    <t>1399/02/29</t>
  </si>
  <si>
    <t>خريد تعداد 97,110 سهم پالایش نفت تهران(شتران1) به نرخ 14,348 به شماره اعلاميه 0000001276_3G</t>
  </si>
  <si>
    <t>خريد تعداد 2,890 سهم پالایش نفت تهران(شتران1) به نرخ 14,345 به شماره اعلاميه 0000001274_3G</t>
  </si>
  <si>
    <t>خريد تعداد 48,920 سهم پالایش نفت تهران(شتران1) به نرخ 14,340 به شماره اعلاميه 0000001514_3G</t>
  </si>
  <si>
    <t>خريد تعداد 50,000 سهم پالایش نفت تهران(شتران1) به نرخ 14,333 به شماره اعلاميه 0000001194_3G</t>
  </si>
  <si>
    <t>خريد تعداد 1,080 سهم پالایش نفت تهران(شتران1) به نرخ 14,320 به شماره اعلاميه 0000001513_3G</t>
  </si>
  <si>
    <t>خريد تعداد 50,000 سهم پالایش نفت تهران(شتران1) به نرخ 14,250 به شماره اعلاميه 0000001607_3G</t>
  </si>
  <si>
    <t>فروش تعداد 236,000 سهم بانک صادرات ایران(وبصادر1) به نرخ 1,985 به شماره اعلاميه 0000001238_3G</t>
  </si>
  <si>
    <t>1399/02/28</t>
  </si>
  <si>
    <t>خريد تعداد 10,000 سهم فرابورس ایران(فرابورس1) به نرخ 119,010 به شماره اعلامیه 0000002027_3G</t>
  </si>
  <si>
    <t>خريد تعداد 9,275 سهم بورس اوراق بهادار تهران(بورس1) به نرخ 105,700 به شماره اعلاميه 0000004963_3G</t>
  </si>
  <si>
    <t>خريد تعداد 4,432 سهم بورس اوراق بهادار تهران(بورس1) به نرخ 105,699 به شماره اعلاميه 0000004956_3G</t>
  </si>
  <si>
    <t>خريد تعداد 2,050 سهم بورس اوراق بهادار تهران(بورس1) به نرخ 105,680 به شماره اعلاميه 0000004952_3G</t>
  </si>
  <si>
    <t>خريد تعداد 980 سهم بورس اوراق بهادار تهران(بورس1) به نرخ 105,560 به شماره اعلاميه 0000004951_3G</t>
  </si>
  <si>
    <t>خريد تعداد 300 سهم بورس اوراق بهادار تهران(بورس1) به نرخ 105,559 به شماره اعلاميه 0000004948_3G</t>
  </si>
  <si>
    <t>خريد تعداد 2,963 سهم بورس اوراق بهادار تهران(بورس1) به نرخ 105,550 به شماره اعلاميه 0000004947_3G</t>
  </si>
  <si>
    <t>فروش تعداد 5,333 سهم کلر پارس(کلر1) به نرخ 84,519 به شماره اعلامیه 0000003205_3G</t>
  </si>
  <si>
    <t>فروش تعداد 667 سهم کلر پارس(کلر1) به نرخ 84,501 به شماره اعلامیه 0000003206_3G</t>
  </si>
  <si>
    <t>فروش تعداد 2,709 سهم کلر پارس(کلر1) به نرخ 83,152 به شماره اعلامیه 0000003695_3G</t>
  </si>
  <si>
    <t>فروش تعداد 100 سهم کلر پارس(کلر1) به نرخ 83,151 به شماره اعلامیه 0000003696_3G</t>
  </si>
  <si>
    <t>فروش تعداد 13,191 سهم کلر پارس(کلر1) به نرخ 83,150 به شماره اعلامیه 0000004345_3G</t>
  </si>
  <si>
    <t>فروش تعداد 761 سهم کلر پارس(کلر1) به نرخ 83,110 به شماره اعلامیه 0000003746_3G</t>
  </si>
  <si>
    <t>فروش تعداد 1,962 سهم کلر پارس(کلر1) به نرخ 83,102 به شماره اعلامیه 0000003759_3G</t>
  </si>
  <si>
    <t>فروش تعداد 20 سهم کلر پارس(کلر1) به نرخ 83,101 به شماره اعلامیه 0000003747_3G</t>
  </si>
  <si>
    <t>فروش تعداد 11,251 سهم کلر پارس(کلر1) به نرخ 83,100 به شماره اعلامیه 0000003761_3G</t>
  </si>
  <si>
    <t>فروش تعداد 8,006 سهم کلر پارس(کلر1) به نرخ 83,000 به شماره اعلامیه 0000003991_3G</t>
  </si>
  <si>
    <t>فروش تعداد 18,000 سهم کلر پارس(کلر1) به نرخ 82,500 به شماره اعلامیه 0000003827_3G</t>
  </si>
  <si>
    <t>فروش تعداد 50,000 سهم کلر پارس(کلر1) به نرخ 82,389 به شماره اعلامیه 0000002840_3G</t>
  </si>
  <si>
    <t>1399/02/27</t>
  </si>
  <si>
    <t>خريد تعداد 21,943 سهم فرابورس ایران(فرابورس1) به نرخ 128,000 به شماره اعلامیه 0000001655_3G</t>
  </si>
  <si>
    <t>خريد تعداد 2,000 سهم فرابورس ایران(فرابورس1) به نرخ 127,999 به شماره اعلامیه 0000001631_3G</t>
  </si>
  <si>
    <t>خريد تعداد 550 سهم فرابورس ایران(فرابورس1) به نرخ 127,905 به شماره اعلامیه 0000001630_3G</t>
  </si>
  <si>
    <t>خريد تعداد 4,687 سهم فرابورس ایران(فرابورس1) به نرخ 127,900 به شماره اعلامیه 0000001628_3G</t>
  </si>
  <si>
    <t>خريد تعداد 5,397 سهم فرابورس ایران(فرابورس1) به نرخ 127,800 به شماره اعلامیه 0000001621_3G</t>
  </si>
  <si>
    <t>خريد تعداد 423 سهم فرابورس ایران(فرابورس1) به نرخ 127,600 به شماره اعلامیه 0000001619_3G</t>
  </si>
  <si>
    <t>خريد تعداد 29,485 سهم فرابورس ایران(فرابورس1) به نرخ 122,500 به شماره اعلامیه 0000002501_3G</t>
  </si>
  <si>
    <t>خريد تعداد 515 سهم فرابورس ایران(فرابورس1) به نرخ 122,450 به شماره اعلامیه 0000002491_3G</t>
  </si>
  <si>
    <t>خريد تعداد 2,220 سهم فرابورس ایران(فرابورس1) به نرخ 122,315 به شماره اعلامیه 0000003573_3G</t>
  </si>
  <si>
    <t>فروش تعداد 20,861 سهم کلر پارس(کلر1) به نرخ 90,000 به شماره اعلامیه 0000000570_3G</t>
  </si>
  <si>
    <t>فروش تعداد 1,361 سهم کلر پارس(کلر1) به نرخ 89,999 به شماره اعلامیه 0000000466_3G</t>
  </si>
  <si>
    <t>فروش تعداد 639 سهم کلر پارس(کلر1) به نرخ 89,980 به شماره اعلامیه 0000000467_3G</t>
  </si>
  <si>
    <t>فروش تعداد 518 سهم کلر پارس(کلر1) به نرخ 89,900 به شماره اعلامیه 0000000590_3G</t>
  </si>
  <si>
    <t>فروش تعداد 1,482 سهم کلر پارس(کلر1) به نرخ 89,000 به شماره اعلامیه 0000000594_3G</t>
  </si>
  <si>
    <t>فروش تعداد 1,378 سهم کلر پارس(کلر1) به نرخ 87,100 به شماره اعلامیه 0000001005_3G</t>
  </si>
  <si>
    <t>فروش تعداد 444 سهم کلر پارس(کلر1) به نرخ 87,000 به شماره اعلامیه 0000000969_3G</t>
  </si>
  <si>
    <t>فروش تعداد 3,100 سهم کلر پارس(کلر1) به نرخ 86,550 به شماره اعلامیه 0000001204_3G</t>
  </si>
  <si>
    <t>فروش تعداد 243 سهم کلر پارس(کلر1) به نرخ 86,510 به شماره اعلامیه 0000001031_3G</t>
  </si>
  <si>
    <t>فروش تعداد 1,264 سهم کلر پارس(کلر1) به نرخ 86,501 به شماره اعلامیه 0000001058_3G</t>
  </si>
  <si>
    <t>فروش تعداد 2,679 سهم کلر پارس(کلر1) به نرخ 86,500 به شماره اعلامیه 0000001179_3G</t>
  </si>
  <si>
    <t>فروش تعداد 5,341 سهم کلر پارس(کلر1) به نرخ 86,400 به شماره اعلامیه 0000001181_3G</t>
  </si>
  <si>
    <t>فروش تعداد 152 سهم کلر پارس(کلر1) به نرخ 86,380 به شماره اعلامیه 0000001113_3G</t>
  </si>
  <si>
    <t>فروش تعداد 2,061 سهم کلر پارس(کلر1) به نرخ 86,351 به شماره اعلامیه 0000001182_3G</t>
  </si>
  <si>
    <t>فروش تعداد 31,634 سهم کلر پارس(کلر1) به نرخ 86,350 به شماره اعلامیه 0000001187_3G</t>
  </si>
  <si>
    <t>فروش تعداد 7,267 سهم کلر پارس(کلر1) به نرخ 86,312 به شماره اعلامیه 0000000668_3G</t>
  </si>
  <si>
    <t>فروش تعداد 1,077 سهم کلر پارس(کلر1) به نرخ 86,252 به شماره اعلامیه 0000000703_3G</t>
  </si>
  <si>
    <t>فروش تعداد 16,423 سهم کلر پارس(کلر1) به نرخ 86,251 به شماره اعلامیه 0000000712_3G</t>
  </si>
  <si>
    <t>1399/02/21</t>
  </si>
  <si>
    <t>پرداخت وجه طی حواله کارت به کارت دروازه پرداخت به شماره 168411294570 بانک ملت تاریخ : 1399/02/20 شعبه : فرعی(A2)</t>
  </si>
  <si>
    <t>1399/02/20</t>
  </si>
  <si>
    <t>خريد تعداد 124,585 سهم کلر پارس(کلر1) به نرخ 93,835 به شماره اعلامیه 0000006566_3G</t>
  </si>
  <si>
    <t>خريد تعداد 29,569 سهم کلر پارس(کلر1) به نرخ 93,834 به شماره اعلامیه 0000001117_3G</t>
  </si>
  <si>
    <t>خريد تعداد 149 سهم کلر پارس(کلر1) به نرخ 93,833 به شماره اعلامیه 0000000557_3G</t>
  </si>
  <si>
    <t>خريد تعداد 2,282 سهم کلر پارس(کلر1) به نرخ 93,830 به شماره اعلامیه 0000000555_3G</t>
  </si>
  <si>
    <t>خريد تعداد 3,500 سهم کلر پارس(کلر1) به نرخ 93,828 به شماره اعلامیه 0000000361_3G</t>
  </si>
  <si>
    <t>فروش تعداد 18,100 سهم س. توسعه وعمران استان کرمان(کرمان1) به نرخ 93,900 به شماره اعلامیه 0000000593_3G</t>
  </si>
  <si>
    <t>فروش تعداد 5,493 سهم س. توسعه وعمران استان کرمان(کرمان1) به نرخ 93,896 به شماره اعلامیه 0000000458_3G</t>
  </si>
  <si>
    <t>فروش تعداد 6,677 سهم س. توسعه وعمران استان کرمان(کرمان1) به نرخ 93,890 به شماره اعلامیه 0000000546_3G</t>
  </si>
  <si>
    <t>فروش تعداد 1,565 سهم س. توسعه وعمران استان کرمان(کرمان1) به نرخ 93,880 به شماره اعلامیه 0000000721_3G</t>
  </si>
  <si>
    <t>فروش تعداد 500 سهم س. توسعه وعمران استان کرمان(کرمان1) به نرخ 93,820 به شماره اعلامیه 0000000849_3G</t>
  </si>
  <si>
    <t>فروش تعداد 8,491 سهم س. توسعه وعمران استان کرمان(کرمان1) به نرخ 93,802 به شماره اعلامیه 0000000724_3G</t>
  </si>
  <si>
    <t>فروش تعداد 5,550 سهم س. توسعه وعمران استان کرمان(کرمان1) به نرخ 93,801 به شماره اعلامیه 0000000731_3G</t>
  </si>
  <si>
    <t>فروش تعداد 31,624 سهم س. توسعه وعمران استان کرمان(کرمان1) به نرخ 93,800 به شماره اعلامیه 0000000725_3G</t>
  </si>
  <si>
    <t>فروش تعداد 3,000 سهم س. توسعه وعمران استان کرمان(کرمان1) به نرخ 93,600 به شماره اعلامیه 0000000426_3G</t>
  </si>
  <si>
    <t>فروش تعداد 619 سهم س. توسعه وعمران استان کرمان(کرمان1) به نرخ 93,528 به شماره اعلامیه 0000000404_3G</t>
  </si>
  <si>
    <t>فروش تعداد 479 سهم س. توسعه وعمران استان کرمان(کرمان1) به نرخ 93,510 به شماره اعلامیه 0000000405_3G</t>
  </si>
  <si>
    <t>فروش تعداد 29,902 سهم س. توسعه وعمران استان کرمان(کرمان1) به نرخ 93,500 به شماره اعلامیه 0000000406_3G</t>
  </si>
  <si>
    <t>فروش تعداد 14,000 سهم س. توسعه وعمران استان کرمان(کرمان1) به نرخ 93,000 به شماره اعلامیه 0000000414_3G</t>
  </si>
  <si>
    <t>1399/02/18</t>
  </si>
  <si>
    <t>پرداخت وجه طی حواله کارت به کارت دروازه پرداخت به شماره 168256419010 بانک ملت تاریخ : 1399/02/17 شعبه : فرعی(A2)</t>
  </si>
  <si>
    <t>1399/02/17</t>
  </si>
  <si>
    <t>خريد تعداد 13,120 سهم کلر پارس(کلر1) به نرخ 90,400 به شماره اعلامیه 0000008920_3G</t>
  </si>
  <si>
    <t>خريد تعداد 80 سهم کلر پارس(کلر1) به نرخ 90,302 به شماره اعلامیه 0000008914_3G</t>
  </si>
  <si>
    <t>خريد تعداد 2,455 سهم کلر پارس(کلر1) به نرخ 90,265 به شماره اعلامیه 0000004568_3G</t>
  </si>
  <si>
    <t>خريد تعداد 38 سهم کلر پارس(کلر1) به نرخ 90,261 به شماره اعلامیه 0000004567_3G</t>
  </si>
  <si>
    <t>خريد تعداد 1,157 سهم کلر پارس(کلر1) به نرخ 90,260 به شماره اعلامیه 0000004566_3G</t>
  </si>
  <si>
    <t>خريد تعداد 32,336 سهم کلر پارس(کلر1) به نرخ 89,998 به شماره اعلامیه 0000006425_3G</t>
  </si>
  <si>
    <t>خريد تعداد 749 سهم کلر پارس(کلر1) به نرخ 89,991 به شماره اعلامیه 0000006420_3G</t>
  </si>
  <si>
    <t>خريد تعداد 110 سهم کلر پارس(کلر1) به نرخ 89,951 به شماره اعلامیه 0000006419_3G</t>
  </si>
  <si>
    <t>خريد تعداد 1,805 سهم کلر پارس(کلر1) به نرخ 89,600 به شماره اعلامیه 0000006416_3G</t>
  </si>
  <si>
    <t>خريد تعداد 10,000 سهم فرابورس ایران(فرابورس1) به نرخ 106,000 به شماره اعلامیه 0000000005_3G</t>
  </si>
  <si>
    <t>فروش تعداد 6,800 سهم آلومراد(فمراد1) به نرخ 70,060 به شماره اعلاميه 0000001163_3G</t>
  </si>
  <si>
    <t>فروش تعداد 13 سهم آلومراد(فمراد1) به نرخ 69,900 به شماره اعلاميه 0000001034_3G</t>
  </si>
  <si>
    <t>فروش تعداد 1,136 سهم آلومراد(فمراد1) به نرخ 69,500 به شماره اعلاميه 0000000907_3G</t>
  </si>
  <si>
    <t>فروش تعداد 1,000 سهم آلومراد(فمراد1) به نرخ 69,410 به شماره اعلاميه 0000001035_3G</t>
  </si>
  <si>
    <t>فروش تعداد 15,631 سهم آلومراد(فمراد1) به نرخ 69,400 به شماره اعلاميه 0000001039_3G</t>
  </si>
  <si>
    <t>فروش تعداد 1,947 سهم آلومراد(فمراد1) به نرخ 69,360 به شماره اعلاميه 0000001102_3G</t>
  </si>
  <si>
    <t>فروش تعداد 1,770 سهم آلومراد(فمراد1) به نرخ 69,352 به شماره اعلاميه 0000001048_3G</t>
  </si>
  <si>
    <t>فروش تعداد 81,703 سهم آلومراد(فمراد1) به نرخ 69,351 به شماره اعلاميه 0000001672_3G</t>
  </si>
  <si>
    <t>1399/02/15</t>
  </si>
  <si>
    <t>خريد تعداد 100,000 سهم آلومراد(فمراد1) به نرخ 78,250 به شماره اعلاميه 0000000003_3G</t>
  </si>
  <si>
    <t>خريد تعداد 10,000 سهم آلومراد(فمراد1) به نرخ 75,907 به شماره اعلاميه 0000000306_3G</t>
  </si>
  <si>
    <t>1399/02/14</t>
  </si>
  <si>
    <t>دریافت وجه طی حواله ساتنا بانکی به شماره 1084878568 بانک پاسارگاد جهت واریز به حساب 0100868772008</t>
  </si>
  <si>
    <t>1399/02/13</t>
  </si>
  <si>
    <t>دریافت وجه طی حواله ساتنا بانکی به شماره 1084878567 بانک پاسارگاد جهت واریز به حساب 0100868772008</t>
  </si>
  <si>
    <t>1399/02/10</t>
  </si>
  <si>
    <t>خريد تعداد 14 سهم شیرپاستوریزه پگاه گیلان(غگیلا1) به نرخ 12,507 به شماره اعلامیه 0001508090_3G</t>
  </si>
  <si>
    <t>فروش تعداد 68,550 سهم سهامی ذوب آهن اصفهان(ذوب1) به نرخ 4,834 به شماره اعلامیه 0000000577_3G</t>
  </si>
  <si>
    <t>1399/02/09</t>
  </si>
  <si>
    <t>فروش تعداد 2,000 سهم فولاد هرمزگان جنوب(هرمز1) به نرخ 8,989 به شماره اعلامیه 0000001810_3G</t>
  </si>
  <si>
    <t>فروش تعداد 10,110 سهم فولاد هرمزگان جنوب(هرمز1) به نرخ 8,950 به شماره اعلامیه 0000001811_3G</t>
  </si>
  <si>
    <t>فروش تعداد 9,304 سهم فولاد هرمزگان جنوب(هرمز1) به نرخ 8,930 به شماره اعلامیه 0000001712_3G</t>
  </si>
  <si>
    <t>فروش تعداد 52,000 سهم فولاد هرمزگان جنوب(هرمز1) به نرخ 8,902 به شماره اعلامیه 0000001716_3G</t>
  </si>
  <si>
    <t>فروش تعداد 238,696 سهم فولاد هرمزگان جنوب(هرمز1) به نرخ 8,901 به شماره اعلامیه 0000001731_3G</t>
  </si>
  <si>
    <t>فروش تعداد 37,885 سهم فولاد هرمزگان جنوب(هرمز1) به نرخ 8,900 به شماره اعلامیه 0000001552_3G</t>
  </si>
  <si>
    <t>فروش تعداد 900,000 سهم سهامی ذوب آهن اصفهان(ذوب1) به نرخ 4,608 به شماره اعلامیه 0000008374_3G</t>
  </si>
  <si>
    <t>فروش تعداد 100,000 سهم پتروشیمی شازند(شاراک1) به نرخ 24,195 به شماره اعلاميه 0000001450_3G</t>
  </si>
  <si>
    <t>1399/02/03</t>
  </si>
  <si>
    <t>خريد تعداد 8,900 سهم فرابورس ایران(فرابورس1) به نرخ 84,130 به شماره اعلامیه 0000008608_3G</t>
  </si>
  <si>
    <t>خريد تعداد 135 سهم فرابورس ایران(فرابورس1) به نرخ 84,129 به شماره اعلامیه 0000008648_3G</t>
  </si>
  <si>
    <t>خريد تعداد 7,800 سهم فرابورس ایران(فرابورس1) به نرخ 84,127 به شماره اعلامیه 0000004509_3G</t>
  </si>
  <si>
    <t>خريد تعداد 7,384 سهم فرابورس ایران(فرابورس1) به نرخ 84,125 به شماره اعلامیه 0000005908_3G</t>
  </si>
  <si>
    <t>خريد تعداد 1,500 سهم فرابورس ایران(فرابورس1) به نرخ 84,124 به شماره اعلامیه 0000005905_3G</t>
  </si>
  <si>
    <t>خريد تعداد 56 سهم فرابورس ایران(فرابورس1) به نرخ 84,123 به شماره اعلامیه 0000005902_3G</t>
  </si>
  <si>
    <t>خريد تعداد 9,508 سهم بورس اوراق بهادار تهران(بورس1) به نرخ 83,288 به شماره اعلاميه 0000004040_3G</t>
  </si>
  <si>
    <t>خريد تعداد 5,431 سهم بورس اوراق بهادار تهران(بورس1) به نرخ 83,287 به شماره اعلاميه 0000004021_3G</t>
  </si>
  <si>
    <t>خريد تعداد 2,770 سهم بورس اوراق بهادار تهران(بورس1) به نرخ 83,280 به شماره اعلاميه 0000004018_3G</t>
  </si>
  <si>
    <t>خريد تعداد 3,850 سهم بورس اوراق بهادار تهران(بورس1) به نرخ 83,279 به شماره اعلاميه 0000004015_3G</t>
  </si>
  <si>
    <t>خريد تعداد 2,637 سهم بورس اوراق بهادار تهران(بورس1) به نرخ 83,278 به شماره اعلاميه 0000004012_3G</t>
  </si>
  <si>
    <t>خريد تعداد 10 سهم بورس اوراق بهادار تهران(بورس1) به نرخ 83,277 به شماره اعلاميه 0000004011_3G</t>
  </si>
  <si>
    <t>خريد تعداد 2,500 سهم بورس اوراق بهادار تهران(بورس1) به نرخ 83,276 به شماره اعلاميه 0000004010_3G</t>
  </si>
  <si>
    <t>خريد تعداد 2,154 سهم بورس اوراق بهادار تهران(بورس1) به نرخ 83,250 به شماره اعلاميه 0000004009_3G</t>
  </si>
  <si>
    <t>فروش تعداد 357 سهم کلر پارس(کلر1) به نرخ 80,699 به شماره اعلامیه 0000007772_3G</t>
  </si>
  <si>
    <t>فروش تعداد 1,143 سهم کلر پارس(کلر1) به نرخ 80,601 به شماره اعلامیه 0000007774_3G</t>
  </si>
  <si>
    <t>فروش تعداد 517 سهم کلر پارس(کلر1) به نرخ 80,600 به شماره اعلامیه 0000007752_3G</t>
  </si>
  <si>
    <t>فروش تعداد 62 سهم کلر پارس(کلر1) به نرخ 80,325 به شماره اعلامیه 0000007498_3G</t>
  </si>
  <si>
    <t>فروش تعداد 2,352 سهم کلر پارس(کلر1) به نرخ 80,306 به شماره اعلامیه 0000007502_3G</t>
  </si>
  <si>
    <t>فروش تعداد 7,586 سهم کلر پارس(کلر1) به نرخ 80,300 به شماره اعلامیه 0000007504_3G</t>
  </si>
  <si>
    <t>فروش تعداد 12,000 سهم س. توسعه وعمران استان کرمان(کرمان1) به نرخ 81,860 به شماره اعلامیه 0000004951_3G</t>
  </si>
  <si>
    <t>فروش تعداد 1,213 سهم س. توسعه وعمران استان کرمان(کرمان1) به نرخ 81,835 به شماره اعلامیه 0000004918_3G</t>
  </si>
  <si>
    <t>فروش تعداد 4,787 سهم س. توسعه وعمران استان کرمان(کرمان1) به نرخ 81,830 به شماره اعلامیه 0000004919_3G</t>
  </si>
  <si>
    <t>فروش تعداد 60,438 سهم سهامی ذوب آهن اصفهان(ذوب1) به نرخ 3,854 به شماره اعلامیه 0000019421_3G</t>
  </si>
  <si>
    <t>فروش تعداد 10,000 سهم سهامی ذوب آهن اصفهان(ذوب1) به نرخ 3,853 به شماره اعلامیه 0000019422_3G</t>
  </si>
  <si>
    <t>فروش تعداد 129,562 سهم سهامی ذوب آهن اصفهان(ذوب1) به نرخ 3,852 به شماره اعلامیه 0000019423_3G</t>
  </si>
  <si>
    <t>فروش تعداد 20,000 سهم سهامی ذوب آهن اصفهان(ذوب1) به نرخ 3,802 به شماره اعلامیه 0000012041_3G</t>
  </si>
  <si>
    <t>فروش تعداد 6,188 سهم سهامی ذوب آهن اصفهان(ذوب1) به نرخ 3,801 به شماره اعلامیه 0000012042_3G</t>
  </si>
  <si>
    <t>فروش تعداد 173,812 سهم سهامی ذوب آهن اصفهان(ذوب1) به نرخ 3,800 به شماره اعلامیه 0000012055_3G</t>
  </si>
  <si>
    <t>1399/02/02</t>
  </si>
  <si>
    <t>فروش تعداد 35,973 سهم پالایش نفت تهران(شتران1) به نرخ 8,697 به شماره اعلاميه 0000001505_3G</t>
  </si>
  <si>
    <t>فروش تعداد 5,700 سهم پالایش نفت تهران(شتران1) به نرخ 8,685 به شماره اعلاميه 0000001455_3G</t>
  </si>
  <si>
    <t>فروش تعداد 35,277 سهم پالایش نفت تهران(شتران1) به نرخ 8,680 به شماره اعلاميه 0000001459_3G</t>
  </si>
  <si>
    <t>1399/02/01</t>
  </si>
  <si>
    <t>خريد تعداد 2,550 سهم سهامی ذوب آهن اصفهان(ذوب1) به نرخ 3,910 به شماره اعلامیه 0000005318_3G</t>
  </si>
  <si>
    <t>خريد تعداد 58,539 سهم سهامی ذوب آهن اصفهان(ذوب1) به نرخ 3,900 به شماره اعلامیه 0000005263_3G</t>
  </si>
  <si>
    <t>خريد تعداد 51,461 سهم سهامی ذوب آهن اصفهان(ذوب1) به نرخ 3,899 به شماره اعلامیه 0000005144_3G</t>
  </si>
  <si>
    <t>خريد تعداد 189,079 سهم سهامی ذوب آهن اصفهان(ذوب1) به نرخ 3,897 به شماره اعلامیه 0000005125_3G</t>
  </si>
  <si>
    <t>خريد تعداد 2,591 سهم سهامی ذوب آهن اصفهان(ذوب1) به نرخ 3,896 به شماره اعلامیه 0000005124_3G</t>
  </si>
  <si>
    <t>خريد تعداد 931 سهم سهامی ذوب آهن اصفهان(ذوب1) به نرخ 3,895 به شماره اعلامیه 0000005117_3G</t>
  </si>
  <si>
    <t>خريد تعداد 7,399 سهم سهامی ذوب آهن اصفهان(ذوب1) به نرخ 3,894 به شماره اعلامیه 0000005116_3G</t>
  </si>
  <si>
    <t>فروش تعداد 9,848 سهم حمل و نقل بین المللی خلیج فارس(حفارس1) به نرخ 6,552 به شماره اعلاميه 0000000404_3G</t>
  </si>
  <si>
    <t>فروش تعداد 100 سهم حمل و نقل بین المللی خلیج فارس(حفارس1) به نرخ 6,551 به شماره اعلاميه 0000000405_3G</t>
  </si>
  <si>
    <t>فروش تعداد 5,060 سهم حمل و نقل بین المللی خلیج فارس(حفارس1) به نرخ 6,550 به شماره اعلاميه 0000000406_3G</t>
  </si>
  <si>
    <t>فروش تعداد 16,520 سهم صنایع خاک چینی ایران(کخاک1) به نرخ 68,110 به شماره اعلاميه 0000000189_3G</t>
  </si>
  <si>
    <t>1399/01/31</t>
  </si>
  <si>
    <t>خريد تعداد 705 سهم کلر پارس(کلر1) به نرخ 80,400 به شماره اعلامیه 0000006119_3G</t>
  </si>
  <si>
    <t>خريد تعداد 3,500 سهم کلر پارس(کلر1) به نرخ 80,399 به شماره اعلامیه 0000006085_3G</t>
  </si>
  <si>
    <t>خريد تعداد 150 سهم کلر پارس(کلر1) به نرخ 80,397 به شماره اعلامیه 0000006118_3G</t>
  </si>
  <si>
    <t>خريد تعداد 77 سهم کلر پارس(کلر1) به نرخ 80,390 به شماره اعلامیه 0000006117_3G</t>
  </si>
  <si>
    <t>خريد تعداد 918 سهم کلر پارس(کلر1) به نرخ 80,363 به شماره اعلامیه 0000006115_3G</t>
  </si>
  <si>
    <t>خريد تعداد 8,286 سهم سهامی ذوب آهن اصفهان(ذوب1) به نرخ 3,827 به شماره اعلامیه 0000017158_3G</t>
  </si>
  <si>
    <t>خريد تعداد 434,701 سهم سهامی ذوب آهن اصفهان(ذوب1) به نرخ 3,820 به شماره اعلامیه 0000017254_3G</t>
  </si>
  <si>
    <t>خريد تعداد 197,013 سهم سهامی ذوب آهن اصفهان(ذوب1) به نرخ 3,819 به شماره اعلامیه 0000017252_3G</t>
  </si>
  <si>
    <t>فروش تعداد 105 سهم دارویی ره آورد تامین(درهآور1) به نرخ 49,030 به شماره اعلامیه 0000000955_3G</t>
  </si>
  <si>
    <t>فروش تعداد 8 سهم دارویی ره آورد تامین(درهآور1) به نرخ 49,020 به شماره اعلامیه 0000000956_3G</t>
  </si>
  <si>
    <t>فروش تعداد 3,030 سهم دارویی ره آورد تامین(درهآور1) به نرخ 49,019 به شماره اعلامیه 0000000841_3G</t>
  </si>
  <si>
    <t>فروش تعداد 111 سهم دارویی ره آورد تامین(درهآور1) به نرخ 49,012 به شماره اعلامیه 0000000935_3G</t>
  </si>
  <si>
    <t>فروش تعداد 3,656 سهم دارویی ره آورد تامین(درهآور1) به نرخ 49,011 به شماره اعلامیه 0000000889_3G</t>
  </si>
  <si>
    <t>فروش تعداد 17,943 سهم دارویی ره آورد تامین(درهآور1) به نرخ 49,010 به شماره اعلامیه 0000000959_3G</t>
  </si>
  <si>
    <t>فروش تعداد 7,755 سهم دارویی ره آورد تامین(درهآور1) به نرخ 49,009 به شماره اعلامیه 0000000937_3G</t>
  </si>
  <si>
    <t>فروش تعداد 1,768 سهم دارویی ره آورد تامین(درهآور1) به نرخ 49,008 به شماره اعلامیه 0000000938_3G</t>
  </si>
  <si>
    <t>فروش تعداد 5,467 سهم دارویی ره آورد تامین(درهآور1) به نرخ 49,007 به شماره اعلامیه 0000000940_3G</t>
  </si>
  <si>
    <t>فروش تعداد 504 سهم سرامیک های صنعتی اردکان(کسرا1) به نرخ 39,893 به شماره اعلاميه 0000004641_3G</t>
  </si>
  <si>
    <t>فروش تعداد 413 سهم سرامیک های صنعتی اردکان(کسرا1) به نرخ 39,890 به شماره اعلاميه 0000004642_3G</t>
  </si>
  <si>
    <t>فروش تعداد 510 سهم سرامیک های صنعتی اردکان(کسرا1) به نرخ 39,813 به شماره اعلاميه 0000004752_3G</t>
  </si>
  <si>
    <t>فروش تعداد 1,850 سهم سرامیک های صنعتی اردکان(کسرا1) به نرخ 39,812 به شماره اعلاميه 0000004645_3G</t>
  </si>
  <si>
    <t>فروش تعداد 3,000 سهم سرامیک های صنعتی اردکان(کسرا1) به نرخ 39,810 به شماره اعلاميه 0000004753_3G</t>
  </si>
  <si>
    <t>فروش تعداد 5,723 سهم سرامیک های صنعتی اردکان(کسرا1) به نرخ 39,800 به شماره اعلاميه 0000004761_3G</t>
  </si>
  <si>
    <t>فروش تعداد 1,761 سهم سرامیک های صنعتی اردکان(کسرا1) به نرخ 39,515 به شماره اعلاميه 0000005014_3G</t>
  </si>
  <si>
    <t>فروش تعداد 1,739 سهم سرامیک های صنعتی اردکان(کسرا1) به نرخ 39,510 به شماره اعلاميه 0000005019_3G</t>
  </si>
  <si>
    <t>فروش تعداد 223 سهم سرامیک های صنعتی اردکان(کسرا1) به نرخ 39,200 به شماره اعلاميه 0000005575_3G</t>
  </si>
  <si>
    <t>فروش تعداد 2,074 سهم سرامیک های صنعتی اردکان(کسرا1) به نرخ 38,950 به شماره اعلاميه 0000004203_3G</t>
  </si>
  <si>
    <t>فروش تعداد 1,000 سهم سرامیک های صنعتی اردکان(کسرا1) به نرخ 38,931 به شماره اعلاميه 0000004204_3G</t>
  </si>
  <si>
    <t>فروش تعداد 325 سهم سرامیک های صنعتی اردکان(کسرا1) به نرخ 38,930 به شماره اعلاميه 0000004205_3G</t>
  </si>
  <si>
    <t>فروش تعداد 300 سهم سرامیک های صنعتی اردکان(کسرا1) به نرخ 38,921 به شماره اعلاميه 0000004206_3G</t>
  </si>
  <si>
    <t>فروش تعداد 5,301 سهم سرامیک های صنعتی اردکان(کسرا1) به نرخ 38,920 به شماره اعلاميه 0000004212_3G</t>
  </si>
  <si>
    <t>بابت سود صندوق سرمایه گذاری حامی فروردین 99</t>
  </si>
  <si>
    <t>1399/01/30</t>
  </si>
  <si>
    <t>خريد تعداد 1,814 سهم کلر پارس(کلر1) به نرخ 81,590 به شماره اعلامیه 0000006685_3G</t>
  </si>
  <si>
    <t>خريد تعداد 76 سهم کلر پارس(کلر1) به نرخ 81,450 به شماره اعلامیه 0000006684_3G</t>
  </si>
  <si>
    <t>1399/01/28</t>
  </si>
  <si>
    <t>پرداخت وجه طی حواله کارت به کارت دروازه پرداخت به شماره 167084407952 بانک ملت تاریخ : 1399/01/27 شعبه : فرعی(A2)</t>
  </si>
  <si>
    <t>1399/01/27</t>
  </si>
  <si>
    <t>خريد تعداد 3,636 سهم سرمایه گذاری تامین اجتماعی(شستا1) به نرخ 8,600 به شماره اعلاميه 0001094946_3G</t>
  </si>
  <si>
    <t>خريد تعداد 33,390 سهم کلر پارس(کلر1) به نرخ 78,139 به شماره اعلامیه 0000013199_3G</t>
  </si>
  <si>
    <t>خريد تعداد 9,415 سهم کلر پارس(کلر1) به نرخ 78,138 به شماره اعلامیه 0000013637_3G</t>
  </si>
  <si>
    <t>خريد تعداد 153 سهم کلر پارس(کلر1) به نرخ 78,137 به شماره اعلامیه 0000013549_3G</t>
  </si>
  <si>
    <t>خريد تعداد 38 سهم کلر پارس(کلر1) به نرخ 78,136 به شماره اعلامیه 0000013548_3G</t>
  </si>
  <si>
    <t>خريد تعداد 454 سهم کلر پارس(کلر1) به نرخ 78,135 به شماره اعلامیه 0000013547_3G</t>
  </si>
  <si>
    <t>خريد تعداد 39 سهم کلر پارس(کلر1) به نرخ 78,134 به شماره اعلامیه 0000013538_3G</t>
  </si>
  <si>
    <t>خريد تعداد 53 سهم کلر پارس(کلر1) به نرخ 78,130 به شماره اعلامیه 0000013537_3G</t>
  </si>
  <si>
    <t>خريد تعداد 11,004 سهم کلر پارس(کلر1) به نرخ 78,005 به شماره اعلامیه 0000006570_3G</t>
  </si>
  <si>
    <t>خريد تعداد 5 سهم کلر پارس(کلر1) به نرخ 78,004 به شماره اعلامیه 0000006555_3G</t>
  </si>
  <si>
    <t>خريد تعداد 8,375 سهم کلر پارس(کلر1) به نرخ 77,580 به شماره اعلامیه 0000005607_3G</t>
  </si>
  <si>
    <t>خريد تعداد 38 سهم کلر پارس(کلر1) به نرخ 77,579 به شماره اعلامیه 0000005528_3G</t>
  </si>
  <si>
    <t>خريد تعداد 7,304 سهم کلر پارس(کلر1) به نرخ 77,410 به شماره اعلامیه 0000005259_3G</t>
  </si>
  <si>
    <t>خريد تعداد 23 سهم کلر پارس(کلر1) به نرخ 77,300 به شماره اعلامیه 0000005153_3G</t>
  </si>
  <si>
    <t>خريد تعداد 2,618 سهم کلر پارس(کلر1) به نرخ 77,284 به شماره اعلامیه 0000004989_3G</t>
  </si>
  <si>
    <t>خريد تعداد 68 سهم کلر پارس(کلر1) به نرخ 77,247 به شماره اعلامیه 0000004917_3G</t>
  </si>
  <si>
    <t>خريد تعداد 2,696 سهم کلر پارس(کلر1) به نرخ 76,971 به شماره اعلامیه 0000004480_3G</t>
  </si>
  <si>
    <t>خريد تعداد 12,048 سهم کلر پارس(کلر1) به نرخ 76,766 به شماره اعلامیه 0000004402_3G</t>
  </si>
  <si>
    <t>خريد تعداد 146 سهم کلر پارس(کلر1) به نرخ 76,700 به شماره اعلامیه 0000004177_3G</t>
  </si>
  <si>
    <t>خريد تعداد 34 سهم کلر پارس(کلر1) به نرخ 76,673 به شماره اعلامیه 0000004174_3G</t>
  </si>
  <si>
    <t>خريد تعداد 29 سهم کلر پارس(کلر1) به نرخ 76,655 به شماره اعلامیه 0000004173_3G</t>
  </si>
  <si>
    <t>خريد تعداد 212 سهم کلر پارس(کلر1) به نرخ 76,080 به شماره اعلامیه 0000003533_3G</t>
  </si>
  <si>
    <t>خريد تعداد 10,623 سهم کلر پارس(کلر1) به نرخ 76,056 به شماره اعلامیه 0000003444_3G</t>
  </si>
  <si>
    <t>خريد تعداد 38 سهم کلر پارس(کلر1) به نرخ 76,050 به شماره اعلامیه 0000003281_3G</t>
  </si>
  <si>
    <t>خريد تعداد 3 سهم کلر پارس(کلر1) به نرخ 76,020 به شماره اعلامیه 0000003280_3G</t>
  </si>
  <si>
    <t>خريد تعداد 32 سهم کلر پارس(کلر1) به نرخ 76,015 به شماره اعلامیه 0000003279_3G</t>
  </si>
  <si>
    <t>خريد تعداد 4,262 سهم کلر پارس(کلر1) به نرخ 76,010 به شماره اعلامیه 0000003278_3G</t>
  </si>
  <si>
    <t>خريد تعداد 38 سهم کلر پارس(کلر1) به نرخ 76,005 به شماره اعلامیه 0000003212_3G</t>
  </si>
  <si>
    <t>خريد تعداد 10,691 سهم کلر پارس(کلر1) به نرخ 75,639 به شماره اعلامیه 0000002653_3G</t>
  </si>
  <si>
    <t>خريد تعداد 1,075 سهم کلر پارس(کلر1) به نرخ 75,555 به شماره اعلامیه 0000002446_3G</t>
  </si>
  <si>
    <t>خريد تعداد 1,256 سهم کلر پارس(کلر1) به نرخ 75,011 به شماره اعلامیه 0000002258_3G</t>
  </si>
  <si>
    <t>خريد تعداد 3,245 سهم کلر پارس(کلر1) به نرخ 74,399 به شماره اعلامیه 0000001709_3G</t>
  </si>
  <si>
    <t>خريد تعداد 13,991 سهم کلر پارس(کلر1) به نرخ 73,200 به شماره اعلامیه 0000001162_3G</t>
  </si>
  <si>
    <t>خريد تعداد 1,497 سهم دارویی ره آورد تامین(درهآور1) به نرخ 49,730 به شماره اعلامیه 0000001155_3G</t>
  </si>
  <si>
    <t>خريد تعداد 2,503 سهم دارویی ره آورد تامین(درهآور1) به نرخ 49,725 به شماره اعلامیه 0000001154_3G</t>
  </si>
  <si>
    <t>خريد تعداد 5,408 سهم دارویی ره آورد تامین(درهآور1) به نرخ 49,390 به شماره اعلامیه 0000000789_3G</t>
  </si>
  <si>
    <t>خريد تعداد 331 سهم دارویی ره آورد تامین(درهآور1) به نرخ 49,300 به شماره اعلامیه 0000000783_3G</t>
  </si>
  <si>
    <t>خريد تعداد 1,400 سهم پالایش نفت تهران(شتران1) به نرخ 7,763 به شماره اعلاميه 0000004539_3G</t>
  </si>
  <si>
    <t>خريد تعداد 55,000 سهم پالایش نفت تهران(شتران1) به نرخ 7,650 به شماره اعلاميه 0000006328_3G</t>
  </si>
  <si>
    <t>خريد تعداد 20,000 سهم پالایش نفت تهران(شتران1) به نرخ 7,630 به شماره اعلاميه 0000006142_3G</t>
  </si>
  <si>
    <t>خريد تعداد 100,000 سهم فولاد هرمزگان جنوب(هرمز1) به نرخ 6,600 به شماره اعلامیه 0000000097_3G</t>
  </si>
  <si>
    <t>خريد تعداد 14,723 سهم فولاد هرمزگان جنوب(هرمز1) به نرخ 6,550 به شماره اعلامیه 0000000259_3G</t>
  </si>
  <si>
    <t>خريد تعداد 46,603 سهم فولاد هرمزگان جنوب(هرمز1) به نرخ 6,534 به شماره اعلامیه 0000000256_3G</t>
  </si>
  <si>
    <t>خريد تعداد 84,374 سهم فولاد هرمزگان جنوب(هرمز1) به نرخ 6,533 به شماره اعلامیه 0000000250_3G</t>
  </si>
  <si>
    <t>خريد تعداد 4,300 سهم فولاد هرمزگان جنوب(هرمز1) به نرخ 6,531 به شماره اعلامیه 0000000247_3G</t>
  </si>
  <si>
    <t>خريد تعداد 62,982 سهم فولاد هرمزگان جنوب(هرمز1) به نرخ 6,490 به شماره اعلامیه 0000000527_3G</t>
  </si>
  <si>
    <t>خريد تعداد 11,136 سهم فولاد هرمزگان جنوب(هرمز1) به نرخ 6,489 به شماره اعلامیه 0000000523_3G</t>
  </si>
  <si>
    <t>خريد تعداد 4,795 سهم فولاد هرمزگان جنوب(هرمز1) به نرخ 6,485 به شماره اعلامیه 0000000506_3G</t>
  </si>
  <si>
    <t>خريد تعداد 190 سهم فولاد هرمزگان جنوب(هرمز1) به نرخ 6,465 به شماره اعلامیه 0000000521_3G</t>
  </si>
  <si>
    <t>خريد تعداد 20,897 سهم فولاد هرمزگان جنوب(هرمز1) به نرخ 6,464 به شماره اعلامیه 0000000520_3G</t>
  </si>
  <si>
    <t>خريد تعداد 18,939 سهم س. توسعه وعمران استان کرمان(کرمان1) به نرخ 79,650 به شماره اعلامیه 0000002599_3G</t>
  </si>
  <si>
    <t>خريد تعداد 177 سهم س. توسعه وعمران استان کرمان(کرمان1) به نرخ 79,649 به شماره اعلامیه 0000002598_3G</t>
  </si>
  <si>
    <t>خريد تعداد 204 سهم س. توسعه وعمران استان کرمان(کرمان1) به نرخ 79,640 به شماره اعلامیه 0000002597_3G</t>
  </si>
  <si>
    <t>خريد تعداد 3,461 سهم س. توسعه وعمران استان کرمان(کرمان1) به نرخ 79,500 به شماره اعلامیه 0000002596_3G</t>
  </si>
  <si>
    <t>خريد تعداد 1,219 سهم س. توسعه وعمران استان کرمان(کرمان1) به نرخ 79,499 به شماره اعلامیه 0000002588_3G</t>
  </si>
  <si>
    <t>خريد تعداد 50,000 سهم س. توسعه وعمران استان کرمان(کرمان1) به نرخ 79,490 به شماره اعلامیه 0000002635_3G</t>
  </si>
  <si>
    <t>خريد تعداد 57,310 سهم س. توسعه وعمران استان کرمان(کرمان1) به نرخ 76,200 به شماره اعلامیه 0000000399_3G</t>
  </si>
  <si>
    <t>خريد تعداد 340 سهم س. توسعه وعمران استان کرمان(کرمان1) به نرخ 76,199 به شماره اعلامیه 0000000390_3G</t>
  </si>
  <si>
    <t>خريد تعداد 5,169 سهم س. توسعه وعمران استان کرمان(کرمان1) به نرخ 76,198 به شماره اعلامیه 0000000389_3G</t>
  </si>
  <si>
    <t>خريد تعداد 265 سهم س. توسعه وعمران استان کرمان(کرمان1) به نرخ 76,190 به شماره اعلامیه 0000000231_3G</t>
  </si>
  <si>
    <t>خريد تعداد 200 سهم س. توسعه وعمران استان کرمان(کرمان1) به نرخ 76,189 به شماره اعلامیه 0000000230_3G</t>
  </si>
  <si>
    <t>خريد تعداد 561 سهم س. توسعه وعمران استان کرمان(کرمان1) به نرخ 76,110 به شماره اعلامیه 0000000229_3G</t>
  </si>
  <si>
    <t>خريد تعداد 675 سهم س. توسعه وعمران استان کرمان(کرمان1) به نرخ 76,100 به شماره اعلامیه 0000000228_3G</t>
  </si>
  <si>
    <t>خريد تعداد 5,030 سهم س. توسعه وعمران استان کرمان(کرمان1) به نرخ 76,020 به شماره اعلامیه 0000000224_3G</t>
  </si>
  <si>
    <t>خريد تعداد 50 سهم س. توسعه وعمران استان کرمان(کرمان1) به نرخ 76,010 به شماره اعلامیه 0000000220_3G</t>
  </si>
  <si>
    <t>خريد تعداد 370 سهم س. توسعه وعمران استان کرمان(کرمان1) به نرخ 76,005 به شماره اعلامیه 0000000219_3G</t>
  </si>
  <si>
    <t>خريد تعداد 30 سهم س. توسعه وعمران استان کرمان(کرمان1) به نرخ 76,002 به شماره اعلامیه 0000000218_3G</t>
  </si>
  <si>
    <t>خريد تعداد 50,000 سهم سهامی ذوب آهن اصفهان(ذوب1) به نرخ 3,511 به شماره اعلامیه 0000005174_3G</t>
  </si>
  <si>
    <t>خريد تعداد 66,000 سهم سهامی ذوب آهن اصفهان(ذوب1) به نرخ 3,500 به شماره اعلامیه 0000006717_3G</t>
  </si>
  <si>
    <t>خريد تعداد 200,000 سهم سهامی ذوب آهن اصفهان(ذوب1) به نرخ 3,440 به شماره اعلامیه 0000001200_3G</t>
  </si>
  <si>
    <t>خريد تعداد 23,666 سهم سهامی ذوب آهن اصفهان(ذوب1) به نرخ 3,429 به شماره اعلامیه 0000001416_3G</t>
  </si>
  <si>
    <t>خريد تعداد 76,246 سهم سهامی ذوب آهن اصفهان(ذوب1) به نرخ 3,420 به شماره اعلامیه 0000001413_3G</t>
  </si>
  <si>
    <t>خريد تعداد 88 سهم سهامی ذوب آهن اصفهان(ذوب1) به نرخ 3,411 به شماره اعلامیه 0000001406_3G</t>
  </si>
  <si>
    <t>خريد تعداد 11,961 سهم پتروشیمی شازند(شاراک1) به نرخ 16,499 به شماره اعلاميه 0000000404_3G</t>
  </si>
  <si>
    <t>خريد تعداد 11,205 سهم پتروشیمی شازند(شاراک1) به نرخ 16,498 به شماره اعلاميه 0000000403_3G</t>
  </si>
  <si>
    <t>خريد تعداد 708 سهم پتروشیمی شازند(شاراک1) به نرخ 16,490 به شماره اعلاميه 0000000399_3G</t>
  </si>
  <si>
    <t>خريد تعداد 44,933 سهم پتروشیمی شازند(شاراک1) به نرخ 16,350 به شماره اعلاميه 0000000307_3G</t>
  </si>
  <si>
    <t>خريد تعداد 1,336 سهم پتروشیمی شازند(شاراک1) به نرخ 16,349 به شماره اعلاميه 0000000178_3G</t>
  </si>
  <si>
    <t>خريد تعداد 3,731 سهم پتروشیمی شازند(شاراک1) به نرخ 16,300 به شماره اعلاميه 0000000177_3G</t>
  </si>
  <si>
    <t>خريد تعداد 26,126 سهم پتروشیمی شازند(شاراک1) به نرخ 16,000 به شماره اعلاميه 0000000090_3G</t>
  </si>
  <si>
    <t>1399/01/26</t>
  </si>
  <si>
    <t>خريد تعداد 5,493 سهم دارویی ره آورد تامین(درهآور1) به نرخ 48,579 به شماره اعلامیه 0000001641_3G</t>
  </si>
  <si>
    <t>خريد تعداد 897 سهم دارویی ره آورد تامین(درهآور1) به نرخ 48,550 به شماره اعلامیه 0000001633_3G</t>
  </si>
  <si>
    <t>خريد تعداد 7,357 سهم دارویی ره آورد تامین(درهآور1) به نرخ 48,549 به شماره اعلامیه 0000001964_3G</t>
  </si>
  <si>
    <t>خريد تعداد 2,180 سهم دارویی ره آورد تامین(درهآور1) به نرخ 48,548 به شماره اعلامیه 0000001906_3G</t>
  </si>
  <si>
    <t>خريد تعداد 300 سهم دارویی ره آورد تامین(درهآور1) به نرخ 48,547 به شماره اعلامیه 0000001870_3G</t>
  </si>
  <si>
    <t>خريد تعداد 150 سهم دارویی ره آورد تامین(درهآور1) به نرخ 48,540 به شماره اعلامیه 0000001629_3G</t>
  </si>
  <si>
    <t>خريد تعداد 960 سهم دارویی ره آورد تامین(درهآور1) به نرخ 48,520 به شماره اعلامیه 0000001903_3G</t>
  </si>
  <si>
    <t>خريد تعداد 7,773 سهم دارویی ره آورد تامین(درهآور1) به نرخ 48,510 به شماره اعلامیه 0000001869_3G</t>
  </si>
  <si>
    <t>خريد تعداد 1,277 سهم دارویی ره آورد تامین(درهآور1) به نرخ 48,507 به شماره اعلامیه 0000001625_3G</t>
  </si>
  <si>
    <t>خريد تعداد 3,503 سهم دارویی ره آورد تامین(درهآور1) به نرخ 48,502 به شماره اعلامیه 0000001902_3G</t>
  </si>
  <si>
    <t>خريد تعداد 110 سهم دارویی ره آورد تامین(درهآور1) به نرخ 48,501 به شماره اعلامیه 0000001898_3G</t>
  </si>
  <si>
    <t>خريد تعداد 50,000 سهم فولاد هرمزگان جنوب(هرمز1) به نرخ 6,428 به شماره اعلامیه 0000000269_3G</t>
  </si>
  <si>
    <t>خريد تعداد 123 سهم فولاد هرمزگان جنوب(هرمز1) به نرخ 6,420 به شماره اعلامیه 0000000253_3G</t>
  </si>
  <si>
    <t>خريد تعداد 1,755 سهم فولاد هرمزگان جنوب(هرمز1) به نرخ 6,410 به شماره اعلامیه 0000000252_3G</t>
  </si>
  <si>
    <t>خريد تعداد 800 سهم فولاد هرمزگان جنوب(هرمز1) به نرخ 6,401 به شماره اعلامیه 0000000251_3G</t>
  </si>
  <si>
    <t>خريد تعداد 7,322 سهم فولاد هرمزگان جنوب(هرمز1) به نرخ 6,400 به شماره اعلامیه 0000000250_3G</t>
  </si>
  <si>
    <t>خريد تعداد 16,519 سهم صنایع خاک چینی ایران(کخاک1) به نرخ 59,229 به شماره اعلاميه 0000000174_3G</t>
  </si>
  <si>
    <t>فروش تعداد 83,671 سهم پالایش نفت تهران(شتران1) به نرخ 7,555 به شماره اعلاميه 0000001530_3G</t>
  </si>
  <si>
    <t>فروش تعداد 1,778 سهم پالایش نفت تهران(شتران1) به نرخ 7,550 به شماره اعلاميه 0000001016_3G</t>
  </si>
  <si>
    <t>فروش تعداد 3,001 سهم فولاد هرمزگان جنوب(هرمز1) به نرخ 6,310 به شماره اعلامیه 0000000342_3G</t>
  </si>
  <si>
    <t>فروش تعداد 56,999 سهم فولاد هرمزگان جنوب(هرمز1) به نرخ 6,305 به شماره اعلامیه 0000000346_3G</t>
  </si>
  <si>
    <t>1399/01/25</t>
  </si>
  <si>
    <t>فروش تعداد 810 سهم سرمایه گذاری صبا تامین(صبا1) به نرخ 13,407 به شماره اعلامیه 0000002635_3G</t>
  </si>
  <si>
    <t>فروش تعداد 1,336 سهم پتروشیمی تندگویان(شگویا1) به نرخ 8,690 به شماره اعلامیه 0000132633_3G</t>
  </si>
  <si>
    <t>فروش تعداد 35 سهم سیمان ساوه(ساوه1) به نرخ 31,450 به شماره اعلامیه 0000016569_3G</t>
  </si>
  <si>
    <t>فروش تعداد 66 سهم پدیده شیمی قرن(قرن1) به نرخ 54,421 به شماره اعلاميه 0000023055_3G</t>
  </si>
  <si>
    <t>فروش تعداد 8 سهم کلر پارس(کلر1) به نرخ 76,506 به شماره اعلامیه 0000011428_3G</t>
  </si>
  <si>
    <t>فروش تعداد 3,300 سهم کلر پارس(کلر1) به نرخ 76,500 به شماره اعلامیه 0000011114_3G</t>
  </si>
  <si>
    <t>فروش تعداد 6,000 سهم کلر پارس(کلر1) به نرخ 76,450 به شماره اعلامیه 0000010899_3G</t>
  </si>
  <si>
    <t>فروش تعداد 360 سهم گروه توسعه مالی مهر آیندگان(ومهان1) به نرخ 11,895 به شماره اعلامیه 0000016606_3G</t>
  </si>
  <si>
    <t>فروش تعداد 19 سهم صنعتی دوده فام(شصدف1) به نرخ 24,378 به شماره اعلامیه 0000019035_3G</t>
  </si>
  <si>
    <t>فروش تعداد 895 سهم توزیع دارو پخش(دتوزیع1) به نرخ 48,000 به شماره اعلامیه 0000001850_3G</t>
  </si>
  <si>
    <t>فروش تعداد 49,410 سهم پخش هجرت(هجرت1) به نرخ 50,301 به شماره اعلامیه 0000002525_3G</t>
  </si>
  <si>
    <t>فروش تعداد 50,178 سهم تولید ژلاتین کپسول ایران(دکپسول1) به نرخ 31,891 به شماره اعلامیه 0000001536_3G</t>
  </si>
  <si>
    <t>فروش تعداد 131 سهم همکاران سیستم(سیستم1) به نرخ 16,643 به شماره اعلاميه 0000000182_3G</t>
  </si>
  <si>
    <t>فروش تعداد 102,299 سهم ریل سیر کوثر(حسیر1) به نرخ 10,051 به شماره اعلامیه 0000001275_3G</t>
  </si>
  <si>
    <t>فروش تعداد 46,000 سهم پالایش نفت تهران(شتران1) به نرخ 7,939 به شماره اعلاميه 0000009613_3G</t>
  </si>
  <si>
    <t>فروش تعداد 1,000 سهم پالایش نفت تهران(شتران1) به نرخ 7,935 به شماره اعلاميه 0000009494_3G</t>
  </si>
  <si>
    <t>فروش تعداد 739 سهم پالایش نفت تهران(شتران1) به نرخ 7,930 به شماره اعلاميه 0000009489_3G</t>
  </si>
  <si>
    <t>فروش تعداد 10,000 سهم پالایش نفت تهران(شتران1) به نرخ 7,925 به شماره اعلاميه 0000009495_3G</t>
  </si>
  <si>
    <t>فروش تعداد 9,261 سهم پالایش نفت تهران(شتران1) به نرخ 7,924 به شماره اعلاميه 0000009490_3G</t>
  </si>
  <si>
    <t>فروش تعداد 57,000 سهم پالایش نفت تهران(شتران1) به نرخ 7,923 به شماره اعلاميه 0000009462_3G</t>
  </si>
  <si>
    <t>فروش تعداد 1,085 سهم پالایش نفت تهران(شتران1) به نرخ 7,916 به شماره اعلاميه 0000009538_3G</t>
  </si>
  <si>
    <t>فروش تعداد 12,415 سهم پالایش نفت تهران(شتران1) به نرخ 7,915 به شماره اعلاميه 0000009552_3G</t>
  </si>
  <si>
    <t>فروش تعداد 39,789 سهم پالایش نفت تهران(شتران1) به نرخ 7,890 به شماره اعلاميه 0000012110_3G</t>
  </si>
  <si>
    <t>فروش تعداد 18,257 سهم پالایش نفت تهران(شتران1) به نرخ 7,888 به شماره اعلاميه 0000012166_3G</t>
  </si>
  <si>
    <t>فروش تعداد 6,183 سهم پالایش نفت تهران(شتران1) به نرخ 7,886 به شماره اعلاميه 0000012091_3G</t>
  </si>
  <si>
    <t>فروش تعداد 358,290 سهم پالایش نفت تهران(شتران1) به نرخ 7,885 به شماره اعلاميه 0000012201_3G</t>
  </si>
  <si>
    <t>فروش تعداد 856 سهم پالایش نفت تهران(شتران1) به نرخ 7,883 به شماره اعلاميه 0000012076_3G</t>
  </si>
  <si>
    <t>فروش تعداد 124,144 سهم پالایش نفت تهران(شتران1) به نرخ 7,882 به شماره اعلاميه 0000012232_3G</t>
  </si>
  <si>
    <t>فروش تعداد 6,850 سهم پالایش نفت تهران(شتران1) به نرخ 7,881 به شماره اعلاميه 0000012265_3G</t>
  </si>
  <si>
    <t>فروش تعداد 38,051 سهم پالایش نفت تهران(شتران1) به نرخ 7,880 به شماره اعلاميه 0000012066_3G</t>
  </si>
  <si>
    <t>فروش تعداد 250 سهم پالایش نفت تهران(شتران1) به نرخ 7,873 به شماره اعلاميه 0000012322_3G</t>
  </si>
  <si>
    <t>فروش تعداد 5,718 سهم پالایش نفت تهران(شتران1) به نرخ 7,872 به شماره اعلاميه 0000012324_3G</t>
  </si>
  <si>
    <t>فروش تعداد 24,032 سهم پالایش نفت تهران(شتران1) به نرخ 7,871 به شماره اعلاميه 0000012334_3G</t>
  </si>
  <si>
    <t>فروش تعداد 18,975 سهم پالایش نفت تهران(شتران1) به نرخ 7,867 به شماره اعلاميه 0000012547_3G</t>
  </si>
  <si>
    <t>فروش تعداد 4,126 سهم پالایش نفت تهران(شتران1) به نرخ 7,866 به شماره اعلاميه 0000012550_3G</t>
  </si>
  <si>
    <t>فروش تعداد 23,899 سهم پالایش نفت تهران(شتران1) به نرخ 7,865 به شماره اعلاميه 0000012559_3G</t>
  </si>
  <si>
    <t>فروش تعداد 119 سهم پالایش نفت تهران(شتران1) به نرخ 7,848 به شماره اعلاميه 0000013453_3G</t>
  </si>
  <si>
    <t>فروش تعداد 119 سهم پالایش نفت تهران(شتران1) به نرخ 7,841 به شماره اعلاميه 0000014142_3G</t>
  </si>
  <si>
    <t>فروش تعداد 11,000 سهم پالایش نفت تهران(شتران1) به نرخ 7,840 به شماره اعلاميه 0000013913_3G</t>
  </si>
  <si>
    <t>فروش تعداد 700 سهم پالایش نفت تهران(شتران1) به نرخ 7,831 به شماره اعلاميه 0000014514_3G</t>
  </si>
  <si>
    <t>فروش تعداد 1,300 سهم پالایش نفت تهران(شتران1) به نرخ 7,830 به شماره اعلاميه 0000014515_3G</t>
  </si>
  <si>
    <t>فروش تعداد 880 سهم پالایش نفت تهران(شتران1) به نرخ 7,808 به شماره اعلاميه 0000016337_3G</t>
  </si>
  <si>
    <t>فروش تعداد 810 سهم داروسازی تولید دارو(دتولید1) به نرخ 19,564 به شماره اعلامیه 0000001380_3G</t>
  </si>
  <si>
    <t>فروش تعداد 530 سهم پالایش نفت بندرعباس(شبندر1) به نرخ 9,969 به شماره اعلاميه 0000006558_3G</t>
  </si>
  <si>
    <t>فروش تعداد 1,438 سهم پالایش نفت بندرعباس(شبندر1) به نرخ 9,968 به شماره اعلاميه 0000006565_3G</t>
  </si>
  <si>
    <t>فروش تعداد 471 سهم س. توسعه وعمران استان کرمان(کرمان1) به نرخ 79,265 به شماره اعلامیه 0000001546_3G</t>
  </si>
  <si>
    <t>فروش تعداد 2,000 سهم س. توسعه وعمران استان کرمان(کرمان1) به نرخ 79,210 به شماره اعلامیه 0000002101_3G</t>
  </si>
  <si>
    <t>فروش تعداد 3,338 سهم س. توسعه وعمران استان کرمان(کرمان1) به نرخ 79,165 به شماره اعلامیه 0000002097_3G</t>
  </si>
  <si>
    <t>فروش تعداد 780 سهم س. توسعه وعمران استان کرمان(کرمان1) به نرخ 79,150 به شماره اعلامیه 0000002091_3G</t>
  </si>
  <si>
    <t>فروش تعداد 550 سهم س. توسعه وعمران استان کرمان(کرمان1) به نرخ 79,106 به شماره اعلامیه 0000001548_3G</t>
  </si>
  <si>
    <t>فروش تعداد 100 سهم س. توسعه وعمران استان کرمان(کرمان1) به نرخ 79,105 به شماره اعلامیه 0000001549_3G</t>
  </si>
  <si>
    <t>فروش تعداد 52,094 سهم س. توسعه وعمران استان کرمان(کرمان1) به نرخ 79,100 به شماره اعلامیه 0000002030_3G</t>
  </si>
  <si>
    <t>فروش تعداد 71,400 سهم س. توسعه وعمران استان کرمان(کرمان1) به نرخ 79,000 به شماره اعلامیه 0000001951_3G</t>
  </si>
  <si>
    <t>فروش تعداد 89 سهم س. توسعه وعمران استان کرمان(کرمان1) به نرخ 78,600 به شماره اعلامیه 0000002286_3G</t>
  </si>
  <si>
    <t>فروش تعداد 27,460 سهم صنایع پتروشیمی کرمانشاه(کرماشا1) به نرخ 17,832 به شماره اعلاميه 0000000062_3G</t>
  </si>
  <si>
    <t>فروش تعداد 2,731 سهم سهامی ذوب آهن اصفهان(ذوب1) به نرخ 3,502 به شماره اعلامیه 0000011659_3G</t>
  </si>
  <si>
    <t>فروش تعداد 300 سهم سهامی ذوب آهن اصفهان(ذوب1) به نرخ 3,501 به شماره اعلامیه 0000011661_3G</t>
  </si>
  <si>
    <t>فروش تعداد 10,269 سهم سهامی ذوب آهن اصفهان(ذوب1) به نرخ 3,500 به شماره اعلامیه 0000011660_3G</t>
  </si>
  <si>
    <t>فروش تعداد 47,867 سهم سهامی ذوب آهن اصفهان(ذوب1) به نرخ 3,490 به شماره اعلامیه 0000009618_3G</t>
  </si>
  <si>
    <t>فروش تعداد 51,485 سهم سهامی ذوب آهن اصفهان(ذوب1) به نرخ 3,480 به شماره اعلامیه 0000009626_3G</t>
  </si>
  <si>
    <t>فروش تعداد 6,959 سهم سهامی ذوب آهن اصفهان(ذوب1) به نرخ 3,479 به شماره اعلامیه 0000009556_3G</t>
  </si>
  <si>
    <t>فروش تعداد 6,942 سهم سهامی ذوب آهن اصفهان(ذوب1) به نرخ 3,478 به شماره اعلامیه 0000009558_3G</t>
  </si>
  <si>
    <t>فروش تعداد 7,460 سهم سهامی ذوب آهن اصفهان(ذوب1) به نرخ 3,477 به شماره اعلامیه 0000009562_3G</t>
  </si>
  <si>
    <t>فروش تعداد 9,023 سهم سهامی ذوب آهن اصفهان(ذوب1) به نرخ 3,476 به شماره اعلامیه 0000009564_3G</t>
  </si>
  <si>
    <t>فروش تعداد 39,341 سهم سهامی ذوب آهن اصفهان(ذوب1) به نرخ 3,475 به شماره اعلامیه 0000011391_3G</t>
  </si>
  <si>
    <t>فروش تعداد 1,500 سهم سهامی ذوب آهن اصفهان(ذوب1) به نرخ 3,474 به شماره اعلامیه 0000009572_3G</t>
  </si>
  <si>
    <t>فروش تعداد 90,648 سهم سهامی ذوب آهن اصفهان(ذوب1) به نرخ 3,471 به شماره اعلامیه 0000009628_3G</t>
  </si>
  <si>
    <t>فروش تعداد 162,331 سهم سهامی ذوب آهن اصفهان(ذوب1) به نرخ 3,470 به شماره اعلامیه 0000009661_3G</t>
  </si>
  <si>
    <t>فروش تعداد 12,883 سهم سهامی ذوب آهن اصفهان(ذوب1) به نرخ 3,469 به شماره اعلامیه 0000009662_3G</t>
  </si>
  <si>
    <t>فروش تعداد 124,058 سهم حمل و نقل بین المللی خلیج فارس(حفارس1) به نرخ 6,222 به شماره اعلاميه 0000002550_3G</t>
  </si>
  <si>
    <t>فروش تعداد 375,942 سهم حمل و نقل بین المللی خلیج فارس(حفارس1) به نرخ 6,220 به شماره اعلاميه 0000002564_3G</t>
  </si>
  <si>
    <t>فروش تعداد 10,006 سهم حمل و نقل بین المللی خلیج فارس(حفارس1) به نرخ 6,216 به شماره اعلاميه 0000002594_3G</t>
  </si>
  <si>
    <t>فروش تعداد 189,994 سهم حمل و نقل بین المللی خلیج فارس(حفارس1) به نرخ 6,200 به شماره اعلاميه 0000002600_3G</t>
  </si>
  <si>
    <t>فروش تعداد 10,000 سهم حمل و نقل بین المللی خلیج فارس(حفارس1) به نرخ 6,140 به شماره اعلاميه 0000002679_3G</t>
  </si>
  <si>
    <t>فروش تعداد 13,000 سهم حمل و نقل بین المللی خلیج فارس(حفارس1) به نرخ 6,100 به شماره اعلاميه 0000002678_3G</t>
  </si>
  <si>
    <t>فروش تعداد 990 سهم حمل و نقل بین المللی خلیج فارس(حفارس1) به نرخ 6,081 به شماره اعلاميه 0000002813_3G</t>
  </si>
  <si>
    <t>فروش تعداد 600 سهم پتروشیمی شازند(شاراک1) به نرخ 16,335 به شماره اعلاميه 0000002535_3G</t>
  </si>
  <si>
    <t>فروش تعداد 1,044 سهم پتروشیمی شازند(شاراک1) به نرخ 16,251 به شماره اعلاميه 0000001875_3G</t>
  </si>
  <si>
    <t>فروش تعداد 500 سهم پتروشیمی شازند(شاراک1) به نرخ 16,250 به شماره اعلاميه 0000001876_3G</t>
  </si>
  <si>
    <t>فروش تعداد 922 سهم پتروشیمی شازند(شاراک1) به نرخ 16,202 به شماره اعلاميه 0000001878_3G</t>
  </si>
  <si>
    <t>فروش تعداد 310 سهم پتروشیمی شازند(شاراک1) به نرخ 16,201 به شماره اعلاميه 0000001879_3G</t>
  </si>
  <si>
    <t>فروش تعداد 1,068 سهم پتروشیمی شازند(شاراک1) به نرخ 16,200 به شماره اعلاميه 0000001930_3G</t>
  </si>
  <si>
    <t>فروش تعداد 16,031 سهم پتروشیمی شازند(شاراک1) به نرخ 16,163 به شماره اعلاميه 0000001900_3G</t>
  </si>
  <si>
    <t>فروش تعداد 1,600 سهم پتروشیمی شازند(شاراک1) به نرخ 16,161 به شماره اعلاميه 0000001899_3G</t>
  </si>
  <si>
    <t>فروش تعداد 730 سهم پتروشیمی شازند(شاراک1) به نرخ 16,160 به شماره اعلاميه 0000001902_3G</t>
  </si>
  <si>
    <t>فروش تعداد 10,539 سهم پتروشیمی شازند(شاراک1) به نرخ 16,156 به شماره اعلاميه 0000001922_3G</t>
  </si>
  <si>
    <t>فروش تعداد 6,971 سهم پتروشیمی شازند(شاراک1) به نرخ 16,155 به شماره اعلاميه 0000001911_3G</t>
  </si>
  <si>
    <t>فروش تعداد 3,029 سهم پتروشیمی شازند(شاراک1) به نرخ 16,152 به شماره اعلاميه 0000001912_3G</t>
  </si>
  <si>
    <t>فروش تعداد 16 سهم خدمات انفورماتیک(رانفور1) به نرخ 26,843 به شماره اعلاميه 0000002254_3G</t>
  </si>
  <si>
    <t>1399/01/24</t>
  </si>
  <si>
    <t>خريد تعداد 104 سهم دارویی ره آورد تامین(درهآور1) به نرخ 50,844 به شماره اعلامیه 0000002123_3G</t>
  </si>
  <si>
    <t>فروش تعداد 110 سهم پخش هجرت(هجرت1) به نرخ 47,910 به شماره اعلامیه 0000000815_3G</t>
  </si>
  <si>
    <t>1399/01/23</t>
  </si>
  <si>
    <t>خريد تعداد 2,134 سهم س. توسعه وعمران استان کرمان(کرمان1) به نرخ 79,000 به شماره اعلامیه 0000000092_3G</t>
  </si>
  <si>
    <t>خريد تعداد 20,460 سهم س. توسعه وعمران استان کرمان(کرمان1) به نرخ 76,000 به شماره اعلامیه 0000000775_3G</t>
  </si>
  <si>
    <t>خريد تعداد 100,000 سهم س. توسعه وعمران استان کرمان(کرمان1) به نرخ 75,977 به شماره اعلامیه 0000000585_3G</t>
  </si>
  <si>
    <t>خريد تعداد 4,000 سهم س. توسعه وعمران استان کرمان(کرمان1) به نرخ 75,976 به شماره اعلامیه 0000000881_3G</t>
  </si>
  <si>
    <t>خريد تعداد 2,880 سهم سهامی ذوب آهن اصفهان(ذوب1) به نرخ 3,320 به شماره اعلامیه 0000002433_3G</t>
  </si>
  <si>
    <t>فروش تعداد 32,280 سهم فرابورس ایران(فرابورس1) به نرخ 86,000 به شماره اعلامیه 0000000090_3G</t>
  </si>
  <si>
    <t>فروش تعداد 58,390 سهم بورس کالای ایران(کالا1) به نرخ 73,000 به شماره اعلاميه 0000000001_3G</t>
  </si>
  <si>
    <t>فروش تعداد 29,690 سهم بورس اوراق بهادار تهران(بورس1) به نرخ 86,000 به شماره اعلاميه 0000000017_3G</t>
  </si>
  <si>
    <t>1399/01/21</t>
  </si>
  <si>
    <t>پرداخت وجه طی حواله کارت به کارت دروازه پرداخت به شماره 166755234198 بانک ملت تاریخ : 1399/01/20 شعبه : فرعی(A2)</t>
  </si>
  <si>
    <t>1399/01/20</t>
  </si>
  <si>
    <t>خريد تعداد 811 سهم سرمایه گذاری صبا تامین(صبا1) به نرخ 12,000 به شماره اعلامیه 0001883721_3G</t>
  </si>
  <si>
    <t>خريد تعداد 50 سهم بورس اوراق بهادار تهران(بورس1) به نرخ 90,100 به شماره اعلاميه 0000006749_3G</t>
  </si>
  <si>
    <t>خريد تعداد 4,229 سهم س. توسعه وعمران استان کرمان(کرمان1) به نرخ 79,500 به شماره اعلامیه 0000004689_3G</t>
  </si>
  <si>
    <t>فروش تعداد 11,220 سهم همکاران سیستم(سیستم1) به نرخ 15,250 به شماره اعلاميه 0000000963_3G</t>
  </si>
  <si>
    <t>فروش تعداد 10,216 سهم همکاران سیستم(سیستم1) به نرخ 15,249 به شماره اعلاميه 0000000944_3G</t>
  </si>
  <si>
    <t>فروش تعداد 1,000 سهم همکاران سیستم(سیستم1) به نرخ 15,200 به شماره اعلاميه 0000001268_3G</t>
  </si>
  <si>
    <t>فروش تعداد 10,631 سهم همکاران سیستم(سیستم1) به نرخ 15,190 به شماره اعلاميه 0000001252_3G</t>
  </si>
  <si>
    <t>فروش تعداد 229 سهم همکاران سیستم(سیستم1) به نرخ 15,153 به شماره اعلاميه 0000000955_3G</t>
  </si>
  <si>
    <t>فروش تعداد 671 سهم همکاران سیستم(سیستم1) به نرخ 15,152 به شماره اعلاميه 0000000956_3G</t>
  </si>
  <si>
    <t>1399/01/19</t>
  </si>
  <si>
    <t>خريد تعداد 3,555 سهم بورس اوراق بهادار تهران(بورس1) به نرخ 97,970 به شماره اعلاميه 0000006338_3G</t>
  </si>
  <si>
    <t>خريد تعداد 830 سهم بورس اوراق بهادار تهران(بورس1) به نرخ 97,960 به شماره اعلاميه 0000006569_3G</t>
  </si>
  <si>
    <t>خريد تعداد 445 سهم بورس اوراق بهادار تهران(بورس1) به نرخ 97,900 به شماره اعلاميه 0000006263_3G</t>
  </si>
  <si>
    <t>خريد تعداد 15 سهم بورس اوراق بهادار تهران(بورس1) به نرخ 96,750 به شماره اعلاميه 0000008532_3G</t>
  </si>
  <si>
    <t>فروش تعداد 50,000 سهم پالایش نفت تهران(شتران1) به نرخ 7,310 به شماره اعلاميه 0000000864_3G</t>
  </si>
  <si>
    <t>فروش تعداد 1,190 سهم بورس اوراق بهادار تهران(بورس1) به نرخ 97,500 به شماره اعلاميه 0000005910_3G</t>
  </si>
  <si>
    <t>1399/01/18</t>
  </si>
  <si>
    <t>خريد تعداد 140 سهم فرابورس ایران(فرابورس1) به نرخ 83,757 به شماره اعلامیه 0000004884_3G</t>
  </si>
  <si>
    <t>خريد تعداد 3,820 سهم تولید ژلاتین کپسول ایران(دکپسول1) به نرخ 27,389 به شماره اعلامیه 0000000398_3G</t>
  </si>
  <si>
    <t>خريد تعداد 1,371 سهم تولید ژلاتین کپسول ایران(دکپسول1) به نرخ 27,380 به شماره اعلامیه 0000000397_3G</t>
  </si>
  <si>
    <t>خريد تعداد 2,487 سهم تولید ژلاتین کپسول ایران(دکپسول1) به نرخ 27,355 به شماره اعلامیه 0000000395_3G</t>
  </si>
  <si>
    <t>خريد تعداد 2,322 سهم تولید ژلاتین کپسول ایران(دکپسول1) به نرخ 27,354 به شماره اعلامیه 0000000394_3G</t>
  </si>
  <si>
    <t>خريد تعداد 2,069 سهم تولید ژلاتین کپسول ایران(دکپسول1) به نرخ 27,351 به شماره اعلامیه 0000000431_3G</t>
  </si>
  <si>
    <t>خريد تعداد 473 سهم تولید ژلاتین کپسول ایران(دکپسول1) به نرخ 27,350 به شماره اعلامیه 0000000429_3G</t>
  </si>
  <si>
    <t>خريد تعداد 198 سهم تولید ژلاتین کپسول ایران(دکپسول1) به نرخ 27,320 به شماره اعلامیه 0000000427_3G</t>
  </si>
  <si>
    <t>خريد تعداد 8,563 سهم بورس کالای ایران(کالا1) به نرخ 80,946 به شماره اعلاميه 0000009905_3G</t>
  </si>
  <si>
    <t>خريد تعداد 4,290 سهم بورس کالای ایران(کالا1) به نرخ 80,900 به شماره اعلاميه 0000004197_3G</t>
  </si>
  <si>
    <t>خريد تعداد 4,270 سهم بورس کالای ایران(کالا1) به نرخ 80,350 به شماره اعلاميه 0000006015_3G</t>
  </si>
  <si>
    <t>خريد تعداد 4,365 سهم بورس کالای ایران(کالا1) به نرخ 79,230 به شماره اعلاميه 0000006398_3G</t>
  </si>
  <si>
    <t>خريد تعداد 53 سهم بورس کالای ایران(کالا1) به نرخ 79,000 به شماره اعلاميه 0000006537_3G</t>
  </si>
  <si>
    <t>خريد تعداد 2,500 سهم بورس کالای ایران(کالا1) به نرخ 78,800 به شماره اعلاميه 0000003789_3G</t>
  </si>
  <si>
    <t>خريد تعداد 3,675 سهم بورس اوراق بهادار تهران(بورس1) به نرخ 93,900 به شماره اعلاميه 0000005250_3G</t>
  </si>
  <si>
    <t>خريد تعداد 14,500 سهم سهامی ذوب آهن اصفهان(ذوب1) به نرخ 3,258 به شماره اعلامیه 0000016820_3G</t>
  </si>
  <si>
    <t>خريد تعداد 62,600 سهم سهامی ذوب آهن اصفهان(ذوب1) به نرخ 3,248 به شماره اعلامیه 0000014105_3G</t>
  </si>
  <si>
    <t>خريد تعداد 1,315 سهم سهامی ذوب آهن اصفهان(ذوب1) به نرخ 3,245 به شماره اعلامیه 0000014322_3G</t>
  </si>
  <si>
    <t>خريد تعداد 340 سهم سهامی ذوب آهن اصفهان(ذوب1) به نرخ 3,244 به شماره اعلامیه 0000014572_3G</t>
  </si>
  <si>
    <t>خريد تعداد 15,000 سهم سهامی ذوب آهن اصفهان(ذوب1) به نرخ 3,225 به شماره اعلامیه 0000013259_3G</t>
  </si>
  <si>
    <t>خريد تعداد 100,000 سهم سهامی ذوب آهن اصفهان(ذوب1) به نرخ 3,224 به شماره اعلامیه 0000013184_3G</t>
  </si>
  <si>
    <t>خريد تعداد 200,000 سهم سهامی ذوب آهن اصفهان(ذوب1) به نرخ 3,223 به شماره اعلامیه 0000013154_3G</t>
  </si>
  <si>
    <t>خريد تعداد 4,710 سهم سرامیک های صنعتی اردکان(کسرا1) به نرخ 34,674 به شماره اعلاميه 0000005364_3G</t>
  </si>
  <si>
    <t>خريد تعداد 751 سهم سرامیک های صنعتی اردکان(کسرا1) به نرخ 34,550 به شماره اعلاميه 0000004642_3G</t>
  </si>
  <si>
    <t>خريد تعداد 1,209 سهم سرامیک های صنعتی اردکان(کسرا1) به نرخ 34,200 به شماره اعلاميه 0000003060_3G</t>
  </si>
  <si>
    <t>خريد تعداد 2,846 سهم سرامیک های صنعتی اردکان(کسرا1) به نرخ 34,199 به شماره اعلاميه 0000003058_3G</t>
  </si>
  <si>
    <t>خريد تعداد 9,536 سهم سرامیک های صنعتی اردکان(کسرا1) به نرخ 32,685 به شماره اعلاميه 0000002042_3G</t>
  </si>
  <si>
    <t>خريد تعداد 964 سهم سرامیک های صنعتی اردکان(کسرا1) به نرخ 32,684 به شماره اعلاميه 0000002040_3G</t>
  </si>
  <si>
    <t>فروش تعداد 1,320 سهم توزیع دارو پخش(دتوزیع1) به نرخ 46,015 به شماره اعلامیه 0000003632_3G</t>
  </si>
  <si>
    <t>فروش تعداد 1,045 سهم توزیع دارو پخش(دتوزیع1) به نرخ 46,002 به شماره اعلامیه 0000003008_3G</t>
  </si>
  <si>
    <t>فروش تعداد 565 سهم توزیع دارو پخش(دتوزیع1) به نرخ 46,000 به شماره اعلامیه 0000003339_3G</t>
  </si>
  <si>
    <t>فروش تعداد 3,843 سهم پخش هجرت(هجرت1) به نرخ 41,350 به شماره اعلامیه 0000001044_3G</t>
  </si>
  <si>
    <t>فروش تعداد 1,156 سهم پخش هجرت(هجرت1) به نرخ 41,315 به شماره اعلامیه 0000001049_3G</t>
  </si>
  <si>
    <t>فروش تعداد 127 سهم پخش هجرت(هجرت1) به نرخ 41,110 به شماره اعلامیه 0000001059_3G</t>
  </si>
  <si>
    <t>فروش تعداد 10,000 سهم پالایش نفت تهران(شتران1) به نرخ 7,066 به شماره اعلاميه 0000001248_3G</t>
  </si>
  <si>
    <t>فروش تعداد 20,000 سهم پالایش نفت تهران(شتران1) به نرخ 7,055 به شماره اعلاميه 0000001323_3G</t>
  </si>
  <si>
    <t>فروش تعداد 50,000 سهم پالایش نفت تهران(شتران1) به نرخ 7,050 به شماره اعلاميه 0000001522_3G</t>
  </si>
  <si>
    <t>فروش تعداد 20,494 سهم پالایش نفت تهران(شتران1) به نرخ 7,040 به شماره اعلاميه 0000003407_3G</t>
  </si>
  <si>
    <t>فروش تعداد 49,506 سهم پالایش نفت تهران(شتران1) به نرخ 7,034 به شماره اعلاميه 0000002849_3G</t>
  </si>
  <si>
    <t>فروش تعداد 100,000 سهم پالایش نفت تهران(شتران1) به نرخ 7,031 به شماره اعلاميه 0000004198_3G</t>
  </si>
  <si>
    <t>فروش تعداد 50,000 سهم پالایش نفت تهران(شتران1) به نرخ 7,030 به شماره اعلاميه 0000002728_3G</t>
  </si>
  <si>
    <t>فروش تعداد 50,000 سهم پالایش نفت تهران(شتران1) به نرخ 7,016 به شماره اعلاميه 0000002403_3G</t>
  </si>
  <si>
    <t>فروش تعداد 50,000 سهم پالایش نفت تهران(شتران1) به نرخ 7,010 به شماره اعلاميه 0000002282_3G</t>
  </si>
  <si>
    <t>فروش تعداد 50,000 سهم پالایش نفت تهران(شتران1) به نرخ 7,001 به شماره اعلاميه 0000001835_3G</t>
  </si>
  <si>
    <t>فروش تعداد 1,082 سهم معدنی و صنعتی گل گهر(کگل1) به نرخ 10,444 به شماره اعلاميه 0000001487_3G</t>
  </si>
  <si>
    <t>فروش تعداد 7,918 سهم معدنی و صنعتی گل گهر(کگل1) به نرخ 10,441 به شماره اعلاميه 0000001489_3G</t>
  </si>
  <si>
    <t>فروش تعداد 1,052 سهم معدنی و صنعتی گل گهر(کگل1) به نرخ 10,440 به شماره اعلاميه 0000001475_3G</t>
  </si>
  <si>
    <t>فروش تعداد 100,000 سهم معدنی و صنعتی گل گهر(کگل1) به نرخ 10,300 به شماره اعلاميه 0000001021_3G</t>
  </si>
  <si>
    <t>پرداخت وجه طی حواله کارت به کارت دروازه پرداخت به شماره 166617634026 بانک ملت تاریخ : 1399/01/17 شعبه : فرعی(A2)</t>
  </si>
  <si>
    <t>1399/01/17</t>
  </si>
  <si>
    <t>خريد تعداد 12,686 سهم سهامی ذوب آهن اصفهان(ذوب1) به نرخ 3,120 به شماره اعلامیه 0000000318_3G</t>
  </si>
  <si>
    <t>1399/01/11</t>
  </si>
  <si>
    <t>خريد تعداد 13 سهم کلر پارس(کلر1) به نرخ 89,501 به شماره اعلامیه 0000005687_3G</t>
  </si>
  <si>
    <t>خريد تعداد 36,600 سهم سهامی ذوب آهن اصفهان(ذوب1) به نرخ 2,894 به شماره اعلامیه 0000020593_3G</t>
  </si>
  <si>
    <t>خريد تعداد 3,819 سهم سهامی ذوب آهن اصفهان(ذوب1) به نرخ 2,893 به شماره اعلامیه 0000020762_3G</t>
  </si>
  <si>
    <t>خريد تعداد 1,670 سهم سرامیک های صنعتی اردکان(کسرا1) به نرخ 31,400 به شماره اعلاميه 0000006878_3G</t>
  </si>
  <si>
    <t>خريد تعداد 1,037 سهم سرامیک های صنعتی اردکان(کسرا1) به نرخ 31,390 به شماره اعلاميه 0000006953_3G</t>
  </si>
  <si>
    <t>خريد تعداد 2,000 سهم سرامیک های صنعتی اردکان(کسرا1) به نرخ 31,000 به شماره اعلاميه 0000006575_3G</t>
  </si>
  <si>
    <t>فروش تعداد 3,399 سهم توزیع دارو پخش(دتوزیع1) به نرخ 50,300 به شماره اعلامیه 0000004950_3G</t>
  </si>
  <si>
    <t>فروش تعداد 114 سهم توزیع دارو پخش(دتوزیع1) به نرخ 50,226 به شماره اعلامیه 0000004938_3G</t>
  </si>
  <si>
    <t>فروش تعداد 96 سهم توزیع دارو پخش(دتوزیع1) به نرخ 50,202 به شماره اعلامیه 0000005066_3G</t>
  </si>
  <si>
    <t>فروش تعداد 3,022 سهم تولید ژلاتین کپسول ایران(دکپسول1) به نرخ 28,300 به شماره اعلامیه 0000002268_3G</t>
  </si>
  <si>
    <t>فروش تعداد 25 سهم تولید ژلاتین کپسول ایران(دکپسول1) به نرخ 28,298 به شماره اعلامیه 0000002286_3G</t>
  </si>
  <si>
    <t>1399/01/10</t>
  </si>
  <si>
    <t>خريد تعداد 6,770 سهم کلر پارس(کلر1) به نرخ 86,800 به شماره اعلامیه 0000015418_3G</t>
  </si>
  <si>
    <t>فروش تعداد 5,947 سهم معدنی و صنعتی گل گهر(کگل1) به نرخ 9,970 به شماره اعلاميه 0000004326_3G</t>
  </si>
  <si>
    <t>فروش تعداد 5,600 سهم معدنی و صنعتی گل گهر(کگل1) به نرخ 9,965 به شماره اعلاميه 0000004319_3G</t>
  </si>
  <si>
    <t>فروش تعداد 458 سهم معدنی و صنعتی گل گهر(کگل1) به نرخ 9,964 به شماره اعلاميه 0000004327_3G</t>
  </si>
  <si>
    <t>فروش تعداد 47,942 سهم معدنی و صنعتی گل گهر(کگل1) به نرخ 9,963 به شماره اعلاميه 0000004329_3G</t>
  </si>
  <si>
    <t>1399/01/07</t>
  </si>
  <si>
    <t>پرداخت وجه طی حواله کارت به کارت دروازه پرداخت به شماره 166200932209 بانک ملت تاریخ : 1399/01/06 شعبه : فرعی(A2)</t>
  </si>
  <si>
    <t>1399/01/06</t>
  </si>
  <si>
    <t>خريد تعداد 390 سهم کلر پارس(کلر1) به نرخ 82,500 به شماره اعلامیه 0000000075_3G</t>
  </si>
  <si>
    <t>خريد تعداد 3,317 سهم کلر پارس(کلر1) به نرخ 82,100 به شماره اعلامیه 0000001362_3G</t>
  </si>
  <si>
    <t>فروش تعداد 16,000 سهم لیزینگ رایان سایپا(ولساپا1) به نرخ 4,181 به شماره اعلاميه 0000001130_3G</t>
  </si>
  <si>
    <t>فروش تعداد 50,000 سهم لیزینگ رایان سایپا(ولساپا1) به نرخ 4,180 به شماره اعلاميه 0000001094_3G</t>
  </si>
  <si>
    <t>1398/12/29</t>
  </si>
  <si>
    <t>بابت سود صندوق سرمایه گذاری حامی اسفند 98</t>
  </si>
  <si>
    <t>1398/12/28</t>
  </si>
  <si>
    <t>خريد تعداد 9,370 سهم بورس کالای ایران(کالا1) به نرخ 63,565 به شماره اعلاميه 0000001450_3G</t>
  </si>
  <si>
    <t>خريد تعداد 9,784 سهم بورس کالای ایران(کالا1) به نرخ 63,564 به شماره اعلاميه 0000003923_3G</t>
  </si>
  <si>
    <t>فروش تعداد 15,690 سهم پخش هجرت(هجرت1) به نرخ 40,211 به شماره اعلامیه 0000000737_3G</t>
  </si>
  <si>
    <t>فروش تعداد 1,170 سهم پخش هجرت(هجرت1) به نرخ 38,700 به شماره اعلامیه 0000000090_3G</t>
  </si>
  <si>
    <t>فروش تعداد 800 سهم پخش هجرت(هجرت1) به نرخ 38,611 به شماره اعلامیه 0000000092_3G</t>
  </si>
  <si>
    <t>فروش تعداد 2,504 سهم پخش هجرت(هجرت1) به نرخ 38,610 به شماره اعلامیه 0000000093_3G</t>
  </si>
  <si>
    <t>فروش تعداد 67 سهم پخش هجرت(هجرت1) به نرخ 38,602 به شماره اعلامیه 0000000094_3G</t>
  </si>
  <si>
    <t>فروش تعداد 1,000 سهم پخش هجرت(هجرت1) به نرخ 38,601 به شماره اعلامیه 0000000095_3G</t>
  </si>
  <si>
    <t>فروش تعداد 3,522 سهم پخش هجرت(هجرت1) به نرخ 38,600 به شماره اعلامیه 0000000099_3G</t>
  </si>
  <si>
    <t>فروش تعداد 103 سهم پخش هجرت(هجرت1) به نرخ 38,545 به شماره اعلامیه 0000000100_3G</t>
  </si>
  <si>
    <t>فروش تعداد 250 سهم پخش هجرت(هجرت1) به نرخ 38,537 به شماره اعلامیه 0000000102_3G</t>
  </si>
  <si>
    <t>فروش تعداد 527 سهم پخش هجرت(هجرت1) به نرخ 38,533 به شماره اعلامیه 0000000103_3G</t>
  </si>
  <si>
    <t>فروش تعداد 786 سهم پخش هجرت(هجرت1) به نرخ 38,527 به شماره اعلامیه 0000000104_3G</t>
  </si>
  <si>
    <t>فروش تعداد 600 سهم پخش هجرت(هجرت1) به نرخ 38,400 به شماره اعلامیه 0000000105_3G</t>
  </si>
  <si>
    <t>فروش تعداد 1,000 سهم پخش هجرت(هجرت1) به نرخ 38,350 به شماره اعلامیه 0000000106_3G</t>
  </si>
  <si>
    <t>فروش تعداد 500 سهم پخش هجرت(هجرت1) به نرخ 38,310 به شماره اعلامیه 0000000108_3G</t>
  </si>
  <si>
    <t>فروش تعداد 2,861 سهم پخش هجرت(هجرت1) به نرخ 38,300 به شماره اعلامیه 0000000111_3G</t>
  </si>
  <si>
    <t>1398/12/26</t>
  </si>
  <si>
    <t>خريد تعداد 22,549 سهم همکاران سیستم(سیستم1) به نرخ 14,980 به شماره اعلاميه 0000000245_3G</t>
  </si>
  <si>
    <t>خريد تعداد 10,000 سهم همکاران سیستم(سیستم1) به نرخ 14,979 به شماره اعلاميه 0000000231_3G</t>
  </si>
  <si>
    <t>خريد تعداد 697 سهم همکاران سیستم(سیستم1) به نرخ 14,950 به شماره اعلاميه 0000000243_3G</t>
  </si>
  <si>
    <t>خريد تعداد 313 سهم همکاران سیستم(سیستم1) به نرخ 14,900 به شماره اعلاميه 0000000248_3G</t>
  </si>
  <si>
    <t>فروش تعداد 43,767 سهم پالایش نفت بندرعباس(شبندر1) به نرخ 10,189 به شماره اعلاميه 0000003729_3G</t>
  </si>
  <si>
    <t>فروش تعداد 6,233 سهم پالایش نفت بندرعباس(شبندر1) به نرخ 10,188 به شماره اعلاميه 0000003694_3G</t>
  </si>
  <si>
    <t>1398/12/24</t>
  </si>
  <si>
    <t>خريد تعداد 190 سهم بورس اوراق بهادار تهران(بورس1) به نرخ 79,000 به شماره اعلاميه 0000004692_3G</t>
  </si>
  <si>
    <t>خريد تعداد 59 سهم بورس اوراق بهادار تهران(بورس1) به نرخ 78,940 به شماره اعلاميه 0000004691_3G</t>
  </si>
  <si>
    <t>1398/12/22</t>
  </si>
  <si>
    <t>پرداخت وجه طی حواله کارت به کارت دروازه پرداخت به شماره 165540937506 بانک ملت تاریخ : 1398/12/21 شعبه : فرعی(A2)</t>
  </si>
  <si>
    <t>1398/12/21</t>
  </si>
  <si>
    <t>خريد تعداد 201 سهم سرمایه گذاری کشاورزی کوثر(زکوثر1) به نرخ 13,120 به شماره اعلاميه 0000383320_3G</t>
  </si>
  <si>
    <t>خريد تعداد 36 سهم سیمان ساوه(ساوه1) به نرخ 23,500 به شماره اعلامیه 0001495804_3G</t>
  </si>
  <si>
    <t>خريد تعداد 785 سهم بورس کالای ایران(کالا1) به نرخ 76,639 به شماره اعلاميه 0000005424_3G</t>
  </si>
  <si>
    <t>خريد تعداد 2,500 سهم بورس کالای ایران(کالا1) به نرخ 75,909 به شماره اعلاميه 0000004263_3G</t>
  </si>
  <si>
    <t>خريد تعداد 1,382 سهم بورس اوراق بهادار تهران(بورس1) به نرخ 83,150 به شماره اعلاميه 0000003118_3G</t>
  </si>
  <si>
    <t>خريد تعداد 118 سهم بورس اوراق بهادار تهران(بورس1) به نرخ 83,149 به شماره اعلاميه 0000003117_3G</t>
  </si>
  <si>
    <t>1398/12/20</t>
  </si>
  <si>
    <t>خريد تعداد 785 سهم بورس اوراق بهادار تهران(بورس1) به نرخ 79,310 به شماره اعلاميه 0000014750_3G</t>
  </si>
  <si>
    <t>خريد تعداد 7,381 سهم بورس اوراق بهادار تهران(بورس1) به نرخ 79,302 به شماره اعلاميه 0000014706_3G</t>
  </si>
  <si>
    <t>خريد تعداد 699 سهم بورس اوراق بهادار تهران(بورس1) به نرخ 79,300 به شماره اعلاميه 0000014705_3G</t>
  </si>
  <si>
    <t>فروش تعداد 200,000 سهم لیزینگ رایان سایپا(ولساپا1) به نرخ 3,567 به شماره اعلاميه 0000007018_3G</t>
  </si>
  <si>
    <t>1398/12/19</t>
  </si>
  <si>
    <t>خريد تعداد 11,780 سهم بورس کالای ایران(کالا1) به نرخ 75,210 به شماره اعلاميه 0000007775_3G</t>
  </si>
  <si>
    <t>فروش تعداد 6,293 سهم همکاران سیستم(سیستم1) به نرخ 15,400 به شماره اعلاميه 0000001551_3G</t>
  </si>
  <si>
    <t>فروش تعداد 1,000 سهم همکاران سیستم(سیستم1) به نرخ 15,303 به شماره اعلاميه 0000001552_3G</t>
  </si>
  <si>
    <t>فروش تعداد 785 سهم همکاران سیستم(سیستم1) به نرخ 15,302 به شماره اعلاميه 0000001554_3G</t>
  </si>
  <si>
    <t>فروش تعداد 10,922 سهم همکاران سیستم(سیستم1) به نرخ 15,301 به شماره اعلاميه 0000001556_3G</t>
  </si>
  <si>
    <t>فروش تعداد 9,060 سهم همکاران سیستم(سیستم1) به نرخ 14,810 به شماره اعلاميه 0000001290_3G</t>
  </si>
  <si>
    <t>فروش تعداد 20,400 سهم همکاران سیستم(سیستم1) به نرخ 14,800 به شماره اعلاميه 0000001353_3G</t>
  </si>
  <si>
    <t>فروش تعداد 1,000 سهم همکاران سیستم(سیستم1) به نرخ 14,750 به شماره اعلاميه 0000001256_3G</t>
  </si>
  <si>
    <t>1398/12/17</t>
  </si>
  <si>
    <t>خريد تعداد 1,337 سهم پتروشیمی تندگویان(شگویا1) به نرخ 4,380 به شماره اعلامیه 0001376340_3G</t>
  </si>
  <si>
    <t>خريد تعداد 400,000 سهم پالایش نفت تهران(شتران1) به نرخ 7,954 به شماره اعلاميه 0000000020_3G</t>
  </si>
  <si>
    <t>خريد تعداد 650,000 سهم حمل و نقل بین المللی خلیج فارس(حفارس1) به نرخ 6,300 به شماره اعلاميه 0000000149_3G</t>
  </si>
  <si>
    <t>1398/12/14</t>
  </si>
  <si>
    <t>خريد تعداد 420 سهم تامین سرمایه بانک ملت(تملت1) به نرخ 3,400 به شماره اعلاميه 0001372792_3G</t>
  </si>
  <si>
    <t>خريد تعداد 21 سهم صنعتی دوده فام(شصدف1) به نرخ 19,900 به شماره اعلامیه 0000817492_3G</t>
  </si>
  <si>
    <t>خريد تعداد 40,321 سهم پالایش نفت تهران(شتران1) به نرخ 8,265 به شماره اعلاميه 0000002213_3G</t>
  </si>
  <si>
    <t>خريد تعداد 550 سهم پالایش نفت تهران(شتران1) به نرخ 8,264 به شماره اعلاميه 0000002212_3G</t>
  </si>
  <si>
    <t>خريد تعداد 8,927 سهم پالایش نفت تهران(شتران1) به نرخ 8,260 به شماره اعلاميه 0000002210_3G</t>
  </si>
  <si>
    <t>خريد تعداد 4,658 سهم پالایش نفت تهران(شتران1) به نرخ 8,250 به شماره اعلاميه 0000002231_3G</t>
  </si>
  <si>
    <t>خريد تعداد 180 سهم پالایش نفت تهران(شتران1) به نرخ 8,240 به شماره اعلاميه 0000002203_3G</t>
  </si>
  <si>
    <t>خريد تعداد 48,269 سهم پالایش نفت تهران(شتران1) به نرخ 8,235 به شماره اعلاميه 0000002254_3G</t>
  </si>
  <si>
    <t>خريد تعداد 38,551 سهم پالایش نفت تهران(شتران1) به نرخ 8,230 به شماره اعلاميه 0000002416_3G</t>
  </si>
  <si>
    <t>خريد تعداد 50,075 سهم پالایش نفت تهران(شتران1) به نرخ 8,229 به شماره اعلاميه 0000002304_3G</t>
  </si>
  <si>
    <t>خريد تعداد 1,656 سهم پالایش نفت تهران(شتران1) به نرخ 8,227 به شماره اعلاميه 0000002242_3G</t>
  </si>
  <si>
    <t>خريد تعداد 7,450 سهم پالایش نفت تهران(شتران1) به نرخ 8,225 به شماره اعلاميه 0000002411_3G</t>
  </si>
  <si>
    <t>خريد تعداد 3,999 سهم پالایش نفت تهران(شتران1) به نرخ 8,222 به شماره اعلاميه 0000002410_3G</t>
  </si>
  <si>
    <t>خريد تعداد 45,364 سهم پالایش نفت تهران(شتران1) به نرخ 8,221 به شماره اعلاميه 0000002230_3G</t>
  </si>
  <si>
    <t>خريد تعداد 99,000 سهم معدنی و صنعتی گل گهر(کگل1) به نرخ 10,200 به شماره اعلاميه 0000001735_3G</t>
  </si>
  <si>
    <t>خريد تعداد 1,000 سهم معدنی و صنعتی گل گهر(کگل1) به نرخ 10,185 به شماره اعلاميه 0000001721_3G</t>
  </si>
  <si>
    <t>خريد تعداد 4,739 سهم معدنی و صنعتی گل گهر(کگل1) به نرخ 10,168 به شماره اعلاميه 0000001667_3G</t>
  </si>
  <si>
    <t>خريد تعداد 294 سهم معدنی و صنعتی گل گهر(کگل1) به نرخ 10,167 به شماره اعلاميه 0000001665_3G</t>
  </si>
  <si>
    <t>خريد تعداد 13,000 سهم معدنی و صنعتی گل گهر(کگل1) به نرخ 10,165 به شماره اعلاميه 0000001664_3G</t>
  </si>
  <si>
    <t>خريد تعداد 1,000 سهم معدنی و صنعتی گل گهر(کگل1) به نرخ 10,164 به شماره اعلاميه 0000001662_3G</t>
  </si>
  <si>
    <t>خريد تعداد 30,967 سهم معدنی و صنعتی گل گهر(کگل1) به نرخ 10,160 به شماره اعلاميه 0000001661_3G</t>
  </si>
  <si>
    <t>فروش تعداد 2,000 سهم پتروشیمی شازند(شاراک1) به نرخ 15,950 به شماره اعلاميه 0000003173_3G</t>
  </si>
  <si>
    <t>فروش تعداد 10,000 سهم پتروشیمی شازند(شاراک1) به نرخ 15,923 به شماره اعلاميه 0000002805_3G</t>
  </si>
  <si>
    <t>فروش تعداد 250,000 سهم پتروشیمی شازند(شاراک1) به نرخ 15,900 به شماره اعلاميه 0000002856_3G</t>
  </si>
  <si>
    <t>1398/12/12</t>
  </si>
  <si>
    <t>خريد تعداد 14,156 سهم همکاران سیستم(سیستم1) به نرخ 14,776 به شماره اعلاميه 0000000788_3G</t>
  </si>
  <si>
    <t>خريد تعداد 6,123 سهم همکاران سیستم(سیستم1) به نرخ 14,775 به شماره اعلاميه 0000000787_3G</t>
  </si>
  <si>
    <t>خريد تعداد 4,368 سهم همکاران سیستم(سیستم1) به نرخ 14,770 به شماره اعلاميه 0000000783_3G</t>
  </si>
  <si>
    <t>خريد تعداد 1,000 سهم همکاران سیستم(سیستم1) به نرخ 14,750 به شماره اعلاميه 0000000782_3G</t>
  </si>
  <si>
    <t>خريد تعداد 24,353 سهم همکاران سیستم(سیستم1) به نرخ 14,700 به شماره اعلاميه 0000000781_3G</t>
  </si>
  <si>
    <t>خريد تعداد 42,955 سهم پالایش نفت تهران(شتران1) به نرخ 8,299 به شماره اعلاميه 0000013185_3G</t>
  </si>
  <si>
    <t>خريد تعداد 92,957 سهم پالایش نفت تهران(شتران1) به نرخ 8,290 به شماره اعلاميه 0000013181_3G</t>
  </si>
  <si>
    <t>خريد تعداد 64,088 سهم پالایش نفت تهران(شتران1) به نرخ 8,260 به شماره اعلاميه 0000013176_3G</t>
  </si>
  <si>
    <t>خريد تعداد 27,462 سهم صنایع پتروشیمی کرمانشاه(کرماشا1) به نرخ 14,700 به شماره اعلاميه 0000000896_3G</t>
  </si>
  <si>
    <t>خريد تعداد 10,000 سهم معدنی و صنعتی گل گهر(کگل1) به نرخ 9,849 به شماره اعلاميه 0000003018_3G</t>
  </si>
  <si>
    <t>خريد تعداد 10,000 سهم معدنی و صنعتی گل گهر(کگل1) به نرخ 9,810 به شماره اعلاميه 0000002281_3G</t>
  </si>
  <si>
    <t>فروش تعداد 707,880 سهم گروه سرمایه گذاری میراث فرهنگی(سمگا1) به نرخ 14,207 به شماره اعلامیه 0000007566_3G</t>
  </si>
  <si>
    <t>پرداخت وجه طی حواله کارت به کارت دروازه پرداخت به شماره 165030883366 بانک ملت تاریخ : 1398/12/11 شعبه : فرعی(A2)</t>
  </si>
  <si>
    <t>1398/12/11</t>
  </si>
  <si>
    <t>خريد تعداد 63,000 سهم پالایش نفت تهران(شتران1) به نرخ 7,990 به شماره اعلاميه 0000002377_3G</t>
  </si>
  <si>
    <t>خريد تعداد 6,290 سهم پالایش نفت تهران(شتران1) به نرخ 7,940 به شماره اعلاميه 0000003263_3G</t>
  </si>
  <si>
    <t>پرداخت وجه طی حواله کارت به کارت دروازه پرداخت به شماره 164974319776 بانک ملت تاریخ : 1398/12/10 شعبه : فرعی(A2)</t>
  </si>
  <si>
    <t>1398/12/05</t>
  </si>
  <si>
    <t>پرداخت وجه طی حواله کارت به کارت دروازه پرداخت به شماره 164669132672 بانک ملت تاریخ : 1398/12/04 شعبه : فرعی(A2)</t>
  </si>
  <si>
    <t>1398/12/03</t>
  </si>
  <si>
    <t>خريد تعداد 1,750 سهم پالایش نفت تهران(شتران1) به نرخ 8,875 به شماره اعلاميه 0000006386_3G</t>
  </si>
  <si>
    <t>خريد تعداد 2,720 سهم حمل و نقل بین المللی خلیج فارس(حفارس1) به نرخ 5,388 به شماره اعلاميه 0000002691_3G</t>
  </si>
  <si>
    <t>خريد تعداد 1,259 سهم حمل و نقل بین المللی خلیج فارس(حفارس1) به نرخ 5,346 به شماره اعلاميه 0000003573_3G</t>
  </si>
  <si>
    <t>فروش تعداد 2,000 سهم توسعه مولد نیروگاهی جهرم(بجهرم1) به نرخ 3,300 به شماره اعلامیه 0000004926_3G</t>
  </si>
  <si>
    <t>فروش تعداد 140 سهم آذریت(ساذری1) به نرخ 113,783 به شماره اعلامیه 0000000019_3G</t>
  </si>
  <si>
    <t>فروش تعداد 320 سهم پالایش نفت لاوان(شاوان1) به نرخ 50,009 به شماره اعلامیه 0000000359_3G</t>
  </si>
  <si>
    <t>1398/11/30</t>
  </si>
  <si>
    <t>خريد تعداد 67 سهم پدیده شیمی قرن(قرن1) به نرخ 17,000 به شماره اعلاميه 0001296445_3G</t>
  </si>
  <si>
    <t>خريد تعداد 9,600 سهم حمل و نقل بین المللی خلیج فارس(حفارس1) به نرخ 5,318 به شماره اعلاميه 0000001760_3G</t>
  </si>
  <si>
    <t>خريد تعداد 1,937 سهم حمل و نقل بین المللی خلیج فارس(حفارس1) به نرخ 5,290 به شماره اعلاميه 0000002004_3G</t>
  </si>
  <si>
    <t>خريد تعداد 3,283 سهم حمل و نقل بین المللی خلیج فارس(حفارس1) به نرخ 5,289 به شماره اعلاميه 0000002003_3G</t>
  </si>
  <si>
    <t>خريد تعداد 16,634 سهم حمل و نقل بین المللی خلیج فارس(حفارس1) به نرخ 5,236 به شماره اعلاميه 0000001144_3G</t>
  </si>
  <si>
    <t>خريد تعداد 5,500 سهم حمل و نقل بین المللی خلیج فارس(حفارس1) به نرخ 5,235 به شماره اعلاميه 0000001143_3G</t>
  </si>
  <si>
    <t>خريد تعداد 12,866 سهم حمل و نقل بین المللی خلیج فارس(حفارس1) به نرخ 5,233 به شماره اعلاميه 0000001142_3G</t>
  </si>
  <si>
    <t>خريد تعداد 35,000 سهم حمل و نقل بین المللی خلیج فارس(حفارس1) به نرخ 5,200 به شماره اعلاميه 0000001177_3G</t>
  </si>
  <si>
    <t>خريد تعداد 5,350 سهم پتروشیمی شازند(شاراک1) به نرخ 13,519 به شماره اعلاميه 0000001039_3G</t>
  </si>
  <si>
    <t>فروش تعداد 477 سهم صنایع پتروشیمی کرمانشاه(کرماشا1) به نرخ 14,576 به شماره اعلاميه 0000000681_3G</t>
  </si>
  <si>
    <t>فروش تعداد 2,960 سهم صنایع پتروشیمی کرمانشاه(کرماشا1) به نرخ 14,544 به شماره اعلاميه 0000000761_3G</t>
  </si>
  <si>
    <t>فروش تعداد 389 سهم صنایع پتروشیمی کرمانشاه(کرماشا1) به نرخ 14,500 به شماره اعلاميه 0000000775_3G</t>
  </si>
  <si>
    <t>فروش تعداد 600 سهم صنایع پتروشیمی کرمانشاه(کرماشا1) به نرخ 14,441 به شماره اعلاميه 0000000698_3G</t>
  </si>
  <si>
    <t>فروش تعداد 426 سهم صنایع پتروشیمی کرمانشاه(کرماشا1) به نرخ 14,440 به شماره اعلاميه 0000000700_3G</t>
  </si>
  <si>
    <t>فروش تعداد 625 سهم صنایع پتروشیمی کرمانشاه(کرماشا1) به نرخ 14,439 به شماره اعلاميه 0000000693_3G</t>
  </si>
  <si>
    <t>فروش تعداد 31,492 سهم صنایع پتروشیمی کرمانشاه(کرماشا1) به نرخ 14,103 به شماره اعلاميه 0000000451_3G</t>
  </si>
  <si>
    <t>بابت سود صندوق سرمایه گذاری حامی بهمن 98</t>
  </si>
  <si>
    <t>دریافت وجه طی حواله ساتنا بانکی به شماره 1081227061 بانک پاسارگاد جهت واریز به حساب 0100868772008</t>
  </si>
  <si>
    <t>1398/11/29</t>
  </si>
  <si>
    <t>خريد تعداد 8,365 سهم فرابورس ایران(فرابورس1) به نرخ 60,280 به شماره اعلامیه 0000004297_3G</t>
  </si>
  <si>
    <t>خريد تعداد 309 سهم فرابورس ایران(فرابورس1) به نرخ 60,279 به شماره اعلامیه 0000004295_3G</t>
  </si>
  <si>
    <t>خريد تعداد 1,000 سهم فرابورس ایران(فرابورس1) به نرخ 60,270 به شماره اعلامیه 0000004294_3G</t>
  </si>
  <si>
    <t>خريد تعداد 326 سهم فرابورس ایران(فرابورس1) به نرخ 60,250 به شماره اعلامیه 0000004293_3G</t>
  </si>
  <si>
    <t>خريد تعداد 36,970 سهم صنایع پتروشیمی کرمانشاه(کرماشا1) به نرخ 14,664 به شماره اعلاميه 0000001673_3G</t>
  </si>
  <si>
    <t>خريد تعداد 200 سهم حمل و نقل بین المللی خلیج فارس(حفارس1) به نرخ 5,198 به شماره اعلاميه 0000006708_3G</t>
  </si>
  <si>
    <t>فروش تعداد 1,783 سهم سیمان غرب(سغرب1) به نرخ 11,119 به شماره اعلاميه 0000000060_3G</t>
  </si>
  <si>
    <t>فروش تعداد 109 سهم پالایش نفت اصفهان(شپنا1) به نرخ 6,635 به شماره اعلاميه 0000006642_3G</t>
  </si>
  <si>
    <t>فروش تعداد 343 سهم مهندسی نصیرماشین(خنصیر1) به نرخ 13,950 به شماره اعلاميه 0000000950_3G</t>
  </si>
  <si>
    <t>1398/11/28</t>
  </si>
  <si>
    <t>خريد تعداد 19,939 سهم فرابورس ایران(فرابورس1) به نرخ 57,435 به شماره اعلامیه 0000005625_3G</t>
  </si>
  <si>
    <t>خريد تعداد 61 سهم فرابورس ایران(فرابورس1) به نرخ 57,434 به شماره اعلامیه 0000005582_3G</t>
  </si>
  <si>
    <t>خريد تعداد 6,544 سهم پالایش نفت تهران(شتران1) به نرخ 7,881 به شماره اعلاميه 0000020493_3G</t>
  </si>
  <si>
    <t>خريد تعداد 93,456 سهم پالایش نفت تهران(شتران1) به نرخ 7,880 به شماره اعلاميه 0000020492_3G</t>
  </si>
  <si>
    <t>خريد تعداد 73,735 سهم پالایش نفت تهران(شتران1) به نرخ 7,782 به شماره اعلاميه 0000007089_3G</t>
  </si>
  <si>
    <t>خريد تعداد 2,750 سهم پالایش نفت تهران(شتران1) به نرخ 7,781 به شماره اعلاميه 0000007085_3G</t>
  </si>
  <si>
    <t>خريد تعداد 145,625 سهم پالایش نفت تهران(شتران1) به نرخ 7,780 به شماره اعلاميه 0000007497_3G</t>
  </si>
  <si>
    <t>خريد تعداد 54,373 سهم پالایش نفت تهران(شتران1) به نرخ 7,779 به شماره اعلاميه 0000007496_3G</t>
  </si>
  <si>
    <t>خريد تعداد 500 سهم پالایش نفت تهران(شتران1) به نرخ 7,777 به شماره اعلاميه 0000007491_3G</t>
  </si>
  <si>
    <t>خريد تعداد 13,017 سهم پالایش نفت تهران(شتران1) به نرخ 7,770 به شماره اعلاميه 0000007490_3G</t>
  </si>
  <si>
    <t>خريد تعداد 100,000 سهم لیزینگ رایان سایپا(ولساپا1) به نرخ 2,846 به شماره اعلاميه 0000007965_3G</t>
  </si>
  <si>
    <t>خريد تعداد 100,000 سهم لیزینگ رایان سایپا(ولساپا1) به نرخ 2,845 به شماره اعلاميه 0000008438_3G</t>
  </si>
  <si>
    <t>خريد تعداد 101,835 سهم پتروشیمی شازند(شاراک1) به نرخ 13,643 به شماره اعلاميه 0000004205_3G</t>
  </si>
  <si>
    <t>خريد تعداد 151,500 سهم پتروشیمی شازند(شاراک1) به نرخ 13,642 به شماره اعلاميه 0000003369_3G</t>
  </si>
  <si>
    <t>خريد تعداد 900 سهم پتروشیمی شازند(شاراک1) به نرخ 13,641 به شماره اعلاميه 0000003354_3G</t>
  </si>
  <si>
    <t>خريد تعداد 35,790 سهم پتروشیمی شازند(شاراک1) به نرخ 13,600 به شماره اعلاميه 0000003353_3G</t>
  </si>
  <si>
    <t>خريد تعداد 9,975 سهم پتروشیمی شازند(شاراک1) به نرخ 13,560 به شماره اعلاميه 0000003367_3G</t>
  </si>
  <si>
    <t>فروش تعداد 100,000 سهم توسعه مولد نیروگاهی جهرم(بجهرم1) به نرخ 3,480 به شماره اعلامیه 0000004808_3G</t>
  </si>
  <si>
    <t>فروش تعداد 33,153 سهم توسعه مولد نیروگاهی جهرم(بجهرم1) به نرخ 3,473 به شماره اعلامیه 0000005073_3G</t>
  </si>
  <si>
    <t>فروش تعداد 16,847 سهم توسعه مولد نیروگاهی جهرم(بجهرم1) به نرخ 3,471 به شماره اعلامیه 0000005074_3G</t>
  </si>
  <si>
    <t>فروش تعداد 50,000 سهم توسعه مولد نیروگاهی جهرم(بجهرم1) به نرخ 3,470 به شماره اعلامیه 0000005081_3G</t>
  </si>
  <si>
    <t>فروش تعداد 50,000 سهم توسعه مولد نیروگاهی جهرم(بجهرم1) به نرخ 3,468 به شماره اعلامیه 0000005100_3G</t>
  </si>
  <si>
    <t>فروش تعداد 74,097 سهم توسعه مولد نیروگاهی جهرم(بجهرم1) به نرخ 3,465 به شماره اعلامیه 0000005320_3G</t>
  </si>
  <si>
    <t>فروش تعداد 20,600 سهم توسعه مولد نیروگاهی جهرم(بجهرم1) به نرخ 3,461 به شماره اعلامیه 0000005315_3G</t>
  </si>
  <si>
    <t>فروش تعداد 705,303 سهم توسعه مولد نیروگاهی جهرم(بجهرم1) به نرخ 3,460 به شماره اعلامیه 0000005341_3G</t>
  </si>
  <si>
    <t>فروش تعداد 50,000 سهم توسعه مولد نیروگاهی جهرم(بجهرم1) به نرخ 3,455 به شماره اعلامیه 0000006035_3G</t>
  </si>
  <si>
    <t>فروش تعداد 50,000 سهم توسعه مولد نیروگاهی جهرم(بجهرم1) به نرخ 3,452 به شماره اعلامیه 0000006029_3G</t>
  </si>
  <si>
    <t>فروش تعداد 5,773 سهم پالایش نفت بندرعباس(شبندر1) به نرخ 12,071 به شماره اعلاميه 0000001804_3G</t>
  </si>
  <si>
    <t>فروش تعداد 68,072 سهم پالایش نفت بندرعباس(شبندر1) به نرخ 12,070 به شماره اعلاميه 0000001842_3G</t>
  </si>
  <si>
    <t>فروش تعداد 1,100 سهم پالایش نفت بندرعباس(شبندر1) به نرخ 12,069 به شماره اعلاميه 0000001854_3G</t>
  </si>
  <si>
    <t>فروش تعداد 34,603 سهم پالایش نفت بندرعباس(شبندر1) به نرخ 12,065 به شماره اعلاميه 0000001811_3G</t>
  </si>
  <si>
    <t>فروش تعداد 15,000 سهم پالایش نفت بندرعباس(شبندر1) به نرخ 12,062 به شماره اعلاميه 0000001756_3G</t>
  </si>
  <si>
    <t>فروش تعداد 2,272 سهم پالایش نفت بندرعباس(شبندر1) به نرخ 12,055 به شماره اعلاميه 0000001917_3G</t>
  </si>
  <si>
    <t>فروش تعداد 8,250 سهم پالایش نفت بندرعباس(شبندر1) به نرخ 11,704 به شماره اعلاميه 0000002725_3G</t>
  </si>
  <si>
    <t>فروش تعداد 7,000 سهم پالایش نفت بندرعباس(شبندر1) به نرخ 11,703 به شماره اعلاميه 0000004360_3G</t>
  </si>
  <si>
    <t>فروش تعداد 17,000 سهم پالایش نفت بندرعباس(شبندر1) به نرخ 11,700 به شماره اعلاميه 0000003695_3G</t>
  </si>
  <si>
    <t>فروش تعداد 14,000 سهم پالایش نفت بندرعباس(شبندر1) به نرخ 11,690 به شماره اعلاميه 0000003160_3G</t>
  </si>
  <si>
    <t>فروش تعداد 5,000 سهم پالایش نفت بندرعباس(شبندر1) به نرخ 11,670 به شماره اعلاميه 0000003213_3G</t>
  </si>
  <si>
    <t>فروش تعداد 2,000 سهم پالایش نفت بندرعباس(شبندر1) به نرخ 11,652 به شماره اعلاميه 0000003540_3G</t>
  </si>
  <si>
    <t>فروش تعداد 700 سهم پالایش نفت بندرعباس(شبندر1) به نرخ 11,560 به شماره اعلاميه 0000005882_3G</t>
  </si>
  <si>
    <t>فروش تعداد 18,300 سهم پالایش نفت بندرعباس(شبندر1) به نرخ 11,540 به شماره اعلاميه 0000005879_3G</t>
  </si>
  <si>
    <t>فروش تعداد 180 سهم پالایش نفت لاوان(شاوان1) به نرخ 51,251 به شماره اعلامیه 0000001011_3G</t>
  </si>
  <si>
    <t>فروش تعداد 167 سهم پالایش نفت لاوان(شاوان1) به نرخ 51,221 به شماره اعلامیه 0000001004_3G</t>
  </si>
  <si>
    <t>فروش تعداد 400 سهم پالایش نفت لاوان(شاوان1) به نرخ 51,090 به شماره اعلامیه 0000001023_3G</t>
  </si>
  <si>
    <t>فروش تعداد 500 سهم پالایش نفت لاوان(شاوان1) به نرخ 51,056 به شماره اعلامیه 0000001026_3G</t>
  </si>
  <si>
    <t>فروش تعداد 630 سهم پالایش نفت لاوان(شاوان1) به نرخ 51,050 به شماره اعلامیه 0000001024_3G</t>
  </si>
  <si>
    <t>فروش تعداد 2,090 سهم پالایش نفت لاوان(شاوان1) به نرخ 51,001 به شماره اعلامیه 0000001012_3G</t>
  </si>
  <si>
    <t>فروش تعداد 62,022 سهم پالایش نفت لاوان(شاوان1) به نرخ 51,000 به شماره اعلامیه 0000001013_3G</t>
  </si>
  <si>
    <t>فروش تعداد 1,700 سهم سیمان غرب(سغرب1) به نرخ 11,297 به شماره اعلاميه 0000000972_3G</t>
  </si>
  <si>
    <t>فروش تعداد 440 سهم سیمان غرب(سغرب1) به نرخ 11,296 به شماره اعلاميه 0000000973_3G</t>
  </si>
  <si>
    <t>فروش تعداد 145 سهم سیمان غرب(سغرب1) به نرخ 11,292 به شماره اعلاميه 0000000974_3G</t>
  </si>
  <si>
    <t>فروش تعداد 15,000 سهم سیمان غرب(سغرب1) به نرخ 11,283 به شماره اعلاميه 0000000975_3G</t>
  </si>
  <si>
    <t>فروش تعداد 3,954 سهم سیمان غرب(سغرب1) به نرخ 11,280 به شماره اعلاميه 0000000981_3G</t>
  </si>
  <si>
    <t>فروش تعداد 3,232 سهم سیمان غرب(سغرب1) به نرخ 11,275 به شماره اعلاميه 0000000986_3G</t>
  </si>
  <si>
    <t>فروش تعداد 2,980 سهم سیمان غرب(سغرب1) به نرخ 11,270 به شماره اعلاميه 0000000991_3G</t>
  </si>
  <si>
    <t>فروش تعداد 185 سهم سیمان غرب(سغرب1) به نرخ 11,262 به شماره اعلاميه 0000000995_3G</t>
  </si>
  <si>
    <t>فروش تعداد 64,431 سهم پالایش نفت اصفهان(شپنا1) به نرخ 6,900 به شماره اعلاميه 0000002236_3G</t>
  </si>
  <si>
    <t>فروش تعداد 3,000 سهم پالایش نفت اصفهان(شپنا1) به نرخ 6,899 به شماره اعلاميه 0000002106_3G</t>
  </si>
  <si>
    <t>فروش تعداد 600 سهم پالایش نفت اصفهان(شپنا1) به نرخ 6,895 به شماره اعلاميه 0000002107_3G</t>
  </si>
  <si>
    <t>فروش تعداد 19,986 سهم پالایش نفت اصفهان(شپنا1) به نرخ 6,891 به شماره اعلاميه 0000002174_3G</t>
  </si>
  <si>
    <t>فروش تعداد 77,983 سهم پالایش نفت اصفهان(شپنا1) به نرخ 6,890 به شماره اعلاميه 0000002317_3G</t>
  </si>
  <si>
    <t>فروش تعداد 28,000 سهم پالایش نفت اصفهان(شپنا1) به نرخ 6,888 به شماره اعلاميه 0000002340_3G</t>
  </si>
  <si>
    <t>فروش تعداد 24,000 سهم پالایش نفت اصفهان(شپنا1) به نرخ 6,880 به شماره اعلاميه 0000002370_3G</t>
  </si>
  <si>
    <t>فروش تعداد 11,895 سهم پالایش نفت اصفهان(شپنا1) به نرخ 6,852 به شماره اعلاميه 0000002291_3G</t>
  </si>
  <si>
    <t>فروش تعداد 38,105 سهم پالایش نفت اصفهان(شپنا1) به نرخ 6,851 به شماره اعلاميه 0000002311_3G</t>
  </si>
  <si>
    <t>فروش تعداد 6,892 سهم پالایش نفت اصفهان(شپنا1) به نرخ 6,820 به شماره اعلاميه 0000003371_3G</t>
  </si>
  <si>
    <t>فروش تعداد 350 سهم پالایش نفت اصفهان(شپنا1) به نرخ 6,816 به شماره اعلاميه 0000003373_3G</t>
  </si>
  <si>
    <t>فروش تعداد 142,758 سهم پالایش نفت اصفهان(شپنا1) به نرخ 6,815 به شماره اعلاميه 0000003409_3G</t>
  </si>
  <si>
    <t>فروش تعداد 6,102 سهم مهندسی نصیرماشین(خنصیر1) به نرخ 14,160 به شماره اعلاميه 0000001273_3G</t>
  </si>
  <si>
    <t>فروش تعداد 754 سهم مهندسی نصیرماشین(خنصیر1) به نرخ 14,155 به شماره اعلاميه 0000001282_3G</t>
  </si>
  <si>
    <t>فروش تعداد 4,000 سهم مهندسی نصیرماشین(خنصیر1) به نرخ 14,154 به شماره اعلاميه 0000001280_3G</t>
  </si>
  <si>
    <t>فروش تعداد 2,200 سهم مهندسی نصیرماشین(خنصیر1) به نرخ 14,151 به شماره اعلاميه 0000001296_3G</t>
  </si>
  <si>
    <t>فروش تعداد 4,500 سهم مهندسی نصیرماشین(خنصیر1) به نرخ 14,150 به شماره اعلاميه 0000001266_3G</t>
  </si>
  <si>
    <t>دریافت وجه طی حواله ساتنا بانکی به شماره 1081227059 بانک پاسارگاد جهت واریز به حساب 0100868772008</t>
  </si>
  <si>
    <t>1398/11/27</t>
  </si>
  <si>
    <t>خريد تعداد 44,370 سهم ریل سیر کوثر(حسیر1) به نرخ 10,215 به شماره اعلامیه 0000000496_3G</t>
  </si>
  <si>
    <t>1398/11/26</t>
  </si>
  <si>
    <t>خريد تعداد 14,520 سهم پالایش نفت تهران(شتران1) به نرخ 6,910 به شماره اعلاميه 0000005070_3G</t>
  </si>
  <si>
    <t>خريد تعداد 480 سهم پالایش نفت تهران(شتران1) به نرخ 6,909 به شماره اعلاميه 0000005068_3G</t>
  </si>
  <si>
    <t>فروش تعداد 13,016 سهم گروه سرمایه گذاری میراث فرهنگی(سمگا1) به نرخ 12,312 به شماره اعلامیه 0000001928_3G</t>
  </si>
  <si>
    <t>فروش تعداد 2,764 سهم گروه سرمایه گذاری میراث فرهنگی(سمگا1) به نرخ 12,311 به شماره اعلامیه 0000001916_3G</t>
  </si>
  <si>
    <t>فروش تعداد 49,837 سهم گروه سرمایه گذاری میراث فرهنگی(سمگا1) به نرخ 12,310 به شماره اعلامیه 0000001929_3G</t>
  </si>
  <si>
    <t>دریافت وجه طی حواله ساتنا بانکی به شماره 1081227057 بانک پاسارگاد جهت واریز به حساب 0100868772008</t>
  </si>
  <si>
    <t>1398/11/23</t>
  </si>
  <si>
    <t>خريد تعداد 20,000 سهم ریل سیر کوثر(حسیر1) به نرخ 9,256 به شماره اعلامیه 0000000710_3G</t>
  </si>
  <si>
    <t>1398/11/21</t>
  </si>
  <si>
    <t>خريد تعداد 369 سهم گروه توسعه مالی مهر آیندگان(ومهان1) به نرخ 5,625 به شماره اعلامیه 0001146498_3G</t>
  </si>
  <si>
    <t>خريد تعداد 14,865 سهم ریل سیر کوثر(حسیر1) به نرخ 9,088 به شماره اعلامیه 0000001194_3G</t>
  </si>
  <si>
    <t>خريد تعداد 15,135 سهم ریل سیر کوثر(حسیر1) به نرخ 9,050 به شماره اعلامیه 0000001193_3G</t>
  </si>
  <si>
    <t>خريد تعداد 38 سهم ریل سیر کوثر(حسیر1) به نرخ 8,978 به شماره اعلامیه 0000001135_3G</t>
  </si>
  <si>
    <t>خريد تعداد 16 سهم ریل سیر کوثر(حسیر1) به نرخ 8,976 به شماره اعلامیه 0000001132_3G</t>
  </si>
  <si>
    <t>خريد تعداد 866 سهم ریل سیر کوثر(حسیر1) به نرخ 8,975 به شماره اعلامیه 0000001131_3G</t>
  </si>
  <si>
    <t>خريد تعداد 7,000 سهم ریل سیر کوثر(حسیر1) به نرخ 8,973 به شماره اعلامیه 0000001130_3G</t>
  </si>
  <si>
    <t>خريد تعداد 10 سهم ریل سیر کوثر(حسیر1) به نرخ 8,972 به شماره اعلامیه 0000001129_3G</t>
  </si>
  <si>
    <t>خريد تعداد 15,939 سهم پالایش نفت تهران(شتران1) به نرخ 6,887 به شماره اعلاميه 0000013420_3G</t>
  </si>
  <si>
    <t>خريد تعداد 3,061 سهم پالایش نفت تهران(شتران1) به نرخ 6,883 به شماره اعلاميه 0000013418_3G</t>
  </si>
  <si>
    <t>خريد تعداد 1,000 سهم پالایش نفت تهران(شتران1) به نرخ 6,881 به شماره اعلاميه 0000013417_3G</t>
  </si>
  <si>
    <t>خريد تعداد 57,000 سهم پالایش نفت تهران(شتران1) به نرخ 6,880 به شماره اعلاميه 0000013407_3G</t>
  </si>
  <si>
    <t>خريد تعداد 4,000 سهم پالایش نفت تهران(شتران1) به نرخ 6,879 به شماره اعلاميه 0000013384_3G</t>
  </si>
  <si>
    <t>خريد تعداد 52,596 سهم لیزینگ رایان سایپا(ولساپا1) به نرخ 3,149 به شماره اعلاميه 0000011032_3G</t>
  </si>
  <si>
    <t>خريد تعداد 71 سهم لیزینگ رایان سایپا(ولساپا1) به نرخ 3,142 به شماره اعلاميه 0000011029_3G</t>
  </si>
  <si>
    <t>خريد تعداد 1,500 سهم لیزینگ رایان سایپا(ولساپا1) به نرخ 3,135 به شماره اعلاميه 0000011028_3G</t>
  </si>
  <si>
    <t>خريد تعداد 5,833 سهم لیزینگ رایان سایپا(ولساپا1) به نرخ 3,132 به شماره اعلاميه 0000011025_3G</t>
  </si>
  <si>
    <t>خريد تعداد 6,000 سهم لیزینگ رایان سایپا(ولساپا1) به نرخ 3,130 به شماره اعلاميه 0000011007_3G</t>
  </si>
  <si>
    <t>فروش تعداد 8,740 سهم کشت وصنعت شریف آباد(زشریف1) به نرخ 15,001 به شماره اعلامیه 0000001640_3G</t>
  </si>
  <si>
    <t>فروش تعداد 1,400 سهم پالایش نفت بندرعباس(شبندر1) به نرخ 11,400 به شماره اعلاميه 0000004970_3G</t>
  </si>
  <si>
    <t>فروش تعداد 100,000 سهم پالایش نفت بندرعباس(شبندر1) به نرخ 11,286 به شماره اعلاميه 0000004940_3G</t>
  </si>
  <si>
    <t>فروش تعداد 40,000 سهم گروه سرمایه گذاری میراث فرهنگی(سمگا1) به نرخ 11,195 به شماره اعلامیه 0000011505_3G</t>
  </si>
  <si>
    <t>فروش تعداد 26,000 سهم گروه سرمایه گذاری میراث فرهنگی(سمگا1) به نرخ 11,130 به شماره اعلامیه 0000010756_3G</t>
  </si>
  <si>
    <t>فروش تعداد 1,293 سهم گروه سرمایه گذاری میراث فرهنگی(سمگا1) به نرخ 11,126 به شماره اعلامیه 0000010792_3G</t>
  </si>
  <si>
    <t>فروش تعداد 40,707 سهم گروه سرمایه گذاری میراث فرهنگی(سمگا1) به نرخ 11,125 به شماره اعلامیه 0000011064_3G</t>
  </si>
  <si>
    <t>فروش تعداد 5,000 سهم گروه سرمایه گذاری میراث فرهنگی(سمگا1) به نرخ 11,114 به شماره اعلامیه 0000011039_3G</t>
  </si>
  <si>
    <t>1398/11/16</t>
  </si>
  <si>
    <t>خريد تعداد 19 سهم کلر پارس(کلر1) به نرخ 29,500 به شماره اعلامیه 0001253985_3G</t>
  </si>
  <si>
    <t>1398/11/15</t>
  </si>
  <si>
    <t>خريد تعداد 42 سهم آذریت(ساذری1) به نرخ 117,181 به شماره اعلامیه 0000000003_3G</t>
  </si>
  <si>
    <t>خريد تعداد 58 سهم آذریت(ساذری1) به نرخ 117,180 به شماره اعلامیه 0000000002_3G</t>
  </si>
  <si>
    <t>خريد تعداد 40 سهم آذریت(ساذری1) به نرخ 117,000 به شماره اعلامیه 0000000001_3G</t>
  </si>
  <si>
    <t>خريد تعداد 29,420 سهم سیمان غرب(سغرب1) به نرخ 12,243 به شماره اعلاميه 0000000004_3G</t>
  </si>
  <si>
    <t>خريد تعداد 16,460 سهم مهندسی نصیرماشین(خنصیر1) به نرخ 15,600 به شماره اعلاميه 0000000530_3G</t>
  </si>
  <si>
    <t>خريد تعداد 1,440 سهم مهندسی نصیرماشین(خنصیر1) به نرخ 15,599 به شماره اعلاميه 0000000539_3G</t>
  </si>
  <si>
    <t>1398/11/08</t>
  </si>
  <si>
    <t>خريد تعداد 50 سهم ذوب روی اصفهان(فروی1) به نرخ 14,000 به شماره اعلامیه 0000668978_3G</t>
  </si>
  <si>
    <t>1398/11/06</t>
  </si>
  <si>
    <t>دریافت وجه طی حواله ساتنا بانکی به شماره 023818 بانک خاور میانه جهت واریز به حساب 0100868772008</t>
  </si>
  <si>
    <t>1398/11/05</t>
  </si>
  <si>
    <t>خريد تعداد 150 سهم فرابورس ایران(فرابورس1) به نرخ 33,698 به شماره اعلامیه 0000005501_3G</t>
  </si>
  <si>
    <t>1398/11/02</t>
  </si>
  <si>
    <t>خريد تعداد 34,172 سهم گروه سرمایه گذاری میراث فرهنگی(سمگا1) به نرخ 8,918 به شماره اعلامیه 0000004762_3G</t>
  </si>
  <si>
    <t>خريد تعداد 11,198 سهم گروه سرمایه گذاری میراث فرهنگی(سمگا1) به نرخ 8,917 به شماره اعلامیه 0000004759_3G</t>
  </si>
  <si>
    <t>فروش تعداد 3,000 سهم بورس کالای ایران(کالا1) به نرخ 27,360 به شماره اعلاميه 0000001407_3G</t>
  </si>
  <si>
    <t>فروش تعداد 35,000 سهم بورس کالای ایران(کالا1) به نرخ 27,359 به شماره اعلاميه 0000000966_3G</t>
  </si>
  <si>
    <t>فروش تعداد 4,800 سهم کشت وصنعت شریف آباد(زشریف1) به نرخ 14,100 به شماره اعلامیه 0000001320_3G</t>
  </si>
  <si>
    <t>فروش تعداد 100 سهم بانک صادرات ایران(وبصادر1) به نرخ 606 به شماره اعلاميه 0000002971_3G</t>
  </si>
  <si>
    <t>1398/11/01</t>
  </si>
  <si>
    <t>خريد تعداد 66,727 سهم گروه سرمایه گذاری میراث فرهنگی(سمگا1) به نرخ 8,798 به شماره اعلامیه 0000002971_3G</t>
  </si>
  <si>
    <t>خريد تعداد 2,043 سهم گروه سرمایه گذاری میراث فرهنگی(سمگا1) به نرخ 8,794 به شماره اعلامیه 0000002963_3G</t>
  </si>
  <si>
    <t>خريد تعداد 8,700 سهم گروه سرمایه گذاری میراث فرهنگی(سمگا1) به نرخ 8,790 به شماره اعلامیه 0000002998_3G</t>
  </si>
  <si>
    <t>خريد تعداد 4,960 سهم گروه سرمایه گذاری میراث فرهنگی(سمگا1) به نرخ 8,775 به شماره اعلامیه 0000002960_3G</t>
  </si>
  <si>
    <t>خريد تعداد 13,393 سهم گروه سرمایه گذاری میراث فرهنگی(سمگا1) به نرخ 8,774 به شماره اعلامیه 0000002957_3G</t>
  </si>
  <si>
    <t>خريد تعداد 48,456 سهم گروه سرمایه گذاری میراث فرهنگی(سمگا1) به نرخ 8,770 به شماره اعلامیه 0000004429_3G</t>
  </si>
  <si>
    <t>خريد تعداد 6,400 سهم گروه سرمایه گذاری میراث فرهنگی(سمگا1) به نرخ 8,769 به شماره اعلامیه 0000004455_3G</t>
  </si>
  <si>
    <t>خريد تعداد 2,000 سهم گروه سرمایه گذاری میراث فرهنگی(سمگا1) به نرخ 8,760 به شماره اعلامیه 0000004453_3G</t>
  </si>
  <si>
    <t>خريد تعداد 500 سهم گروه سرمایه گذاری میراث فرهنگی(سمگا1) به نرخ 8,750 به شماره اعلامیه 0000002967_3G</t>
  </si>
  <si>
    <t>خريد تعداد 100,000 سهم گروه سرمایه گذاری میراث فرهنگی(سمگا1) به نرخ 8,737 به شماره اعلامیه 0000002926_3G</t>
  </si>
  <si>
    <t>خريد تعداد 11,377 سهم گروه سرمایه گذاری میراث فرهنگی(سمگا1) به نرخ 8,731 به شماره اعلامیه 0000002955_3G</t>
  </si>
  <si>
    <t>خريد تعداد 19,000 سهم گروه سرمایه گذاری میراث فرهنگی(سمگا1) به نرخ 8,565 به شماره اعلامیه 0000009900_3G</t>
  </si>
  <si>
    <t>فروش تعداد 23,000 سهم کشت وصنعت شریف آباد(زشریف1) به نرخ 14,599 به شماره اعلامیه 0000000447_3G</t>
  </si>
  <si>
    <t>فروش تعداد 2,000 سهم کشت وصنعت شریف آباد(زشریف1) به نرخ 14,530 به شماره اعلامیه 0000000475_3G</t>
  </si>
  <si>
    <t>فروش تعداد 28,000 سهم کشت وصنعت شریف آباد(زشریف1) به نرخ 14,525 به شماره اعلامیه 0000000479_3G</t>
  </si>
  <si>
    <t>فروش تعداد 5,435 سهم کشت وصنعت شریف آباد(زشریف1) به نرخ 14,523 به شماره اعلامیه 0000000476_3G</t>
  </si>
  <si>
    <t>فروش تعداد 14,565 سهم کشت وصنعت شریف آباد(زشریف1) به نرخ 14,522 به شماره اعلامیه 0000000477_3G</t>
  </si>
  <si>
    <t>فروش تعداد 10,024 سهم کشت وصنعت شریف آباد(زشریف1) به نرخ 14,521 به شماره اعلامیه 0000000466_3G</t>
  </si>
  <si>
    <t>فروش تعداد 42,606 سهم کشت وصنعت شریف آباد(زشریف1) به نرخ 14,520 به شماره اعلامیه 0000000467_3G</t>
  </si>
  <si>
    <t>فروش تعداد 522 سهم کشت وصنعت شریف آباد(زشریف1) به نرخ 14,498 به شماره اعلامیه 0000000786_3G</t>
  </si>
  <si>
    <t>فروش تعداد 34,478 سهم کشت وصنعت شریف آباد(زشریف1) به نرخ 14,450 به شماره اعلامیه 0000000789_3G</t>
  </si>
  <si>
    <t>فروش تعداد 7,791 سهم کشت وصنعت شریف آباد(زشریف1) به نرخ 14,430 به شماره اعلامیه 0000001667_3G</t>
  </si>
  <si>
    <t>فروش تعداد 492 سهم کشت وصنعت شریف آباد(زشریف1) به نرخ 14,353 به شماره اعلامیه 0000001668_3G</t>
  </si>
  <si>
    <t>فروش تعداد 111 سهم کشت وصنعت شریف آباد(زشریف1) به نرخ 14,351 به شماره اعلامیه 0000001674_3G</t>
  </si>
  <si>
    <t>فروش تعداد 3,064 سهم کشت وصنعت شریف آباد(زشریف1) به نرخ 14,350 به شماره اعلامیه 0000001677_3G</t>
  </si>
  <si>
    <t>1398/10/30</t>
  </si>
  <si>
    <t>خريد تعداد 10,000 سهم بورس کالای ایران(کالا1) به نرخ 24,690 به شماره اعلاميه 0000000372_3G</t>
  </si>
  <si>
    <t>خريد تعداد 10,000 سهم بورس اوراق بهادار تهران(بورس1) به نرخ 25,053 به شماره اعلاميه 0000000373_3G</t>
  </si>
  <si>
    <t>خريد تعداد 130,140 سهم گروه سرمایه گذاری میراث فرهنگی(سمگا1) به نرخ 9,080 به شماره اعلامیه 0000001901_3G</t>
  </si>
  <si>
    <t>خريد تعداد 2,725 سهم گروه سرمایه گذاری میراث فرهنگی(سمگا1) به نرخ 9,078 به شماره اعلامیه 0000001969_3G</t>
  </si>
  <si>
    <t>خريد تعداد 5,000 سهم گروه سرمایه گذاری میراث فرهنگی(سمگا1) به نرخ 9,077 به شماره اعلامیه 0000001967_3G</t>
  </si>
  <si>
    <t>خريد تعداد 14,245 سهم گروه سرمایه گذاری میراث فرهنگی(سمگا1) به نرخ 9,059 به شماره اعلامیه 0000001870_3G</t>
  </si>
  <si>
    <t>خريد تعداد 13,100 سهم گروه سرمایه گذاری میراث فرهنگی(سمگا1) به نرخ 9,053 به شماره اعلامیه 0000001966_3G</t>
  </si>
  <si>
    <t>خريد تعداد 6,485 سهم گروه سرمایه گذاری میراث فرهنگی(سمگا1) به نرخ 9,052 به شماره اعلامیه 0000001844_3G</t>
  </si>
  <si>
    <t>خريد تعداد 10,578 سهم گروه سرمایه گذاری میراث فرهنگی(سمگا1) به نرخ 9,051 به شماره اعلامیه 0000001841_3G</t>
  </si>
  <si>
    <t>خريد تعداد 19,005 سهم گروه سرمایه گذاری میراث فرهنگی(سمگا1) به نرخ 9,050 به شماره اعلامیه 0000001884_3G</t>
  </si>
  <si>
    <t>خريد تعداد 69,547 سهم گروه سرمایه گذاری میراث فرهنگی(سمگا1) به نرخ 9,049 به شماره اعلامیه 0000001867_3G</t>
  </si>
  <si>
    <t>خريد تعداد 38,337 سهم گروه سرمایه گذاری میراث فرهنگی(سمگا1) به نرخ 8,882 به شماره اعلامیه 0000005703_3G</t>
  </si>
  <si>
    <t>خريد تعداد 56,844 سهم گروه سرمایه گذاری میراث فرهنگی(سمگا1) به نرخ 8,881 به شماره اعلامیه 0000005636_3G</t>
  </si>
  <si>
    <t>خريد تعداد 9,774 سهم گروه سرمایه گذاری میراث فرهنگی(سمگا1) به نرخ 8,880 به شماره اعلامیه 0000005635_3G</t>
  </si>
  <si>
    <t>فروش تعداد 1,042 سهم آسان پرداخت پرشین(آپ1) به نرخ 18,953 به شماره اعلاميه 0000002014_3G</t>
  </si>
  <si>
    <t>فروش تعداد 10,758 سهم آسان پرداخت پرشین(آپ1) به نرخ 18,950 به شماره اعلاميه 0000002017_3G</t>
  </si>
  <si>
    <t>فروش تعداد 150 سهم آسان پرداخت پرشین(آپ1) به نرخ 18,901 به شماره اعلاميه 0000002029_3G</t>
  </si>
  <si>
    <t>فروش تعداد 38,029 سهم آسان پرداخت پرشین(آپ1) به نرخ 18,900 به شماره اعلاميه 0000002030_3G</t>
  </si>
  <si>
    <t>فروش تعداد 6,500 سهم سایر اشخاص بورس انرژی(انرژی31) به نرخ 69,216 به شماره اعلامیه 0000000493_3G</t>
  </si>
  <si>
    <t>فروش تعداد 100 سهم سایر اشخاص بورس انرژی(انرژی31) به نرخ 68,955 به شماره اعلامیه 0000000169_3G</t>
  </si>
  <si>
    <t>فروش تعداد 4,070 سهم سایر اشخاص بورس انرژی(انرژی31) به نرخ 68,952 به شماره اعلامیه 0000000171_3G</t>
  </si>
  <si>
    <t>فروش تعداد 373 سهم سایر اشخاص بورس انرژی(انرژی31) به نرخ 68,700 به شماره اعلامیه 0000000130_3G</t>
  </si>
  <si>
    <t>فروش تعداد 201 سهم سایر اشخاص بورس انرژی(انرژی31) به نرخ 68,500 به شماره اعلامیه 0000000107_3G</t>
  </si>
  <si>
    <t>فروش تعداد 188 سهم سایر اشخاص بورس انرژی(انرژی31) به نرخ 68,202 به شماره اعلامیه 0000000131_3G</t>
  </si>
  <si>
    <t>فروش تعداد 5,249 سهم سایر اشخاص بورس انرژی(انرژی31) به نرخ 68,201 به شماره اعلامیه 0000000132_3G</t>
  </si>
  <si>
    <t>فروش تعداد 4,811 سهم سایر اشخاص بورس انرژی(انرژی31) به نرخ 68,200 به شماره اعلامیه 0000000110_3G</t>
  </si>
  <si>
    <t>بابت سود صندوق سرمایه گذاری حامی دی 98</t>
  </si>
  <si>
    <t>1398/10/29</t>
  </si>
  <si>
    <t>خريد تعداد 28,002 سهم گروه سرمایه گذاری میراث فرهنگی(سمگا1) به نرخ 8,900 به شماره اعلامیه 0000001982_3G</t>
  </si>
  <si>
    <t>خريد تعداد 55,502 سهم گروه سرمایه گذاری میراث فرهنگی(سمگا1) به نرخ 8,890 به شماره اعلامیه 0000001979_3G</t>
  </si>
  <si>
    <t>خريد تعداد 16,496 سهم گروه سرمایه گذاری میراث فرهنگی(سمگا1) به نرخ 8,889 به شماره اعلامیه 0000001978_3G</t>
  </si>
  <si>
    <t>خريد تعداد 700 سهم گروه سرمایه گذاری میراث فرهنگی(سمگا1) به نرخ 8,856 به شماره اعلامیه 0000002086_3G</t>
  </si>
  <si>
    <t>خريد تعداد 34,000 سهم گروه سرمایه گذاری میراث فرهنگی(سمگا1) به نرخ 8,851 به شماره اعلامیه 0000002041_3G</t>
  </si>
  <si>
    <t>فروش تعداد 9,194 سهم شیر پاستوریزه پگاه فارس(غفارس1) به نرخ 37,500 به شماره اعلامیه 0000000204_3G</t>
  </si>
  <si>
    <t>فروش تعداد 1,507 سهم سایر اشخاص بورس انرژی(انرژی31) به نرخ 67,966 به شماره اعلامیه 0000002412_3G</t>
  </si>
  <si>
    <t>فروش تعداد 1,007 سهم سایر اشخاص بورس انرژی(انرژی31) به نرخ 67,500 به شماره اعلامیه 0000001608_3G</t>
  </si>
  <si>
    <t>فروش تعداد 1,245 سهم سایر اشخاص بورس انرژی(انرژی31) به نرخ 67,300 به شماره اعلامیه 0000002362_3G</t>
  </si>
  <si>
    <t>فروش تعداد 1,909 سهم سایر اشخاص بورس انرژی(انرژی31) به نرخ 67,220 به شماره اعلامیه 0000002372_3G</t>
  </si>
  <si>
    <t>فروش تعداد 5,588 سهم سایر اشخاص بورس انرژی(انرژی31) به نرخ 66,808 به شماره اعلامیه 0000001526_3G</t>
  </si>
  <si>
    <t>فروش تعداد 7,033 سهم سایر اشخاص بورس انرژی(انرژی31) به نرخ 66,800 به شماره اعلامیه 0000001438_3G</t>
  </si>
  <si>
    <t>فروش تعداد 17,947 سهم سایر اشخاص بورس انرژی(انرژی31) به نرخ 66,500 به شماره اعلامیه 0000000304_3G</t>
  </si>
  <si>
    <t>1398/10/28</t>
  </si>
  <si>
    <t>خريد تعداد 20,608 سهم بورس کالای ایران(کالا1) به نرخ 22,898 به شماره اعلاميه 0000000069_3G</t>
  </si>
  <si>
    <t>خريد تعداد 100 سهم بورس کالای ایران(کالا1) به نرخ 22,720 به شماره اعلاميه 0000000232_3G</t>
  </si>
  <si>
    <t>خريد تعداد 7,100 سهم گروه سرمایه گذاری میراث فرهنگی(سمگا1) به نرخ 8,766 به شماره اعلامیه 0000000696_3G</t>
  </si>
  <si>
    <t>خريد تعداد 40,000 سهم گروه سرمایه گذاری میراث فرهنگی(سمگا1) به نرخ 8,761 به شماره اعلامیه 0000000700_3G</t>
  </si>
  <si>
    <t>1398/10/25</t>
  </si>
  <si>
    <t>خريد تعداد 1,990 سهم فرابورس ایران(فرابورس1) به نرخ 25,001 به شماره اعلامیه 0000000660_3G</t>
  </si>
  <si>
    <t>خريد تعداد 7,300 سهم بورس کالای ایران(کالا1) به نرخ 21,440 به شماره اعلاميه 0000000008_3G</t>
  </si>
  <si>
    <t>خريد تعداد 1,700 سهم بورس اوراق بهادار تهران(بورس1) به نرخ 21,324 به شماره اعلاميه 0000000038_3G</t>
  </si>
  <si>
    <t>فروش تعداد 700 سهم شیر پاستوریزه پگاه فارس(غفارس1) به نرخ 37,302 به شماره اعلامیه 0000000001_3G</t>
  </si>
  <si>
    <t>فروش تعداد 537 سهم شیر پاستوریزه پگاه فارس(غفارس1) به نرخ 37,250 به شماره اعلامیه 0000000067_3G</t>
  </si>
  <si>
    <t>فروش تعداد 108 سهم شیر پاستوریزه پگاه فارس(غفارس1) به نرخ 37,200 به شماره اعلامیه 0000000068_3G</t>
  </si>
  <si>
    <t>فروش تعداد 30 سهم شیر پاستوریزه پگاه فارس(غفارس1) به نرخ 37,190 به شماره اعلامیه 0000000010_3G</t>
  </si>
  <si>
    <t>فروش تعداد 500 سهم شیر پاستوریزه پگاه فارس(غفارس1) به نرخ 37,021 به شماره اعلامیه 0000000003_3G</t>
  </si>
  <si>
    <t>فروش تعداد 600 سهم شیر پاستوریزه پگاه فارس(غفارس1) به نرخ 37,010 به شماره اعلامیه 0000000069_3G</t>
  </si>
  <si>
    <t>فروش تعداد 12,000 سهم شیر پاستوریزه پگاه فارس(غفارس1) به نرخ 37,000 به شماره اعلامیه 0000000078_3G</t>
  </si>
  <si>
    <t>فروش تعداد 28 سهم شیر پاستوریزه پگاه فارس(غفارس1) به نرخ 36,350 به شماره اعلامیه 0000000044_3G</t>
  </si>
  <si>
    <t>فروش تعداد 3,395 سهم شیر پاستوریزه پگاه فارس(غفارس1) به نرخ 36,333 به شماره اعلامیه 0000000012_3G</t>
  </si>
  <si>
    <t>فروش تعداد 3,425 سهم شیر پاستوریزه پگاه فارس(غفارس1) به نرخ 36,311 به شماره اعلامیه 0000000031_3G</t>
  </si>
  <si>
    <t>فروش تعداد 3,000 سهم شیر پاستوریزه پگاه فارس(غفارس1) به نرخ 36,310 به شماره اعلامیه 0000000047_3G</t>
  </si>
  <si>
    <t>فروش تعداد 280 سهم شیر پاستوریزه پگاه فارس(غفارس1) به نرخ 36,301 به شماره اعلامیه 0000000018_3G</t>
  </si>
  <si>
    <t>فروش تعداد 1,658 سهم شیر پاستوریزه پگاه فارس(غفارس1) به نرخ 36,300 به شماره اعلامیه 0000000020_3G</t>
  </si>
  <si>
    <t>1398/10/15</t>
  </si>
  <si>
    <t>پرداخت وجه طی حواله کارت به کارت دروازه پرداخت به شماره 162055260116 بانک ملت تاریخ : 1398/10/14 شعبه : فرعی(A2)</t>
  </si>
  <si>
    <t>پرداخت وجه طی حواله کارت به کارت دروازه پرداخت به شماره 162055039940 بانک ملت تاریخ : 1398/10/14 شعبه : فرعی(A2)</t>
  </si>
  <si>
    <t>1398/10/14</t>
  </si>
  <si>
    <t>خريد تعداد 216 سهم سرمایه گذاری صنایع پتروشیمی(وپترو1) به نرخ 9,215 به شماره اعلاميه 0000000110_3G</t>
  </si>
  <si>
    <t>1398/10/12</t>
  </si>
  <si>
    <t>پرداخت وجه طی حواله کارت به کارت دروازه پرداخت به شماره 161905439442 بانک ملت تاریخ : 1398/10/11 شعبه : فرعی(A2)</t>
  </si>
  <si>
    <t>1398/10/11</t>
  </si>
  <si>
    <t>خريد تعداد 2,588 سهم تولید ژلاتین کپسول ایران(دکپسول1) به نرخ 23,160 به شماره اعلامیه 0000001322_3G</t>
  </si>
  <si>
    <t>خريد تعداد 600 سهم تولید ژلاتین کپسول ایران(دکپسول1) به نرخ 23,159 به شماره اعلامیه 0000001320_3G</t>
  </si>
  <si>
    <t>خريد تعداد 122 سهم بورس کالای ایران(کالا1) به نرخ 20,700 به شماره اعلاميه 0000000883_3G</t>
  </si>
  <si>
    <t>فروش تعداد 4,870 سهم پالایش نفت تهران(شتران1) به نرخ 6,154 به شماره اعلاميه 0000002502_3G</t>
  </si>
  <si>
    <t>1398/10/10</t>
  </si>
  <si>
    <t>خريد تعداد 5,287 سهم تولید ژلاتین کپسول ایران(دکپسول1) به نرخ 22,100 به شماره اعلامیه 0000000829_3G</t>
  </si>
  <si>
    <t>خريد تعداد 12,013 سهم تولید ژلاتین کپسول ایران(دکپسول1) به نرخ 22,099 به شماره اعلامیه 0000000827_3G</t>
  </si>
  <si>
    <t>خريد تعداد 8,554 سهم تولید ژلاتین کپسول ایران(دکپسول1) به نرخ 22,098 به شماره اعلامیه 0000000831_3G</t>
  </si>
  <si>
    <t>خريد تعداد 1,446 سهم تولید ژلاتین کپسول ایران(دکپسول1) به نرخ 22,090 به شماره اعلامیه 0000000816_3G</t>
  </si>
  <si>
    <t>خريد تعداد 10,000 سهم تولید ژلاتین کپسول ایران(دکپسول1) به نرخ 21,860 به شماره اعلامیه 0000000961_3G</t>
  </si>
  <si>
    <t>فروش تعداد 54,465 سهم پالایش نفت تهران(شتران1) به نرخ 6,100 به شماره اعلاميه 0000002008_3G</t>
  </si>
  <si>
    <t>فروش تعداد 13,000 سهم پالایش نفت تهران(شتران1) به نرخ 6,088 به شماره اعلاميه 0000002148_3G</t>
  </si>
  <si>
    <t>فروش تعداد 2,230 سهم پالایش نفت تهران(شتران1) به نرخ 6,066 به شماره اعلاميه 0000002407_3G</t>
  </si>
  <si>
    <t>فروش تعداد 4,080 سهم پالایش نفت تهران(شتران1) به نرخ 6,055 به شماره اعلاميه 0000004639_3G</t>
  </si>
  <si>
    <t>فروش تعداد 40,000 سهم پالایش نفت تهران(شتران1) به نرخ 6,050 به شماره اعلاميه 0000003019_3G</t>
  </si>
  <si>
    <t>فروش تعداد 2,360 سهم خدمات انفورماتیک(رانفور1) به نرخ 18,290 به شماره اعلاميه 0000000173_3G</t>
  </si>
  <si>
    <t>فروش تعداد 1,500 سهم خدمات انفورماتیک(رانفور1) به نرخ 18,220 به شماره اعلاميه 0000000180_3G</t>
  </si>
  <si>
    <t>فروش تعداد 6,399 سهم خدمات انفورماتیک(رانفور1) به نرخ 18,216 به شماره اعلاميه 0000000177_3G</t>
  </si>
  <si>
    <t>پرداخت وجه طی حواله کارت به کارت دروازه پرداخت به شماره 161795964355 بانک ملت تاریخ : 1398/10/09 شعبه : فرعی(A2)</t>
  </si>
  <si>
    <t>1398/10/09</t>
  </si>
  <si>
    <t>خريد تعداد 51,210 سهم پالایش نفت بندرعباس(شبندر1) به نرخ 10,525 به شماره اعلاميه 0000000284_3G</t>
  </si>
  <si>
    <t>1398/10/08</t>
  </si>
  <si>
    <t>خريد تعداد 5,000 سهم توزیع دارو پخش(دتوزیع1) به نرخ 34,800 به شماره اعلامیه 0000005679_3G</t>
  </si>
  <si>
    <t>خريد تعداد 2,500 سهم توزیع دارو پخش(دتوزیع1) به نرخ 34,792 به شماره اعلامیه 0000005694_3G</t>
  </si>
  <si>
    <t>فروش تعداد 16,413 سهم گوشت مرغ ماهان(زماهان1) به نرخ 19,324 به شماره اعلامیه 0000000633_3G</t>
  </si>
  <si>
    <t>فروش تعداد 1,000 سهم گوشت مرغ ماهان(زماهان1) به نرخ 19,215 به شماره اعلامیه 0000000634_3G</t>
  </si>
  <si>
    <t>فروش تعداد 12,614 سهم گوشت مرغ ماهان(زماهان1) به نرخ 19,210 به شماره اعلامیه 0000000636_3G</t>
  </si>
  <si>
    <t>1398/10/04</t>
  </si>
  <si>
    <t>خريد تعداد 35,000 سهم پالایش نفت بندرعباس(شبندر1) به نرخ 9,360 به شماره اعلاميه 0000000444_3G</t>
  </si>
  <si>
    <t>خريد تعداد 47,793 سهم پالایش نفت بندرعباس(شبندر1) به نرخ 9,325 به شماره اعلاميه 0000000312_3G</t>
  </si>
  <si>
    <t>خريد تعداد 30,860 سهم پالایش نفت بندرعباس(شبندر1) به نرخ 9,324 به شماره اعلاميه 0000000311_3G</t>
  </si>
  <si>
    <t>خريد تعداد 5,663 سهم پالایش نفت بندرعباس(شبندر1) به نرخ 9,323 به شماره اعلاميه 0000000309_3G</t>
  </si>
  <si>
    <t>خريد تعداد 22,684 سهم پالایش نفت بندرعباس(شبندر1) به نرخ 9,322 به شماره اعلاميه 0000000307_3G</t>
  </si>
  <si>
    <t>خريد تعداد 156,232 سهم پالایش نفت بندرعباس(شبندر1) به نرخ 9,300 به شماره اعلاميه 0000000270_3G</t>
  </si>
  <si>
    <t>خريد تعداد 2,991 سهم پالایش نفت بندرعباس(شبندر1) به نرخ 9,299 به شماره اعلاميه 0000000940_3G</t>
  </si>
  <si>
    <t>1398/10/03</t>
  </si>
  <si>
    <t>خريد تعداد 2,461 سهم خدمات انفورماتیک(رانفور1) به نرخ 16,340 به شماره اعلاميه 0000000261_3G</t>
  </si>
  <si>
    <t>خريد تعداد 7,731 سهم خدمات انفورماتیک(رانفور1) به نرخ 16,339 به شماره اعلاميه 0000000259_3G</t>
  </si>
  <si>
    <t>فروش تعداد 4,303 سهم توسعه معدنی و صنعتی صبانور(کنور1) به نرخ 9,227 به شماره اعلاميه 0000000133_3G</t>
  </si>
  <si>
    <t>فروش تعداد 7,450 سهم توسعه معدنی و صنعتی صبانور(کنور1) به نرخ 9,226 به شماره اعلاميه 0000000127_3G</t>
  </si>
  <si>
    <t>دریافت وجه طی حواله ساتنا بانکی به شماره 006730 بانک خاور میانه جهت واریز به حساب 0100868772008</t>
  </si>
  <si>
    <t>1398/10/02</t>
  </si>
  <si>
    <t>خريد تعداد 10,000 سهم توسعه مولد نیروگاهی جهرم(بجهرم1) به نرخ 2,992 به شماره اعلامیه 0000001691_3G</t>
  </si>
  <si>
    <t>خريد تعداد 232,984 سهم توسعه مولد نیروگاهی جهرم(بجهرم1) به نرخ 2,950 به شماره اعلامیه 0000004402_3G</t>
  </si>
  <si>
    <t>خريد تعداد 153,493 سهم توسعه مولد نیروگاهی جهرم(بجهرم1) به نرخ 2,949 به شماره اعلامیه 0000004411_3G</t>
  </si>
  <si>
    <t>خريد تعداد 12,445 سهم توسعه مولد نیروگاهی جهرم(بجهرم1) به نرخ 2,948 به شماره اعلامیه 0000004387_3G</t>
  </si>
  <si>
    <t>خريد تعداد 21,078 سهم توسعه مولد نیروگاهی جهرم(بجهرم1) به نرخ 2,947 به شماره اعلامیه 0000004382_3G</t>
  </si>
  <si>
    <t>خريد تعداد 53,658 سهم توسعه مولد نیروگاهی جهرم(بجهرم1) به نرخ 2,940 به شماره اعلامیه 0000004346_3G</t>
  </si>
  <si>
    <t>خريد تعداد 6,000 سهم توسعه مولد نیروگاهی جهرم(بجهرم1) به نرخ 2,935 به شماره اعلامیه 0000004344_3G</t>
  </si>
  <si>
    <t>خريد تعداد 64,665 سهم توسعه مولد نیروگاهی جهرم(بجهرم1) به نرخ 2,933 به شماره اعلامیه 0000004342_3G</t>
  </si>
  <si>
    <t>خريد تعداد 5,000 سهم توسعه مولد نیروگاهی جهرم(بجهرم1) به نرخ 2,932 به شماره اعلامیه 0000004337_3G</t>
  </si>
  <si>
    <t>خريد تعداد 1,000 سهم توسعه مولد نیروگاهی جهرم(بجهرم1) به نرخ 2,931 به شماره اعلامیه 0000004336_3G</t>
  </si>
  <si>
    <t>خريد تعداد 3,493 سهم توسعه مولد نیروگاهی جهرم(بجهرم1) به نرخ 2,930 به شماره اعلامیه 0000004335_3G</t>
  </si>
  <si>
    <t>خريد تعداد 16,184 سهم توسعه مولد نیروگاهی جهرم(بجهرم1) به نرخ 2,929 به شماره اعلامیه 0000004332_3G</t>
  </si>
  <si>
    <t>خريد تعداد 12,280 سهم توسعه مولد نیروگاهی جهرم(بجهرم1) به نرخ 2,927 به شماره اعلامیه 0000004631_3G</t>
  </si>
  <si>
    <t>خريد تعداد 2,986 سهم توسعه مولد نیروگاهی جهرم(بجهرم1) به نرخ 2,926 به شماره اعلامیه 0000004629_3G</t>
  </si>
  <si>
    <t>خريد تعداد 13,431 سهم توسعه مولد نیروگاهی جهرم(بجهرم1) به نرخ 2,924 به شماره اعلامیه 0000004627_3G</t>
  </si>
  <si>
    <t>خريد تعداد 25,216 سهم پالایش نفت لاوان(شاوان1) به نرخ 42,300 به شماره اعلامیه 0000000450_3G</t>
  </si>
  <si>
    <t>خريد تعداد 275 سهم پالایش نفت لاوان(شاوان1) به نرخ 42,299 به شماره اعلامیه 0000000172_3G</t>
  </si>
  <si>
    <t>خريد تعداد 588 سهم پالایش نفت لاوان(شاوان1) به نرخ 42,200 به شماره اعلامیه 0000000168_3G</t>
  </si>
  <si>
    <t>خريد تعداد 879 سهم پالایش نفت لاوان(شاوان1) به نرخ 42,150 به شماره اعلامیه 0000000164_3G</t>
  </si>
  <si>
    <t>خريد تعداد 842 سهم پالایش نفت لاوان(شاوان1) به نرخ 42,149 به شماره اعلامیه 0000000162_3G</t>
  </si>
  <si>
    <t>خريد تعداد 3,152 سهم پالایش نفت اصفهان(شپنا1) به نرخ 5,770 به شماره اعلاميه 0000001916_3G</t>
  </si>
  <si>
    <t>خريد تعداد 2,300 سهم پالایش نفت اصفهان(شپنا1) به نرخ 5,769 به شماره اعلاميه 0000001912_3G</t>
  </si>
  <si>
    <t>خريد تعداد 8,088 سهم پالایش نفت اصفهان(شپنا1) به نرخ 5,768 به شماره اعلاميه 0000001911_3G</t>
  </si>
  <si>
    <t>خريد تعداد 8,460 سهم پالایش نفت اصفهان(شپنا1) به نرخ 5,766 به شماره اعلاميه 0000001910_3G</t>
  </si>
  <si>
    <t>فروش تعداد 500 سهم شیر پاستوریزه پگاه فارس(غفارس1) به نرخ 43,589 به شماره اعلامیه 0000000088_3G</t>
  </si>
  <si>
    <t>فروش تعداد 2,850 سهم شیر پاستوریزه پگاه فارس(غفارس1) به نرخ 43,298 به شماره اعلامیه 0000000082_3G</t>
  </si>
  <si>
    <t>فروش تعداد 500 سهم شیر پاستوریزه پگاه فارس(غفارس1) به نرخ 42,700 به شماره اعلامیه 0000000078_3G</t>
  </si>
  <si>
    <t>فروش تعداد 950 سهم شیر پاستوریزه پگاه فارس(غفارس1) به نرخ 42,600 به شماره اعلامیه 0000000067_3G</t>
  </si>
  <si>
    <t>فروش تعداد 800 سهم شیر پاستوریزه پگاه فارس(غفارس1) به نرخ 42,500 به شماره اعلامیه 0000000077_3G</t>
  </si>
  <si>
    <t>فروش تعداد 45 سهم شیر پاستوریزه پگاه فارس(غفارس1) به نرخ 42,225 به شماره اعلامیه 0000000094_3G</t>
  </si>
  <si>
    <t>فروش تعداد 133 سهم شیر پاستوریزه پگاه فارس(غفارس1) به نرخ 42,223 به شماره اعلامیه 0000000093_3G</t>
  </si>
  <si>
    <t>فروش تعداد 3,827 سهم شیر پاستوریزه پگاه فارس(غفارس1) به نرخ 42,222 به شماره اعلامیه 0000000098_3G</t>
  </si>
  <si>
    <t>فروش تعداد 1,055 سهم شیر پاستوریزه پگاه فارس(غفارس1) به نرخ 42,212 به شماره اعلامیه 0000000099_3G</t>
  </si>
  <si>
    <t>1398/10/01</t>
  </si>
  <si>
    <t>فروش تعداد 10,119 سهم گسترش سرمایه گذاری ایرانیان(وگستر1) به نرخ 5,200 به شماره اعلامیه 0000001559_3G</t>
  </si>
  <si>
    <t>فروش تعداد 8,160 سهم گسترش سرمایه گذاری ایرانیان(وگستر1) به نرخ 5,190 به شماره اعلامیه 0000001507_3G</t>
  </si>
  <si>
    <t>فروش تعداد 16,676 سهم گسترش سرمایه گذاری ایرانیان(وگستر1) به نرخ 5,189 به شماره اعلامیه 0000000558_3G</t>
  </si>
  <si>
    <t>فروش تعداد 23,324 سهم گسترش سرمایه گذاری ایرانیان(وگستر1) به نرخ 5,188 به شماره اعلامیه 0000000559_3G</t>
  </si>
  <si>
    <t>فروش تعداد 33,000 سهم گسترش سرمایه گذاری ایرانیان(وگستر1) به نرخ 5,185 به شماره اعلامیه 0000000106_3G</t>
  </si>
  <si>
    <t>فروش تعداد 53,000 سهم گسترش سرمایه گذاری ایرانیان(وگستر1) به نرخ 5,180 به شماره اعلامیه 0000000114_3G</t>
  </si>
  <si>
    <t>فروش تعداد 200,000 سهم گسترش سرمایه گذاری ایرانیان(وگستر1) به نرخ 5,179 به شماره اعلامیه 0000000093_3G</t>
  </si>
  <si>
    <t>فروش تعداد 27,152 سهم گسترش سرمایه گذاری ایرانیان(وگستر1) به نرخ 5,161 به شماره اعلامیه 0000000605_3G</t>
  </si>
  <si>
    <t>فروش تعداد 151,958 سهم گسترش سرمایه گذاری ایرانیان(وگستر1) به نرخ 5,160 به شماره اعلامیه 0000001181_3G</t>
  </si>
  <si>
    <t>فروش تعداد 17,865 سهم گسترش سرمایه گذاری ایرانیان(وگستر1) به نرخ 5,152 به شماره اعلامیه 0000000060_3G</t>
  </si>
  <si>
    <t>فروش تعداد 17,547 سهم گسترش سرمایه گذاری ایرانیان(وگستر1) به نرخ 5,151 به شماره اعلامیه 0000000538_3G</t>
  </si>
  <si>
    <t>فروش تعداد 39,355 سهم گسترش سرمایه گذاری ایرانیان(وگستر1) به نرخ 5,150 به شماره اعلامیه 0000000653_3G</t>
  </si>
  <si>
    <t>فروش تعداد 4,950 سهم گسترش سرمایه گذاری ایرانیان(وگستر1) به نرخ 5,145 به شماره اعلامیه 0000000625_3G</t>
  </si>
  <si>
    <t>فروش تعداد 10,000 سهم گسترش سرمایه گذاری ایرانیان(وگستر1) به نرخ 5,143 به شماره اعلامیه 0000000197_3G</t>
  </si>
  <si>
    <t>فروش تعداد 11,641 سهم گسترش سرمایه گذاری ایرانیان(وگستر1) به نرخ 5,142 به شماره اعلامیه 0000000201_3G</t>
  </si>
  <si>
    <t>فروش تعداد 8,146 سهم گسترش سرمایه گذاری ایرانیان(وگستر1) به نرخ 5,141 به شماره اعلامیه 0000000204_3G</t>
  </si>
  <si>
    <t>فروش تعداد 8,847 سهم گسترش سرمایه گذاری ایرانیان(وگستر1) به نرخ 5,140 به شماره اعلامیه 0000000631_3G</t>
  </si>
  <si>
    <t>فروش تعداد 1,000 سهم گسترش سرمایه گذاری ایرانیان(وگستر1) به نرخ 5,133 به شماره اعلامیه 0000001012_3G</t>
  </si>
  <si>
    <t>فروش تعداد 8,500 سهم گسترش سرمایه گذاری ایرانیان(وگستر1) به نرخ 5,130 به شماره اعلامیه 0000001043_3G</t>
  </si>
  <si>
    <t>فروش تعداد 3,940 سهم گسترش سرمایه گذاری ایرانیان(وگستر1) به نرخ 5,125 به شماره اعلامیه 0000000944_3G</t>
  </si>
  <si>
    <t>فروش تعداد 7,000 سهم گسترش سرمایه گذاری ایرانیان(وگستر1) به نرخ 5,123 به شماره اعلامیه 0000000121_3G</t>
  </si>
  <si>
    <t>فروش تعداد 29,000 سهم گسترش سرمایه گذاری ایرانیان(وگستر1) به نرخ 5,121 به شماره اعلامیه 0000000917_3G</t>
  </si>
  <si>
    <t>فروش تعداد 3,618 سهم گسترش سرمایه گذاری ایرانیان(وگستر1) به نرخ 5,120 به شماره اعلامیه 0000000897_3G</t>
  </si>
  <si>
    <t>فروش تعداد 1,313 سهم گسترش سرمایه گذاری ایرانیان(وگستر1) به نرخ 5,118 به شماره اعلامیه 0000000898_3G</t>
  </si>
  <si>
    <t>فروش تعداد 17,461 سهم گسترش سرمایه گذاری ایرانیان(وگستر1) به نرخ 5,116 به شماره اعلامیه 0000000504_3G</t>
  </si>
  <si>
    <t>فروش تعداد 26,920 سهم گسترش سرمایه گذاری ایرانیان(وگستر1) به نرخ 5,115 به شماره اعلامیه 0000000507_3G</t>
  </si>
  <si>
    <t>فروش تعداد 40,000 سهم گسترش سرمایه گذاری ایرانیان(وگستر1) به نرخ 5,111 به شماره اعلامیه 0000000516_3G</t>
  </si>
  <si>
    <t>فروش تعداد 49,500 سهم گسترش سرمایه گذاری ایرانیان(وگستر1) به نرخ 5,110 به شماره اعلامیه 0000000289_3G</t>
  </si>
  <si>
    <t>فروش تعداد 2,000 سهم گسترش سرمایه گذاری ایرانیان(وگستر1) به نرخ 5,102 به شماره اعلامیه 0000000061_3G</t>
  </si>
  <si>
    <t>فروش تعداد 57,135 سهم گسترش سرمایه گذاری ایرانیان(وگستر1) به نرخ 5,101 به شماره اعلامیه 0000000411_3G</t>
  </si>
  <si>
    <t>فروش تعداد 45,700 سهم گسترش سرمایه گذاری ایرانیان(وگستر1) به نرخ 5,100 به شماره اعلامیه 0000000925_3G</t>
  </si>
  <si>
    <t>فروش تعداد 1,202 سهم گسترش سرمایه گذاری ایرانیان(وگستر1) به نرخ 5,098 به شماره اعلامیه 0000000775_3G</t>
  </si>
  <si>
    <t>فروش تعداد 48,798 سهم گسترش سرمایه گذاری ایرانیان(وگستر1) به نرخ 5,097 به شماره اعلامیه 0000000776_3G</t>
  </si>
  <si>
    <t>فروش تعداد 3,000 سهم گسترش سرمایه گذاری ایرانیان(وگستر1) به نرخ 5,089 به شماره اعلامیه 0000000363_3G</t>
  </si>
  <si>
    <t>فروش تعداد 1,000 سهم گسترش سرمایه گذاری ایرانیان(وگستر1) به نرخ 5,083 به شماره اعلامیه 0000000831_3G</t>
  </si>
  <si>
    <t>فروش تعداد 2,000 سهم گسترش سرمایه گذاری ایرانیان(وگستر1) به نرخ 5,082 به شماره اعلامیه 0000000360_3G</t>
  </si>
  <si>
    <t>فروش تعداد 79,238 سهم گسترش سرمایه گذاری ایرانیان(وگستر1) به نرخ 5,081 به شماره اعلامیه 0000000878_3G</t>
  </si>
  <si>
    <t>فروش تعداد 27,600 سهم گسترش سرمایه گذاری ایرانیان(وگستر1) به نرخ 5,080 به شماره اعلامیه 0000000372_3G</t>
  </si>
  <si>
    <t>1398/09/30</t>
  </si>
  <si>
    <t>خريد تعداد 3,021 سهم کشت وصنعت شریف آباد(زشریف1) به نرخ 14,520 به شماره اعلامیه 0000002009_3G</t>
  </si>
  <si>
    <t>خريد تعداد 29 سهم کشت وصنعت شریف آباد(زشریف1) به نرخ 14,510 به شماره اعلامیه 0000002007_3G</t>
  </si>
  <si>
    <t>خريد تعداد 62,086 سهم کشت وصنعت شریف آباد(زشریف1) به نرخ 14,500 به شماره اعلامیه 0000002006_3G</t>
  </si>
  <si>
    <t>خريد تعداد 36,386 سهم کشت وصنعت شریف آباد(زشریف1) به نرخ 14,499 به شماره اعلامیه 0000001991_3G</t>
  </si>
  <si>
    <t>خريد تعداد 138 سهم کشت وصنعت شریف آباد(زشریف1) به نرخ 14,498 به شماره اعلامیه 0000001962_3G</t>
  </si>
  <si>
    <t>خريد تعداد 6,290 سهم کشت وصنعت شریف آباد(زشریف1) به نرخ 14,490 به شماره اعلامیه 0000001997_3G</t>
  </si>
  <si>
    <t>خريد تعداد 5,395 سهم پالایش نفت تهران(شتران1) به نرخ 5,868 به شماره اعلاميه 0000000799_3G</t>
  </si>
  <si>
    <t>خريد تعداد 40,900 سهم پالایش نفت اصفهان(شپنا1) به نرخ 5,670 به شماره اعلاميه 0000003644_3G</t>
  </si>
  <si>
    <t>خريد تعداد 23,794 سهم پالایش نفت اصفهان(شپنا1) به نرخ 5,669 به شماره اعلاميه 0000003617_3G</t>
  </si>
  <si>
    <t>خريد تعداد 26,031 سهم پالایش نفت اصفهان(شپنا1) به نرخ 5,668 به شماره اعلاميه 0000003613_3G</t>
  </si>
  <si>
    <t>خريد تعداد 22,480 سهم پالایش نفت اصفهان(شپنا1) به نرخ 5,666 به شماره اعلاميه 0000006619_3G</t>
  </si>
  <si>
    <t>خريد تعداد 175 سهم پالایش نفت اصفهان(شپنا1) به نرخ 5,665 به شماره اعلاميه 0000003610_3G</t>
  </si>
  <si>
    <t>خريد تعداد 100,000 سهم پالایش نفت اصفهان(شپنا1) به نرخ 5,660 به شماره اعلاميه 0000004462_3G</t>
  </si>
  <si>
    <t>فروش تعداد 22,612 سهم پالایش نفت لاوان(شاوان1) به نرخ 42,400 به شماره اعلامیه 0000000710_3G</t>
  </si>
  <si>
    <t>فروش تعداد 10,100 سهم پالایش نفت لاوان(شاوان1) به نرخ 42,300 به شماره اعلامیه 0000000866_3G</t>
  </si>
  <si>
    <t>فروش تعداد 450 سهم پالایش نفت لاوان(شاوان1) به نرخ 42,298 به شماره اعلامیه 0000000854_3G</t>
  </si>
  <si>
    <t>فروش تعداد 11,317 سهم پالایش نفت لاوان(شاوان1) به نرخ 42,297 به شماره اعلامیه 0000000861_3G</t>
  </si>
  <si>
    <t>فروش تعداد 95 سهم پالایش نفت لاوان(شاوان1) به نرخ 42,201 به شماره اعلامیه 0000000714_3G</t>
  </si>
  <si>
    <t>فروش تعداد 3,205 سهم پالایش نفت لاوان(شاوان1) به نرخ 42,200 به شماره اعلامیه 0000000719_3G</t>
  </si>
  <si>
    <t>فروش تعداد 2,279 سهم پالایش نفت لاوان(شاوان1) به نرخ 42,180 به شماره اعلامیه 0000000816_3G</t>
  </si>
  <si>
    <t>فروش تعداد 5,000 سهم پالایش نفت لاوان(شاوان1) به نرخ 42,101 به شماره اعلامیه 0000000807_3G</t>
  </si>
  <si>
    <t>فروش تعداد 4,722 سهم پالایش نفت لاوان(شاوان1) به نرخ 42,100 به شماره اعلامیه 0000000824_3G</t>
  </si>
  <si>
    <t>فروش تعداد 3,728 سهم پالایش نفت لاوان(شاوان1) به نرخ 42,011 به شماره اعلامیه 0000000826_3G</t>
  </si>
  <si>
    <t>فروش تعداد 1,167 سهم پالایش نفت لاوان(شاوان1) به نرخ 41,990 به شماره اعلامیه 0000001477_3G</t>
  </si>
  <si>
    <t>فروش تعداد 1,911 سهم پالایش نفت لاوان(شاوان1) به نرخ 41,900 به شماره اعلامیه 0000001448_3G</t>
  </si>
  <si>
    <t>فروش تعداد 3,184 سهم پگاه آذربایجان غربی(غشاذر1) به نرخ 10,065 به شماره اعلاميه 0000000501_3G</t>
  </si>
  <si>
    <t>1398/09/26</t>
  </si>
  <si>
    <t>خريد تعداد 29,492 سهم توسعه مولد نیروگاهی جهرم(بجهرم1) به نرخ 3,010 به شماره اعلامیه 0000004490_3G</t>
  </si>
  <si>
    <t>خريد تعداد 37,016 سهم توسعه مولد نیروگاهی جهرم(بجهرم1) به نرخ 3,009 به شماره اعلامیه 0000004485_3G</t>
  </si>
  <si>
    <t>خريد تعداد 1,492 سهم توسعه مولد نیروگاهی جهرم(بجهرم1) به نرخ 3,008 به شماره اعلامیه 0000004480_3G</t>
  </si>
  <si>
    <t>خريد تعداد 25,300 سهم توسعه مولد نیروگاهی جهرم(بجهرم1) به نرخ 2,999 به شماره اعلامیه 0000004605_3G</t>
  </si>
  <si>
    <t>خريد تعداد 170,803 سهم توسعه مولد نیروگاهی جهرم(بجهرم1) به نرخ 2,998 به شماره اعلامیه 0000004569_3G</t>
  </si>
  <si>
    <t>خريد تعداد 164,183 سهم توسعه مولد نیروگاهی جهرم(بجهرم1) به نرخ 2,997 به شماره اعلامیه 0000003020_3G</t>
  </si>
  <si>
    <t>خريد تعداد 12,014 سهم توسعه مولد نیروگاهی جهرم(بجهرم1) به نرخ 2,996 به شماره اعلامیه 0000002996_3G</t>
  </si>
  <si>
    <t>خريد تعداد 60,749 سهم توسعه مولد نیروگاهی جهرم(بجهرم1) به نرخ 2,995 به شماره اعلامیه 0000002986_3G</t>
  </si>
  <si>
    <t>خريد تعداد 4,878 سهم توسعه مولد نیروگاهی جهرم(بجهرم1) به نرخ 2,994 به شماره اعلامیه 0000002945_3G</t>
  </si>
  <si>
    <t>خريد تعداد 35,880 سهم توسعه مولد نیروگاهی جهرم(بجهرم1) به نرخ 2,993 به شماره اعلامیه 0000002941_3G</t>
  </si>
  <si>
    <t>خريد تعداد 1,493 سهم توسعه مولد نیروگاهی جهرم(بجهرم1) به نرخ 2,992 به شماره اعلامیه 0000002937_3G</t>
  </si>
  <si>
    <t>خريد تعداد 70,458 سهم پالایش نفت تهران(شتران1) به نرخ 5,690 به شماره اعلاميه 0000001174_3G</t>
  </si>
  <si>
    <t>خريد تعداد 7,542 سهم پالایش نفت تهران(شتران1) به نرخ 5,688 به شماره اعلاميه 0000001137_3G</t>
  </si>
  <si>
    <t>فروش تعداد 38,903 سهم پالایش نفت بندرعباس(شبندر1) به نرخ 18,338 به شماره اعلاميه 0000000414_3G</t>
  </si>
  <si>
    <t>فروش تعداد 9,126 سهم پالایش نفت بندرعباس(شبندر1) به نرخ 18,337 به شماره اعلاميه 0000000435_3G</t>
  </si>
  <si>
    <t>فروش تعداد 5,087 سهم پالایش نفت بندرعباس(شبندر1) به نرخ 18,336 به شماره اعلاميه 0000000517_3G</t>
  </si>
  <si>
    <t>فروش تعداد 4,625 سهم پالایش نفت بندرعباس(شبندر1) به نرخ 18,335 به شماره اعلاميه 0000000520_3G</t>
  </si>
  <si>
    <t>فروش تعداد 2,656 سهم پالایش نفت بندرعباس(شبندر1) به نرخ 18,331 به شماره اعلاميه 0000000445_3G</t>
  </si>
  <si>
    <t>فروش تعداد 4,759 سهم پالایش نفت بندرعباس(شبندر1) به نرخ 18,330 به شماره اعلاميه 0000000447_3G</t>
  </si>
  <si>
    <t>فروش تعداد 4,352 سهم پالایش نفت بندرعباس(شبندر1) به نرخ 18,319 به شماره اعلاميه 0000000656_3G</t>
  </si>
  <si>
    <t>فروش تعداد 200 سهم پالایش نفت بندرعباس(شبندر1) به نرخ 18,318 به شماره اعلاميه 0000000641_3G</t>
  </si>
  <si>
    <t>فروش تعداد 4,244 سهم پالایش نفت بندرعباس(شبندر1) به نرخ 18,317 به شماره اعلاميه 0000000696_3G</t>
  </si>
  <si>
    <t>فروش تعداد 21,750 سهم پالایش نفت بندرعباس(شبندر1) به نرخ 18,316 به شماره اعلاميه 0000000702_3G</t>
  </si>
  <si>
    <t>فروش تعداد 57 سهم پالایش نفت بندرعباس(شبندر1) به نرخ 18,313 به شماره اعلاميه 0000000621_3G</t>
  </si>
  <si>
    <t>فروش تعداد 6,450 سهم پالایش نفت بندرعباس(شبندر1) به نرخ 18,312 به شماره اعلاميه 0000000630_3G</t>
  </si>
  <si>
    <t>فروش تعداد 40 سهم پالایش نفت بندرعباس(شبندر1) به نرخ 18,274 به شماره اعلاميه 0000001078_3G</t>
  </si>
  <si>
    <t>فروش تعداد 4,299 سهم بانک کارآفرین(وکار1) به نرخ 3,294 به شماره اعلاميه 0000000273_3G</t>
  </si>
  <si>
    <t>فروش تعداد 18,000 سهم بانک کارآفرین(وکار1) به نرخ 3,282 به شماره اعلاميه 0000000260_3G</t>
  </si>
  <si>
    <t>فروش تعداد 28,700 سهم بانک کارآفرین(وکار1) به نرخ 3,281 به شماره اعلاميه 0000000266_3G</t>
  </si>
  <si>
    <t>فروش تعداد 18,706 سهم بانک کارآفرین(وکار1) به نرخ 3,280 به شماره اعلاميه 0000000270_3G</t>
  </si>
  <si>
    <t>1398/09/25</t>
  </si>
  <si>
    <t>پرداخت وجه طی حواله کارت به کارت دروازه پرداخت به شماره 161040956858 بانک ملت تاریخ : 1398/09/24 شعبه : فرعی(A2)</t>
  </si>
  <si>
    <t>1398/09/24</t>
  </si>
  <si>
    <t>خريد تعداد 57,000 سهم پالایش نفت اصفهان(شپنا1) به نرخ 5,430 به شماره اعلاميه 0000001406_3G</t>
  </si>
  <si>
    <t>فروش تعداد 2,678 سهم توزیع دارو پخش(دتوزیع1) به نرخ 31,290 به شماره اعلامیه 0000000629_3G</t>
  </si>
  <si>
    <t>فروش تعداد 1,105 سهم توزیع دارو پخش(دتوزیع1) به نرخ 31,253 به شماره اعلامیه 0000000639_3G</t>
  </si>
  <si>
    <t>فروش تعداد 2,095 سهم توزیع دارو پخش(دتوزیع1) به نرخ 31,252 به شماره اعلامیه 0000000640_3G</t>
  </si>
  <si>
    <t>فروش تعداد 180 سهم توزیع دارو پخش(دتوزیع1) به نرخ 31,102 به شماره اعلامیه 0000000819_3G</t>
  </si>
  <si>
    <t>فروش تعداد 4,000 سهم توزیع دارو پخش(دتوزیع1) به نرخ 31,101 به شماره اعلامیه 0000000801_3G</t>
  </si>
  <si>
    <t>1398/09/23</t>
  </si>
  <si>
    <t>خريد تعداد 20,000 سهم پالایش نفت تهران(شتران1) به نرخ 5,755 به شماره اعلاميه 0000000301_3G</t>
  </si>
  <si>
    <t>خريد تعداد 12,000 سهم پالایش نفت تهران(شتران1) به نرخ 5,754 به شماره اعلاميه 0000000386_3G</t>
  </si>
  <si>
    <t>خريد تعداد 3,000 سهم پالایش نفت تهران(شتران1) به نرخ 5,752 به شماره اعلاميه 0000000431_3G</t>
  </si>
  <si>
    <t>خريد تعداد 250 سهم پالایش نفت تهران(شتران1) به نرخ 5,749 به شماره اعلاميه 0000000463_3G</t>
  </si>
  <si>
    <t>خريد تعداد 111 سهم توسعه معدنی و صنعتی صبانور(کنور1) به نرخ 9,013 به شماره اعلاميه 0000001415_3G</t>
  </si>
  <si>
    <t>خريد تعداد 2,121 سهم توسعه معدنی و صنعتی صبانور(کنور1) به نرخ 9,000 به شماره اعلاميه 0000001387_3G</t>
  </si>
  <si>
    <t>خريد تعداد 3,879 سهم توسعه معدنی و صنعتی صبانور(کنور1) به نرخ 8,999 به شماره اعلاميه 0000001386_3G</t>
  </si>
  <si>
    <t>خريد تعداد 73,000 سهم پالایش نفت اصفهان(شپنا1) به نرخ 5,480 به شماره اعلاميه 0000001471_3G</t>
  </si>
  <si>
    <t>فروش تعداد 200 سهم گسترش سرمایه گذاری ایرانیان(وگستر1) به نرخ 5,170 به شماره اعلامیه 0000001401_3G</t>
  </si>
  <si>
    <t>فروش تعداد 2,146 سهم گسترش سرمایه گذاری ایرانیان(وگستر1) به نرخ 5,169 به شماره اعلامیه 0000001403_3G</t>
  </si>
  <si>
    <t>فروش تعداد 6,874 سهم گسترش سرمایه گذاری ایرانیان(وگستر1) به نرخ 5,166 به شماره اعلامیه 0000001405_3G</t>
  </si>
  <si>
    <t>فروش تعداد 6,148 سهم گسترش سرمایه گذاری ایرانیان(وگستر1) به نرخ 5,100 به شماره اعلامیه 0000000465_3G</t>
  </si>
  <si>
    <t>فروش تعداد 9,800 سهم گسترش سرمایه گذاری ایرانیان(وگستر1) به نرخ 5,071 به شماره اعلامیه 0000000431_3G</t>
  </si>
  <si>
    <t>فروش تعداد 22,100 سهم گسترش سرمایه گذاری ایرانیان(وگستر1) به نرخ 5,070 به شماره اعلامیه 0000000122_3G</t>
  </si>
  <si>
    <t>فروش تعداد 5,500 سهم گسترش سرمایه گذاری ایرانیان(وگستر1) به نرخ 5,064 به شماره اعلامیه 0000000095_3G</t>
  </si>
  <si>
    <t>فروش تعداد 3,960 سهم گسترش سرمایه گذاری ایرانیان(وگستر1) به نرخ 5,060 به شماره اعلامیه 0000000388_3G</t>
  </si>
  <si>
    <t>فروش تعداد 5,000 سهم گسترش سرمایه گذاری ایرانیان(وگستر1) به نرخ 5,013 به شماره اعلامیه 0000000187_3G</t>
  </si>
  <si>
    <t>فروش تعداد 5,600 سهم گسترش سرمایه گذاری ایرانیان(وگستر1) به نرخ 4,990 به شماره اعلامیه 0000000217_3G</t>
  </si>
  <si>
    <t>فروش تعداد 1,000 سهم گسترش سرمایه گذاری ایرانیان(وگستر1) به نرخ 4,961 به شماره اعلامیه 0000000240_3G</t>
  </si>
  <si>
    <t>فروش تعداد 24,411 سهم گسترش سرمایه گذاری ایرانیان(وگستر1) به نرخ 4,960 به شماره اعلامیه 0000000321_3G</t>
  </si>
  <si>
    <t>فروش تعداد 81,167 سهم گسترش سرمایه گذاری ایرانیان(وگستر1) به نرخ 4,950 به شماره اعلامیه 0000000279_3G</t>
  </si>
  <si>
    <t>1398/09/18</t>
  </si>
  <si>
    <t>خريد تعداد 5,640 سهم توسعه معدنی و صنعتی صبانور(کنور1) به نرخ 8,090 به شماره اعلاميه 0000000799_3G</t>
  </si>
  <si>
    <t>فروش تعداد 1,081 سهم کشت و دامداری فکا(زفکا1) به نرخ 22,903 به شماره اعلامیه 0000000151_3G</t>
  </si>
  <si>
    <t>فروش تعداد 939 سهم کشت و دامداری فکا(زفکا1) به نرخ 22,902 به شماره اعلامیه 0000000152_3G</t>
  </si>
  <si>
    <t>1398/09/17</t>
  </si>
  <si>
    <t>خريد تعداد 26 سهم شیر پاستوریزه پگاه فارس(غفارس1) به نرخ 39,399 به شماره اعلامیه 0000000452_3G</t>
  </si>
  <si>
    <t>فروش تعداد 20 سهم دارویی ره آورد تامین(درهآور1) به نرخ 33,820 به شماره اعلامیه 0000005707_3G</t>
  </si>
  <si>
    <t>فروش تعداد 12 سهم خدمات انفورماتیک(رانفور1) به نرخ 15,991 به شماره اعلاميه 0000000537_3G</t>
  </si>
  <si>
    <t>فروش تعداد 5 سهم سرامیک های صنعتی اردکان(کسرا1) به نرخ 18,289 به شماره اعلاميه 0000002987_3G</t>
  </si>
  <si>
    <t>1398/09/16</t>
  </si>
  <si>
    <t>خريد تعداد 32 سهم شیر پاستوریزه پگاه فارس(غفارس1) به نرخ 41,200 به شماره اعلامیه 0000000106_3G</t>
  </si>
  <si>
    <t>خريد تعداد 88 سهم شیر پاستوریزه پگاه فارس(غفارس1) به نرخ 41,084 به شماره اعلامیه 0000000105_3G</t>
  </si>
  <si>
    <t>فروش تعداد 274 سهم تولیدی فولاد سپید فراب کویر(کویر1) به نرخ 18,250 به شماره اعلاميه 0000005642_3G</t>
  </si>
  <si>
    <t>1398/09/10</t>
  </si>
  <si>
    <t>خريد تعداد 8,981 سهم سایر اشخاص بورس انرژی(انرژی31) به نرخ 70,775 به شماره اعلامیه 0000002170_3G</t>
  </si>
  <si>
    <t>خريد تعداد 759 سهم سایر اشخاص بورس انرژی(انرژی31) به نرخ 70,770 به شماره اعلامیه 0000002141_3G</t>
  </si>
  <si>
    <t>خريد تعداد 1,660 سهم سایر اشخاص بورس انرژی(انرژی31) به نرخ 70,769 به شماره اعلامیه 0000002139_3G</t>
  </si>
  <si>
    <t>خريد تعداد 465 سهم سایر اشخاص بورس انرژی(انرژی31) به نرخ 70,600 به شماره اعلامیه 0000002251_3G</t>
  </si>
  <si>
    <t>خريد تعداد 19 سهم سایر اشخاص بورس انرژی(انرژی31) به نرخ 70,599 به شماره اعلامیه 0000002248_3G</t>
  </si>
  <si>
    <t>خريد تعداد 250 سهم سایر اشخاص بورس انرژی(انرژی31) به نرخ 70,289 به شماره اعلامیه 0000002078_3G</t>
  </si>
  <si>
    <t>خريد تعداد 640 سهم سایر اشخاص بورس انرژی(انرژی31) به نرخ 70,198 به شماره اعلامیه 0000002299_3G</t>
  </si>
  <si>
    <t>خريد تعداد 12,375 سهم سایر اشخاص بورس انرژی(انرژی31) به نرخ 69,474 به شماره اعلامیه 0000000988_3G</t>
  </si>
  <si>
    <t>فروش تعداد 1,000 سهم توسعه معدنی و صنعتی صبانور(کنور1) به نرخ 7,250 به شماره اعلاميه 0000000409_3G</t>
  </si>
  <si>
    <t>فروش تعداد 23,657 سهم توسعه معدنی و صنعتی صبانور(کنور1) به نرخ 7,244 به شماره اعلاميه 0000000311_3G</t>
  </si>
  <si>
    <t>فروش تعداد 46,493 سهم توسعه معدنی و صنعتی صبانور(کنور1) به نرخ 7,243 به شماره اعلاميه 0000000410_3G</t>
  </si>
  <si>
    <t>فروش تعداد 21,571 سهم توسعه معدنی و صنعتی صبانور(کنور1) به نرخ 7,242 به شماره اعلاميه 0000000305_3G</t>
  </si>
  <si>
    <t>فروش تعداد 17,300 سهم توسعه معدنی و صنعتی صبانور(کنور1) به نرخ 7,241 به شماره اعلاميه 0000000297_3G</t>
  </si>
  <si>
    <t>فروش تعداد 9,279 سهم توسعه معدنی و صنعتی صبانور(کنور1) به نرخ 7,240 به شماره اعلاميه 0000000291_3G</t>
  </si>
  <si>
    <t>فروش تعداد 4,789 سهم توسعه معدنی و صنعتی صبانور(کنور1) به نرخ 7,232 به شماره اعلاميه 0000000371_3G</t>
  </si>
  <si>
    <t>فروش تعداد 655 سهم صنعت روی زنگان(زنگان1) به نرخ 27,391 به شماره اعلامیه 0000000404_3G</t>
  </si>
  <si>
    <t>1398/09/09</t>
  </si>
  <si>
    <t>خريد تعداد 9,347 سهم گوشت مرغ ماهان(زماهان1) به نرخ 13,968 به شماره اعلامیه 0000001030_3G</t>
  </si>
  <si>
    <t>خريد تعداد 1,654 سهم گوشت مرغ ماهان(زماهان1) به نرخ 13,965 به شماره اعلامیه 0000001026_3G</t>
  </si>
  <si>
    <t>خريد تعداد 10,190 سهم گوشت مرغ ماهان(زماهان1) به نرخ 13,960 به شماره اعلامیه 0000001023_3G</t>
  </si>
  <si>
    <t>خريد تعداد 6,400 سهم گوشت مرغ ماهان(زماهان1) به نرخ 13,959 به شماره اعلامیه 0000001022_3G</t>
  </si>
  <si>
    <t>خريد تعداد 2,409 سهم گوشت مرغ ماهان(زماهان1) به نرخ 13,955 به شماره اعلامیه 0000001021_3G</t>
  </si>
  <si>
    <t>1398/09/06</t>
  </si>
  <si>
    <t>فروش تعداد 1,917 سهم غلتک سازان سپاهان(فسازان1) به نرخ 18,604 به شماره اعلاميه 0000001014_3G</t>
  </si>
  <si>
    <t>فروش تعداد 481 سهم گوشت مرغ ماهان(زماهان1) به نرخ 13,900 به شماره اعلامیه 0000000169_3G</t>
  </si>
  <si>
    <t>فروش تعداد 7,319 سهم گوشت مرغ ماهان(زماهان1) به نرخ 13,859 به شماره اعلامیه 0000000170_3G</t>
  </si>
  <si>
    <t>فروش تعداد 138 سهم گوشت مرغ ماهان(زماهان1) به نرخ 13,801 به شماره اعلامیه 0000000028_3G</t>
  </si>
  <si>
    <t>فروش تعداد 16,545 سهم گوشت مرغ ماهان(زماهان1) به نرخ 13,800 به شماره اعلامیه 0000000029_3G</t>
  </si>
  <si>
    <t>فروش تعداد 24,700 سهم گوشت مرغ ماهان(زماهان1) به نرخ 13,733 به شماره اعلامیه 0000000058_3G</t>
  </si>
  <si>
    <t>فروش تعداد 1,400 سهم گوشت مرغ ماهان(زماهان1) به نرخ 13,703 به شماره اعلامیه 0000000046_3G</t>
  </si>
  <si>
    <t>فروش تعداد 11,900 سهم گوشت مرغ ماهان(زماهان1) به نرخ 13,700 به شماره اعلامیه 0000000041_3G</t>
  </si>
  <si>
    <t>فروش تعداد 1,100 سهم گوشت مرغ ماهان(زماهان1) به نرخ 13,680 به شماره اعلامیه 0000000032_3G</t>
  </si>
  <si>
    <t>فروش تعداد 18,717 سهم گوشت مرغ ماهان(زماهان1) به نرخ 13,670 به شماره اعلامیه 0000000033_3G</t>
  </si>
  <si>
    <t>فروش تعداد 8,276 سهم گوشت مرغ ماهان(زماهان1) به نرخ 13,661 به شماره اعلامیه 0000000068_3G</t>
  </si>
  <si>
    <t>فروش تعداد 1,141 سهم گوشت مرغ ماهان(زماهان1) به نرخ 13,607 به شماره اعلامیه 0000000074_3G</t>
  </si>
  <si>
    <t>فروش تعداد 159 سهم گوشت مرغ ماهان(زماهان1) به نرخ 13,606 به شماره اعلامیه 0000000075_3G</t>
  </si>
  <si>
    <t>1398/08/27</t>
  </si>
  <si>
    <t>فروش تعداد 700 سهم پالایش نفت اصفهان(شپنا1) به نرخ 5,511 به شماره اعلاميه 0000000504_3G</t>
  </si>
  <si>
    <t>فروش تعداد 7,000 سهم پالایش نفت اصفهان(شپنا1) به نرخ 5,510 به شماره اعلاميه 0000000506_3G</t>
  </si>
  <si>
    <t>فروش تعداد 220 سهم پالایش نفت اصفهان(شپنا1) به نرخ 5,509 به شماره اعلاميه 0000000526_3G</t>
  </si>
  <si>
    <t>فروش تعداد 9,612 سهم پالایش نفت اصفهان(شپنا1) به نرخ 5,500 به شماره اعلاميه 0000000501_3G</t>
  </si>
  <si>
    <t>فروش تعداد 10 سهم پالایش نفت اصفهان(شپنا1) به نرخ 5,491 به شماره اعلاميه 0000000543_3G</t>
  </si>
  <si>
    <t>فروش تعداد 62,000 سهم پالایش نفت اصفهان(شپنا1) به نرخ 5,480 به شماره اعلاميه 0000000498_3G</t>
  </si>
  <si>
    <t>فروش تعداد 2,660 سهم پالایش نفت اصفهان(شپنا1) به نرخ 5,412 به شماره اعلاميه 0000000369_3G</t>
  </si>
  <si>
    <t>فروش تعداد 47,340 سهم پالایش نفت اصفهان(شپنا1) به نرخ 5,411 به شماره اعلاميه 0000000374_3G</t>
  </si>
  <si>
    <t>1398/08/25</t>
  </si>
  <si>
    <t>خريد تعداد 9,628 سهم آسان پرداخت پرشین(آپ1) به نرخ 16,832 به شماره اعلاميه 0000001834_3G</t>
  </si>
  <si>
    <t>خريد تعداد 30,982 سهم آسان پرداخت پرشین(آپ1) به نرخ 16,830 به شماره اعلاميه 0000001856_3G</t>
  </si>
  <si>
    <t>خريد تعداد 3,390 سهم آسان پرداخت پرشین(آپ1) به نرخ 16,828 به شماره اعلاميه 0000001830_3G</t>
  </si>
  <si>
    <t>خريد تعداد 5,400 سهم آسان پرداخت پرشین(آپ1) به نرخ 16,660 به شماره اعلاميه 0000000227_3G</t>
  </si>
  <si>
    <t>خريد تعداد 500 سهم آسان پرداخت پرشین(آپ1) به نرخ 16,501 به شماره اعلاميه 0000000226_3G</t>
  </si>
  <si>
    <t>خريد تعداد 80 سهم آسان پرداخت پرشین(آپ1) به نرخ 16,332 به شماره اعلاميه 0000000262_3G</t>
  </si>
  <si>
    <t>خريد تعداد 71,902 سهم پالایش نفت اصفهان(شپنا1) به نرخ 5,430 به شماره اعلاميه 0000008086_3G</t>
  </si>
  <si>
    <t>خريد تعداد 56,998 سهم پالایش نفت اصفهان(شپنا1) به نرخ 5,420 به شماره اعلاميه 0000008075_3G</t>
  </si>
  <si>
    <t>خريد تعداد 53,000 سهم پالایش نفت اصفهان(شپنا1) به نرخ 5,400 به شماره اعلاميه 0000005396_3G</t>
  </si>
  <si>
    <t>فروش تعداد 1,098 سهم تولید ژلاتین کپسول ایران(دکپسول1) به نرخ 18,111 به شماره اعلامیه 0000000139_3G</t>
  </si>
  <si>
    <t>فروش تعداد 10,084 سهم تولید ژلاتین کپسول ایران(دکپسول1) به نرخ 18,007 به شماره اعلامیه 0000000603_3G</t>
  </si>
  <si>
    <t>فروش تعداد 300 سهم تولید ژلاتین کپسول ایران(دکپسول1) به نرخ 17,951 به شماره اعلامیه 0000000229_3G</t>
  </si>
  <si>
    <t>فروش تعداد 1,580 سهم تولید ژلاتین کپسول ایران(دکپسول1) به نرخ 17,950 به شماره اعلامیه 0000000232_3G</t>
  </si>
  <si>
    <t>فروش تعداد 2,120 سهم تولید ژلاتین کپسول ایران(دکپسول1) به نرخ 17,900 به شماره اعلامیه 0000000235_3G</t>
  </si>
  <si>
    <t>فروش تعداد 1,300 سهم تولید ژلاتین کپسول ایران(دکپسول1) به نرخ 17,850 به شماره اعلامیه 0000000243_3G</t>
  </si>
  <si>
    <t>فروش تعداد 6,393 سهم تولید ژلاتین کپسول ایران(دکپسول1) به نرخ 17,820 به شماره اعلامیه 0000000276_3G</t>
  </si>
  <si>
    <t>فروش تعداد 8,815 سهم تولید ژلاتین کپسول ایران(دکپسول1) به نرخ 17,802 به شماره اعلامیه 0000000275_3G</t>
  </si>
  <si>
    <t>فروش تعداد 2,226 سهم تولید ژلاتین کپسول ایران(دکپسول1) به نرخ 17,801 به شماره اعلامیه 0000000260_3G</t>
  </si>
  <si>
    <t>فروش تعداد 500 سهم تولید ژلاتین کپسول ایران(دکپسول1) به نرخ 17,750 به شماره اعلامیه 0000000304_3G</t>
  </si>
  <si>
    <t>فروش تعداد 4,500 سهم تولید ژلاتین کپسول ایران(دکپسول1) به نرخ 17,740 به شماره اعلامیه 0000000305_3G</t>
  </si>
  <si>
    <t>فروش تعداد 7,900 سهم تولید ژلاتین کپسول ایران(دکپسول1) به نرخ 17,735 به شماره اعلامیه 0000000297_3G</t>
  </si>
  <si>
    <t>فروش تعداد 900 سهم تولید ژلاتین کپسول ایران(دکپسول1) به نرخ 17,721 به شماره اعلامیه 0000000345_3G</t>
  </si>
  <si>
    <t>فروش تعداد 1,650 سهم تولید ژلاتین کپسول ایران(دکپسول1) به نرخ 17,720 به شماره اعلامیه 0000000339_3G</t>
  </si>
  <si>
    <t>فروش تعداد 1,260 سهم تولید ژلاتین کپسول ایران(دکپسول1) به نرخ 17,714 به شماره اعلامیه 0000000408_3G</t>
  </si>
  <si>
    <t>فروش تعداد 1,500 سهم تولید ژلاتین کپسول ایران(دکپسول1) به نرخ 17,712 به شماره اعلامیه 0000000385_3G</t>
  </si>
  <si>
    <t>فروش تعداد 500 سهم تولید ژلاتین کپسول ایران(دکپسول1) به نرخ 17,711 به شماره اعلامیه 0000000386_3G</t>
  </si>
  <si>
    <t>فروش تعداد 12,177 سهم تولید ژلاتین کپسول ایران(دکپسول1) به نرخ 17,710 به شماره اعلامیه 0000000404_3G</t>
  </si>
  <si>
    <t>فروش تعداد 480 سهم تولید ژلاتین کپسول ایران(دکپسول1) به نرخ 17,702 به شماره اعلامیه 0000000405_3G</t>
  </si>
  <si>
    <t>فروش تعداد 804 سهم تولید ژلاتین کپسول ایران(دکپسول1) به نرخ 17,701 به شماره اعلامیه 0000000406_3G</t>
  </si>
  <si>
    <t>فروش تعداد 15,864 سهم تولید ژلاتین کپسول ایران(دکپسول1) به نرخ 17,700 به شماره اعلامیه 0000000403_3G</t>
  </si>
  <si>
    <t>فروش تعداد 1,474 سهم تولید ژلاتین کپسول ایران(دکپسول1) به نرخ 17,690 به شماره اعلامیه 0000000494_3G</t>
  </si>
  <si>
    <t>فروش تعداد 80 سهم تولید ژلاتین کپسول ایران(دکپسول1) به نرخ 17,680 به شماره اعلامیه 0000000495_3G</t>
  </si>
  <si>
    <t>فروش تعداد 5,400 سهم تولید ژلاتین کپسول ایران(دکپسول1) به نرخ 17,676 به شماره اعلامیه 0000000504_3G</t>
  </si>
  <si>
    <t>فروش تعداد 646 سهم تولید ژلاتین کپسول ایران(دکپسول1) به نرخ 17,675 به شماره اعلامیه 0000000496_3G</t>
  </si>
  <si>
    <t>فروش تعداد 9,000 سهم تولید ژلاتین کپسول ایران(دکپسول1) به نرخ 17,673 به شماره اعلامیه 0000000480_3G</t>
  </si>
  <si>
    <t>1398/08/23</t>
  </si>
  <si>
    <t>پرداخت وجه طی حواله کارت به کارت دروازه پرداخت به شماره 159423318389 بانک ملت تاریخ : 1398/08/22 شعبه : فرعی(A2)</t>
  </si>
  <si>
    <t>1398/08/22</t>
  </si>
  <si>
    <t>خريد تعداد 372 سهم پالایش نفت اصفهان(شپنا1) به نرخ 5,439 به شماره اعلاميه 0000000044_3G</t>
  </si>
  <si>
    <t>1398/08/21</t>
  </si>
  <si>
    <t>خريد تعداد 9,269 سهم توزیع دارو پخش(دتوزیع1) به نرخ 30,865 به شماره اعلامیه 0000001656_3G</t>
  </si>
  <si>
    <t>خريد تعداد 600 سهم توزیع دارو پخش(دتوزیع1) به نرخ 30,860 به شماره اعلامیه 0000001569_3G</t>
  </si>
  <si>
    <t>خريد تعداد 131 سهم توزیع دارو پخش(دتوزیع1) به نرخ 30,859 به شماره اعلامیه 0000001560_3G</t>
  </si>
  <si>
    <t>فروش تعداد 10,779 سهم دارویی ره آورد تامین(درهآور1) به نرخ 23,000 به شماره اعلامیه 0000000003_3G</t>
  </si>
  <si>
    <t>فروش تعداد 3,590 سهم تولید ژلاتین کپسول ایران(دکپسول1) به نرخ 18,000 به شماره اعلامیه 0000000159_3G</t>
  </si>
  <si>
    <t>1398/08/20</t>
  </si>
  <si>
    <t>فروش تعداد 20,000 سهم دارویی ره آورد تامین(درهآور1) به نرخ 23,880 به شماره اعلامیه 0000002328_3G</t>
  </si>
  <si>
    <t>فروش تعداد 1,200 سهم دارویی ره آورد تامین(درهآور1) به نرخ 23,430 به شماره اعلامیه 0000002283_3G</t>
  </si>
  <si>
    <t>1398/08/14</t>
  </si>
  <si>
    <t>خريد تعداد 810 سهم داروسازی تولید دارو(دتولید1) به نرخ 7,559 به شماره اعلامیه 0000000844_3G</t>
  </si>
  <si>
    <t>دریافت وجه طی حواله ساتنا بانکی به شماره 1532303 بانک خاور میانه جهت واریز به حساب 0100868772008</t>
  </si>
  <si>
    <t>1398/08/13</t>
  </si>
  <si>
    <t>خريد تعداد 20,370 سهم پالایش نفت بندرعباس(شبندر1) به نرخ 17,900 به شماره اعلاميه 0000000632_3G</t>
  </si>
  <si>
    <t>خريد تعداد 1,500 سهم پالایش نفت بندرعباس(شبندر1) به نرخ 17,880 به شماره اعلاميه 0000000628_3G</t>
  </si>
  <si>
    <t>خريد تعداد 35,600 سهم پالایش نفت بندرعباس(شبندر1) به نرخ 17,850 به شماره اعلاميه 0000000646_3G</t>
  </si>
  <si>
    <t>خريد تعداد 302 سهم پالایش نفت بندرعباس(شبندر1) به نرخ 17,800 به شماره اعلاميه 0000000627_3G</t>
  </si>
  <si>
    <t>خريد تعداد 2,828 سهم پالایش نفت بندرعباس(شبندر1) به نرخ 17,770 به شماره اعلاميه 0000000625_3G</t>
  </si>
  <si>
    <t>دریافت وجه طی حواله ساتنا بانکی به شماره 1522500 بانک خاور میانه جهت واریز به حساب 0100868772008</t>
  </si>
  <si>
    <t>1398/08/12</t>
  </si>
  <si>
    <t>فروش تعداد 1,000 سهم فرابورس ایران(فرابورس1) به نرخ 11,060 به شماره اعلامیه 0000000207_3G</t>
  </si>
  <si>
    <t>فروش تعداد 500 سهم فرابورس ایران(فرابورس1) به نرخ 11,050 به شماره اعلامیه 0000000292_3G</t>
  </si>
  <si>
    <t>فروش تعداد 600 سهم فرابورس ایران(فرابورس1) به نرخ 11,001 به شماره اعلامیه 0000000187_3G</t>
  </si>
  <si>
    <t>فروش تعداد 12,571 سهم فرابورس ایران(فرابورس1) به نرخ 11,000 به شماره اعلامیه 0000000271_3G</t>
  </si>
  <si>
    <t>فروش تعداد 1,000 سهم فرابورس ایران(فرابورس1) به نرخ 10,999 به شماره اعلامیه 0000000272_3G</t>
  </si>
  <si>
    <t>فروش تعداد 40,221 سهم فرابورس ایران(فرابورس1) به نرخ 10,983 به شماره اعلامیه 0000000223_3G</t>
  </si>
  <si>
    <t>فروش تعداد 7,500 سهم فرابورس ایران(فرابورس1) به نرخ 10,974 به شماره اعلامیه 0000000253_3G</t>
  </si>
  <si>
    <t>فروش تعداد 263 سهم فرابورس ایران(فرابورس1) به نرخ 10,910 به شماره اعلامیه 0000000274_3G</t>
  </si>
  <si>
    <t>فروش تعداد 1,530 سهم فرابورس ایران(فرابورس1) به نرخ 10,901 به شماره اعلامیه 0000000275_3G</t>
  </si>
  <si>
    <t>فروش تعداد 1,360 سهم فرابورس ایران(فرابورس1) به نرخ 10,880 به شماره اعلامیه 0000000237_3G</t>
  </si>
  <si>
    <t>فروش تعداد 920 سهم فرابورس ایران(فرابورس1) به نرخ 10,822 به شماره اعلامیه 0000000260_3G</t>
  </si>
  <si>
    <t>فروش تعداد 11,000 سهم فرابورس ایران(فرابورس1) به نرخ 10,820 به شماره اعلامیه 0000000245_3G</t>
  </si>
  <si>
    <t>فروش تعداد 5,022 سهم فرابورس ایران(فرابورس1) به نرخ 10,819 به شماره اعلامیه 0000000244_3G</t>
  </si>
  <si>
    <t>فروش تعداد 1,864 سهم فرابورس ایران(فرابورس1) به نرخ 10,815 به شماره اعلامیه 0000000254_3G</t>
  </si>
  <si>
    <t>فروش تعداد 100 سهم فرابورس ایران(فرابورس1) به نرخ 10,813 به شماره اعلامیه 0000000258_3G</t>
  </si>
  <si>
    <t>فروش تعداد 21,164 سهم فرابورس ایران(فرابورس1) به نرخ 10,812 به شماره اعلامیه 0000000259_3G</t>
  </si>
  <si>
    <t>1398/08/11</t>
  </si>
  <si>
    <t>فروش تعداد 1,400 سهم تولید ژلاتین کپسول ایران(دکپسول1) به نرخ 17,391 به شماره اعلامیه 0000001025_3G</t>
  </si>
  <si>
    <t>فروش تعداد 190 سهم تولید ژلاتین کپسول ایران(دکپسول1) به نرخ 17,390 به شماره اعلامیه 0000001020_3G</t>
  </si>
  <si>
    <t>1398/07/30</t>
  </si>
  <si>
    <t>بابت سود صندوق سرمایه گذاری حامی مهر 98</t>
  </si>
  <si>
    <t>پرداخت وجه طی حواله کارت به کارت دروازه پرداخت به شماره 158276612913 بانک ملت تاریخ : 1398/07/29 شعبه : فرعی(A2)</t>
  </si>
  <si>
    <t>1398/07/29</t>
  </si>
  <si>
    <t>خريد تعداد 3,170 سهم گسترش سرمایه گذاری ایرانیان(وگستر1) به نرخ 3,262 به شماره اعلامیه 0000000179_3G</t>
  </si>
  <si>
    <t>1398/07/28</t>
  </si>
  <si>
    <t>خريد تعداد 25,761 سهم دارویی ره آورد تامین(درهآور1) به نرخ 16,390 به شماره اعلامیه 0000002210_3G</t>
  </si>
  <si>
    <t>خريد تعداد 235 سهم دارویی ره آورد تامین(درهآور1) به نرخ 16,385 به شماره اعلامیه 0000002207_3G</t>
  </si>
  <si>
    <t>خريد تعداد 704 سهم دارویی ره آورد تامین(درهآور1) به نرخ 16,380 به شماره اعلامیه 0000002200_3G</t>
  </si>
  <si>
    <t>خريد تعداد 14,400 سهم پالایش نفت بندرعباس(شبندر1) به نرخ 17,995 به شماره اعلاميه 0000001992_3G</t>
  </si>
  <si>
    <t>1398/07/23</t>
  </si>
  <si>
    <t>خريد تعداد 4,400 سهم دارویی ره آورد تامین(درهآور1) به نرخ 17,143 به شماره اعلامیه 0000003462_3G</t>
  </si>
  <si>
    <t>فروش تعداد 3,105 سهم کشاورزی مکانیزه اصفهان کشت(زکشت1) به نرخ 24,730 به شماره اعلامیه 0000000329_3G</t>
  </si>
  <si>
    <t>1398/07/22</t>
  </si>
  <si>
    <t>خريد تعداد 123,100 سهم توسعه معدنی و صنعتی صبانور(کنور1) به نرخ 7,860 به شماره اعلاميه 0000000018_3G</t>
  </si>
  <si>
    <t>خريد تعداد 1,650 سهم پالایش نفت بندرعباس(شبندر1) به نرخ 18,400 به شماره اعلاميه 0000000593_3G</t>
  </si>
  <si>
    <t>خريد تعداد 19 سهم سایر اشخاص بورس انرژی(انرژی31) به نرخ 53,860 به شماره اعلامیه 0000000356_3G</t>
  </si>
  <si>
    <t>پرداخت وجه طی حواله کارت به کارت دروازه پرداخت به شماره 157893184708 بانک ملت تاریخ : 1398/07/21 شعبه : فرعی(A2)</t>
  </si>
  <si>
    <t>1398/07/21</t>
  </si>
  <si>
    <t>خريد تعداد 65 سهم توزیع دارو پخش(دتوزیع1) به نرخ 23,000 به شماره اعلامیه 0000466198_3G</t>
  </si>
  <si>
    <t>خريد تعداد 1,790 سهم پالایش نفت لاوان(شاوان1) به نرخ 45,988 به شماره اعلامیه 0000000354_3G</t>
  </si>
  <si>
    <t>فروش تعداد 5,000 سهم ایران ترانسفو(بترانس1) به نرخ 8,425 به شماره اعلاميه 0000000838_3G</t>
  </si>
  <si>
    <t>فروش تعداد 397 سهم ایران ترانسفو(بترانس1) به نرخ 8,420 به شماره اعلاميه 0000000825_3G</t>
  </si>
  <si>
    <t>فروش تعداد 4,603 سهم ایران ترانسفو(بترانس1) به نرخ 8,402 به شماره اعلاميه 0000000828_3G</t>
  </si>
  <si>
    <t>1398/07/20</t>
  </si>
  <si>
    <t>خريد تعداد 655 سهم صنعت روی زنگان(زنگان1) به نرخ 23,600 به شماره اعلامیه 0000000245_3G</t>
  </si>
  <si>
    <t>خريد تعداد 615 سهم بانک کارآفرین (وکار1) به نرخ 3,400 به شماره اعلاميه 0000000012_3G</t>
  </si>
  <si>
    <t>خريد تعداد 4,964 سهم بانک کارآفرین (وکار1) به نرخ 3,389 به شماره اعلاميه 0000000064_3G</t>
  </si>
  <si>
    <t>خريد تعداد 7,636 سهم بانک کارآفرین (وکار1) به نرخ 3,388 به شماره اعلاميه 0000000063_3G</t>
  </si>
  <si>
    <t>خريد تعداد 20,000 سهم بانک کارآفرین (وکار1) به نرخ 3,380 به شماره اعلاميه 0000000089_3G</t>
  </si>
  <si>
    <t>فروش تعداد 1,490 سهم توسعه مولد نیروگاهی جهرم(بجهرم1) به نرخ 2,703 به شماره اعلامیه 0000026276_3G</t>
  </si>
  <si>
    <t>فروش تعداد 3,600 سهم سیمان شرق(سشرق1) به نرخ 2,492 به شماره اعلاميه 0000000606_3G</t>
  </si>
  <si>
    <t>فروش تعداد 1,049 سهم سیمان شرق(سشرق1) به نرخ 2,480 به شماره اعلاميه 0000000645_3G</t>
  </si>
  <si>
    <t>فروش تعداد 41,850 سهم سیمان شرق(سشرق1) به نرخ 2,470 به شماره اعلاميه 0000000323_3G</t>
  </si>
  <si>
    <t>فروش تعداد 2,000 سهم سیمان شرق(سشرق1) به نرخ 2,465 به شماره اعلاميه 0000000339_3G</t>
  </si>
  <si>
    <t>فروش تعداد 1,500 سهم سیمان شرق(سشرق1) به نرخ 2,463 به شماره اعلاميه 0000000294_3G</t>
  </si>
  <si>
    <t>1398/07/17</t>
  </si>
  <si>
    <t>خريد تعداد 275 سهم تولیدی فولاد سپید فراب کویر(کویر1) به نرخ 6,250 به شماره اعلاميه 0000463461_3G</t>
  </si>
  <si>
    <t>خريد تعداد 900 سهم دارویی ره آورد تامین(درهآور1) به نرخ 15,908 به شماره اعلامیه 0000003475_3G</t>
  </si>
  <si>
    <t>دریافت وجه طی حواله ساتنا بانکی به شماره 1507899 بانک خاور میانه جهت واریز به حساب 0100868772008</t>
  </si>
  <si>
    <t>1398/07/16</t>
  </si>
  <si>
    <t>خريد تعداد 1,800 سهم غلتک سازان سپاهان(فسازان1) به نرخ 21,548 به شماره اعلاميه 0000000636_3G</t>
  </si>
  <si>
    <t>1398/07/15</t>
  </si>
  <si>
    <t>فروش تعداد 45,000 سهم تولید ژلاتین کپسول ایران(دکپسول1) به نرخ 18,978 به شماره اعلامیه 0000000064_3G</t>
  </si>
  <si>
    <t>فروش تعداد 5,182 سهم تولید و صادرات ریشمک(ریشمک1) به نرخ 19,811 به شماره اعلامیه 0000000003_3G</t>
  </si>
  <si>
    <t>فروش تعداد 5,577 سهم شیر پگاه آذربایجان شرقی(غپآذر1) به نرخ 22,300 به شماره اعلامیه 0000000015_3G</t>
  </si>
  <si>
    <t>فروش تعداد 4,387 سهم شیر پگاه آذربایجان شرقی(غپآذر1) به نرخ 21,500 به شماره اعلامیه 0000000021_3G</t>
  </si>
  <si>
    <t>فروش تعداد 10,527 سهم داروسازی سبحان انکولوژی(دسانکو1) به نرخ 8,943 به شماره اعلامیه 0000000051_3G</t>
  </si>
  <si>
    <t>1398/07/13</t>
  </si>
  <si>
    <t>خريد تعداد 77,150 سهم کشت وصنعت شریف آباد(زشریف1) به نرخ 12,821 به شماره اعلامیه 0000000045_3G</t>
  </si>
  <si>
    <t>خريد تعداد 500 سهم کشت وصنعت شریف آباد(زشریف1) به نرخ 12,820 به شماره اعلامیه 0000000056_3G</t>
  </si>
  <si>
    <t>1398/07/09</t>
  </si>
  <si>
    <t>خريد تعداد 14,800 سهم شیر پاستوریزه پگاه فارس(غفارس1) به نرخ 28,290 به شماره اعلامیه 0000000118_3G</t>
  </si>
  <si>
    <t>فروش تعداد 2,450 سهم کشت وصنعت شریف آباد(زشریف1) به نرخ 12,372 به شماره اعلامیه 0000000318_3G</t>
  </si>
  <si>
    <t>فروش تعداد 5,559 سهم کشت وصنعت شریف آباد(زشریف1) به نرخ 12,361 به شماره اعلامیه 0000000316_3G</t>
  </si>
  <si>
    <t>فروش تعداد 5,462 سهم کشت وصنعت شریف آباد(زشریف1) به نرخ 12,306 به شماره اعلامیه 0000000333_3G</t>
  </si>
  <si>
    <t>فروش تعداد 1,000 سهم کشت وصنعت شریف آباد(زشریف1) به نرخ 12,305 به شماره اعلامیه 0000000369_3G</t>
  </si>
  <si>
    <t>فروش تعداد 6,976 سهم کشت وصنعت شریف آباد(زشریف1) به نرخ 12,301 به شماره اعلامیه 0000000342_3G</t>
  </si>
  <si>
    <t>فروش تعداد 460 سهم کشت وصنعت شریف آباد(زشریف1) به نرخ 12,283 به شماره اعلامیه 0000000503_3G</t>
  </si>
  <si>
    <t>فروش تعداد 2,500 سهم کشت وصنعت شریف آباد(زشریف1) به نرخ 12,282 به شماره اعلامیه 0000000528_3G</t>
  </si>
  <si>
    <t>فروش تعداد 13,240 سهم کشت وصنعت شریف آباد(زشریف1) به نرخ 12,281 به شماره اعلامیه 0000000523_3G</t>
  </si>
  <si>
    <t>فروش تعداد 245 سهم کشت وصنعت شریف آباد(زشریف1) به نرخ 12,270 به شماره اعلامیه 0000000720_3G</t>
  </si>
  <si>
    <t>فروش تعداد 1,745 سهم کشت وصنعت شریف آباد(زشریف1) به نرخ 12,269 به شماره اعلامیه 0000000723_3G</t>
  </si>
  <si>
    <t>فروش تعداد 8,016 سهم کشت وصنعت شریف آباد(زشریف1) به نرخ 12,265 به شماره اعلامیه 0000000726_3G</t>
  </si>
  <si>
    <t>فروش تعداد 7,016 سهم کشت وصنعت شریف آباد(زشریف1) به نرخ 12,260 به شماره اعلامیه 0000000644_3G</t>
  </si>
  <si>
    <t>فروش تعداد 2,000 سهم کشت وصنعت شریف آباد(زشریف1) به نرخ 12,257 به شماره اعلامیه 0000000606_3G</t>
  </si>
  <si>
    <t>فروش تعداد 268 سهم شیر پاستوریزه پگاه گلپایگان(غگلپا1) به نرخ 32,559 به شماره اعلامیه 0000000101_3G</t>
  </si>
  <si>
    <t>فروش تعداد 1,020 سهم شیر پاستوریزه پگاه گلپایگان(غگلپا1) به نرخ 32,200 به شماره اعلامیه 0000000114_3G</t>
  </si>
  <si>
    <t>فروش تعداد 6,300 سهم شیر پاستوریزه پگاه گلپایگان(غگلپا1) به نرخ 32,131 به شماره اعلامیه 0000000051_3G</t>
  </si>
  <si>
    <t>فروش تعداد 5,384 سهم شیر پاستوریزه پگاه گلپایگان(غگلپا1) به نرخ 32,130 به شماره اعلامیه 0000000044_3G</t>
  </si>
  <si>
    <t>فروش تعداد 870 سهم شیر پاستوریزه پگاه گلپایگان(غگلپا1) به نرخ 32,125 به شماره اعلامیه 0000000032_3G</t>
  </si>
  <si>
    <t>فروش تعداد 1,130 سهم شیر پاستوریزه پگاه گلپایگان(غگلپا1) به نرخ 32,122 به شماره اعلامیه 0000000033_3G</t>
  </si>
  <si>
    <t>فروش تعداد 1,750 سهم شیر پاستوریزه پگاه گلپایگان(غگلپا1) به نرخ 32,112 به شماره اعلامیه 0000000055_3G</t>
  </si>
  <si>
    <t>فروش تعداد 1,920 سهم شیر پاستوریزه پگاه گلپایگان(غگلپا1) به نرخ 32,111 به شماره اعلامیه 0000000089_3G</t>
  </si>
  <si>
    <t>فروش تعداد 614 سهم شیر پاستوریزه پگاه گلپایگان(غگلپا1) به نرخ 32,101 به شماره اعلامیه 0000000073_3G</t>
  </si>
  <si>
    <t>فروش تعداد 3,683 سهم شیر پاستوریزه پگاه گلپایگان(غگلپا1) به نرخ 32,100 به شماره اعلامیه 0000000087_3G</t>
  </si>
  <si>
    <t>فروش تعداد 35 سهم شیر پگاه آذربایجان شرقی(غپآذر1) به نرخ 22,715 به شماره اعلامیه 0000000419_3G</t>
  </si>
  <si>
    <t>1398/07/07</t>
  </si>
  <si>
    <t>خريد تعداد 18,041 سهم بانک کارآفرین (وکار1) به نرخ 3,643 به شماره اعلاميه 0000000211_3G</t>
  </si>
  <si>
    <t>خريد تعداد 6,759 سهم بانک کارآفرین (وکار1) به نرخ 3,640 به شماره اعلاميه 0000000210_3G</t>
  </si>
  <si>
    <t>1398/07/06</t>
  </si>
  <si>
    <t>خريد تعداد 100 سهم پخش هجرت(هجرت1) به نرخ 32,436 به شماره اعلامیه 0000001131_3G</t>
  </si>
  <si>
    <t>خريد تعداد 48,153 سهم پخش هجرت(هجرت1) به نرخ 32,400 به شماره اعلامیه 0000000621_3G</t>
  </si>
  <si>
    <t>خريد تعداد 847 سهم پخش هجرت(هجرت1) به نرخ 32,370 به شماره اعلامیه 0000000602_3G</t>
  </si>
  <si>
    <t>خريد تعداد 9,115 سهم پخش هجرت(هجرت1) به نرخ 32,350 به شماره اعلامیه 0000000539_3G</t>
  </si>
  <si>
    <t>خريد تعداد 727 سهم پخش هجرت(هجرت1) به نرخ 32,349 به شماره اعلامیه 0000000531_3G</t>
  </si>
  <si>
    <t>خريد تعداد 113 سهم پخش هجرت(هجرت1) به نرخ 32,330 به شماره اعلامیه 0000000529_3G</t>
  </si>
  <si>
    <t>خريد تعداد 45 سهم پخش هجرت(هجرت1) به نرخ 32,310 به شماره اعلامیه 0000000528_3G</t>
  </si>
  <si>
    <t>فروش تعداد 150,000 سهم داروسازی آوه سینا(داوه1) به نرخ 11,433 به شماره اعلامیه 0000000003_3G</t>
  </si>
  <si>
    <t>فروش تعداد 2,500 سهم توسعه معدنی و صنعتی صبانور(کنور1) به نرخ 7,100 به شماره اعلاميه 0000000035_3G</t>
  </si>
  <si>
    <t>فروش تعداد 37,641 سهم توسعه معدنی و صنعتی صبانور(کنور1) به نرخ 7,067 به شماره اعلاميه 0000000036_3G</t>
  </si>
  <si>
    <t>فروش تعداد 2,650 سهم نیرو سرمایه(نیرو1) به نرخ 12,556 به شماره اعلامیه 0000000153_3G</t>
  </si>
  <si>
    <t>1398/07/04</t>
  </si>
  <si>
    <t>پرداخت وجه طی حواله کارت به کارت دروازه پرداخت به شماره 156991114760 بانک ملت تاریخ : 1398/07/03 شعبه : فرعی(A2)</t>
  </si>
  <si>
    <t>1398/07/03</t>
  </si>
  <si>
    <t>خريد تعداد 1,493 سهم توسعه مولد نیروگاهی جهرم(بجهرم1) به نرخ 1,990 به شماره اعلامیه 0000199386_3G</t>
  </si>
  <si>
    <t>1398/07/01</t>
  </si>
  <si>
    <t>سند افتتاحیه مورخ {0}</t>
  </si>
  <si>
    <t>1398/06/31</t>
  </si>
  <si>
    <t>خريد تعداد 7,160 سهم پخش هجرت(هجرت1) به نرخ 31,682 به شماره اعلامیه 0000002588_3G</t>
  </si>
  <si>
    <t>خريد تعداد 11,690 سهم بانک کارآفرین (وکار1) به نرخ 3,547 به شماره اعلاميه 0000000550_3G</t>
  </si>
  <si>
    <t>فروش تعداد 970 سهم پالایش نفت شیراز(شراز1) به نرخ 43,300 به شماره اعلامیه 0000000110_3G</t>
  </si>
  <si>
    <t>فروش تعداد 3,872 سهم پالایش نفت شیراز(شراز1) به نرخ 42,806 به شماره اعلامیه 0000000078_3G</t>
  </si>
  <si>
    <t>فروش تعداد 1,505 سهم پالایش نفت شیراز(شراز1) به نرخ 42,805 به شماره اعلامیه 0000000076_3G</t>
  </si>
  <si>
    <t>بابت سود صندوق سرمایه گزاری حامی شهریور98</t>
  </si>
  <si>
    <t>1398/06/26</t>
  </si>
  <si>
    <t>خريد تعداد 1,950 سهم پخش هجرت(هجرت1) به نرخ 30,400 به شماره اعلامیه 0000003414_3G</t>
  </si>
  <si>
    <t>خريد تعداد 2,020 سهم کشت و دامداری فکا(زفکا1) به نرخ 20,599 به شماره اعلامیه 0000000099_3G</t>
  </si>
  <si>
    <t>فروش تعداد 4,228 سهم کشت و صنعت دشت خرم دره(زدشت1) به نرخ 10,001 به شماره اعلامیه 0000000027_3G</t>
  </si>
  <si>
    <t>فروش تعداد 1,316 سهم پالایش نفت شیراز(شراز1) به نرخ 45,700 به شماره اعلامیه 0000000063_3G</t>
  </si>
  <si>
    <t>1398/06/24</t>
  </si>
  <si>
    <t>خريد تعداد 7,777 سهم پخش هجرت(هجرت1) به نرخ 30,918 به شماره اعلامیه 0000012222_3G</t>
  </si>
  <si>
    <t>خريد تعداد 225 سهم پخش هجرت(هجرت1) به نرخ 30,915 به شماره اعلامیه 0000012083_3G</t>
  </si>
  <si>
    <t>خريد تعداد 113 سهم پخش هجرت(هجرت1) به نرخ 30,911 به شماره اعلامیه 0000012081_3G</t>
  </si>
  <si>
    <t>خريد تعداد 1,059 سهم پخش هجرت(هجرت1) به نرخ 30,910 به شماره اعلامیه 0000012080_3G</t>
  </si>
  <si>
    <t>خريد تعداد 126 سهم پخش هجرت(هجرت1) به نرخ 30,901 به شماره اعلامیه 0000012076_3G</t>
  </si>
  <si>
    <t>خريد تعداد 4,556 سهم پخش هجرت(هجرت1) به نرخ 30,897 به شماره اعلامیه 0000013234_3G</t>
  </si>
  <si>
    <t>خريد تعداد 444 سهم پخش هجرت(هجرت1) به نرخ 30,890 به شماره اعلامیه 0000011845_3G</t>
  </si>
  <si>
    <t>خريد تعداد 2,972 سهم پخش هجرت(هجرت1) به نرخ 30,426 به شماره اعلامیه 0000003586_3G</t>
  </si>
  <si>
    <t>خريد تعداد 113 سهم پخش هجرت(هجرت1) به نرخ 30,425 به شماره اعلامیه 0000003585_3G</t>
  </si>
  <si>
    <t>خريد تعداد 12,940 سهم شیر پاستوریزه پگاه گلپایگان(غگلپا1) به نرخ 27,900 به شماره اعلامیه 0000000523_3G</t>
  </si>
  <si>
    <t>خريد تعداد 10,000 سهم شیر پاستوریزه پگاه گلپایگان(غگلپا1) به نرخ 27,000 به شماره اعلامیه 0000000022_3G</t>
  </si>
  <si>
    <t>خريد تعداد 10,000 سهم شیر پگاه آذربایجان شرقی(غپآذر1) به نرخ 14,200 به شماره اعلامیه 0000000033_3G</t>
  </si>
  <si>
    <t>خريد تعداد 30,000 سهم شیر پاستوریزه پگاه فارس(غفارس1) به نرخ 27,870 به شماره اعلامیه 0000000035_3G</t>
  </si>
  <si>
    <t>خريد تعداد 7,239 سهم ایران ترانسفو(بترانس1) به نرخ 8,860 به شماره اعلاميه 0000000170_3G</t>
  </si>
  <si>
    <t>خريد تعداد 2,761 سهم ایران ترانسفو(بترانس1) به نرخ 8,859 به شماره اعلاميه 0000000135_3G</t>
  </si>
  <si>
    <t>خريد تعداد 11,327 سهم سیمان شرق(سشرق1) به نرخ 2,350 به شماره اعلاميه 0000000238_3G</t>
  </si>
  <si>
    <t>خريد تعداد 8,592 سهم سیمان شرق(سشرق1) به نرخ 2,349 به شماره اعلاميه 0000000234_3G</t>
  </si>
  <si>
    <t>خريد تعداد 21,308 سهم سیمان شرق(سشرق1) به نرخ 2,345 به شماره اعلاميه 0000000233_3G</t>
  </si>
  <si>
    <t>خريد تعداد 8,773 سهم سیمان شرق(سشرق1) به نرخ 2,344 به شماره اعلاميه 0000000232_3G</t>
  </si>
  <si>
    <t>خريد تعداد 3,000 سهم پگاه آذربایجان غربی(غشاذر1) به نرخ 6,670 به شماره اعلاميه 0000000345_3G</t>
  </si>
  <si>
    <t>فروش تعداد 191,000 سهم داروسازی آوه سینا(داوه1) به نرخ 8,329 به شماره اعلامیه 0000000091_3G</t>
  </si>
  <si>
    <t>فروش تعداد 63 سهم پالایش نفت شیراز(شراز1) به نرخ 45,155 به شماره اعلامیه 0000000464_3G</t>
  </si>
  <si>
    <t>فروش تعداد 1,738 سهم پالایش نفت شیراز(شراز1) به نرخ 45,150 به شماره اعلامیه 0000000466_3G</t>
  </si>
  <si>
    <t>فروش تعداد 1,617 سهم پالایش نفت شیراز(شراز1) به نرخ 45,101 به شماره اعلامیه 0000000468_3G</t>
  </si>
  <si>
    <t>فروش تعداد 4,657 سهم پالایش نفت شیراز(شراز1) به نرخ 45,100 به شماره اعلامیه 0000000474_3G</t>
  </si>
  <si>
    <t>فروش تعداد 29 سهم پالایش نفت شیراز(شراز1) به نرخ 45,011 به شماره اعلامیه 0000000345_3G</t>
  </si>
  <si>
    <t>فروش تعداد 110 سهم پالایش نفت شیراز(شراز1) به نرخ 45,010 به شماره اعلامیه 0000000346_3G</t>
  </si>
  <si>
    <t>فروش تعداد 29 سهم پالایش نفت شیراز(شراز1) به نرخ 45,009 به شماره اعلامیه 0000000347_3G</t>
  </si>
  <si>
    <t>فروش تعداد 58 سهم پالایش نفت شیراز(شراز1) به نرخ 45,008 به شماره اعلامیه 0000000349_3G</t>
  </si>
  <si>
    <t>فروش تعداد 29 سهم پالایش نفت شیراز(شراز1) به نرخ 45,007 به شماره اعلامیه 0000000350_3G</t>
  </si>
  <si>
    <t>فروش تعداد 29 سهم پالایش نفت شیراز(شراز1) به نرخ 45,006 به شماره اعلامیه 0000000351_3G</t>
  </si>
  <si>
    <t>فروش تعداد 9,716 سهم پالایش نفت شیراز(شراز1) به نرخ 45,005 به شماره اعلامیه 0000000360_3G</t>
  </si>
  <si>
    <t>1398/06/23</t>
  </si>
  <si>
    <t>خريد تعداد 770 سهم شیر پاستوریزه پگاه فارس(غفارس1) به نرخ 30,700 به شماره اعلامیه 0000000012_3G</t>
  </si>
  <si>
    <t>خريد تعداد 400 سهم شیر پاستوریزه پگاه فارس(غفارس1) به نرخ 30,699 به شماره اعلامیه 0000000011_3G</t>
  </si>
  <si>
    <t>1398/06/21</t>
  </si>
  <si>
    <t>پرداخت وجه طی حواله کارت به کارت دروازه پرداخت به شماره 156268642390 بانک ملت تاریخ : 1398/06/20 شعبه : فرعی(A2)</t>
  </si>
  <si>
    <t>پرداخت وجه طی حواله کارت به کارت دروازه پرداخت به شماره 156266429077 بانک ملت تاریخ : 1398/06/20 شعبه : فرعی(A2)</t>
  </si>
  <si>
    <t>1398/06/17</t>
  </si>
  <si>
    <t>پرداخت وجه طی حواله کارت به کارت دروازه پرداخت به شماره 156108622118 بانک ملت تاریخ : 1398/06/16 شعبه : فرعی(A2)</t>
  </si>
  <si>
    <t>1398/06/16</t>
  </si>
  <si>
    <t>خريد تعداد 11,822 سهم گسترش سرمایه گذاری ایرانیان(وگستر1) به نرخ 4,172 به شماره اعلامیه 0000001818_3G</t>
  </si>
  <si>
    <t>خريد تعداد 23,859 سهم گسترش سرمایه گذاری ایرانیان(وگستر1) به نرخ 4,171 به شماره اعلامیه 0000001816_3G</t>
  </si>
  <si>
    <t>خريد تعداد 29,110 سهم گسترش سرمایه گذاری ایرانیان(وگستر1) به نرخ 4,162 به شماره اعلامیه 0000001799_3G</t>
  </si>
  <si>
    <t>خريد تعداد 9,682 سهم گسترش سرمایه گذاری ایرانیان(وگستر1) به نرخ 4,160 به شماره اعلامیه 0000001798_3G</t>
  </si>
  <si>
    <t>خريد تعداد 2,000 سهم گسترش سرمایه گذاری ایرانیان(وگستر1) به نرخ 4,155 به شماره اعلامیه 0000001795_3G</t>
  </si>
  <si>
    <t>خريد تعداد 157,444 سهم گسترش سرمایه گذاری ایرانیان(وگستر1) به نرخ 4,150 به شماره اعلامیه 0000001815_3G</t>
  </si>
  <si>
    <t>خريد تعداد 5,475 سهم گسترش سرمایه گذاری ایرانیان(وگستر1) به نرخ 4,149 به شماره اعلامیه 0000001813_3G</t>
  </si>
  <si>
    <t>خريد تعداد 185 سهم پگاه آذربایجان غربی(غشاذر1) به نرخ 6,119 به شماره اعلاميه 0000000225_3G</t>
  </si>
  <si>
    <t>1398/06/10</t>
  </si>
  <si>
    <t>خريد تعداد 320 سهم پخش هجرت(هجرت1) به نرخ 29,250 به شماره اعلامیه 0000024036_3G</t>
  </si>
  <si>
    <t>خريد تعداد 165,063 سهم گسترش سرمایه گذاری ایرانیان(وگستر1) به نرخ 3,941 به شماره اعلامیه 0000000692_3G</t>
  </si>
  <si>
    <t>خريد تعداد 82,938 سهم گسترش سرمایه گذاری ایرانیان(وگستر1) به نرخ 3,940 به شماره اعلامیه 0000000686_3G</t>
  </si>
  <si>
    <t>خريد تعداد 20,000 سهم گسترش سرمایه گذاری ایرانیان(وگستر1) به نرخ 3,939 به شماره اعلامیه 0000000669_3G</t>
  </si>
  <si>
    <t>خريد تعداد 18,594 سهم گسترش سرمایه گذاری ایرانیان(وگستر1) به نرخ 3,937 به شماره اعلامیه 0000000668_3G</t>
  </si>
  <si>
    <t>خريد تعداد 4,633 سهم گسترش سرمایه گذاری ایرانیان(وگستر1) به نرخ 3,935 به شماره اعلامیه 0000000665_3G</t>
  </si>
  <si>
    <t>خريد تعداد 50,000 سهم گسترش سرمایه گذاری ایرانیان(وگستر1) به نرخ 3,930 به شماره اعلامیه 0000000681_3G</t>
  </si>
  <si>
    <t>فروش تعداد 866 سهم بورس کالای ایران(کالا1) به نرخ 11,005 به شماره اعلاميه 0000000088_3G</t>
  </si>
  <si>
    <t>فروش تعداد 264,429 سهم داروسازی تولید دارو(دتولید1) به نرخ 5,156 به شماره اعلامیه 0000000150_3G</t>
  </si>
  <si>
    <t>پرداخت وجه طی حواله کارت به کارت دروازه پرداخت به شماره 155764094964 بانک ملت تاریخ : 1398/06/09 شعبه : فرعی(A2)</t>
  </si>
  <si>
    <t>1398/06/09</t>
  </si>
  <si>
    <t>خريد تعداد 9,724 سهم کشت وصنعت شریف آباد(زشریف1) به نرخ 10,452 به شماره اعلامیه 0000000454_3G</t>
  </si>
  <si>
    <t>خريد تعداد 19,000 سهم کشت وصنعت شریف آباد(زشریف1) به نرخ 10,451 به شماره اعلامیه 0000000460_3G</t>
  </si>
  <si>
    <t>خريد تعداد 15,328 سهم کشت وصنعت شریف آباد(زشریف1) به نرخ 10,450 به شماره اعلامیه 0000000474_3G</t>
  </si>
  <si>
    <t>خريد تعداد 225 سهم کشت وصنعت شریف آباد(زشریف1) به نرخ 10,449 به شماره اعلامیه 0000000472_3G</t>
  </si>
  <si>
    <t>خريد تعداد 169 سهم کشت وصنعت شریف آباد(زشریف1) به نرخ 10,140 به شماره اعلامیه 0000000889_3G</t>
  </si>
  <si>
    <t>فروش تعداد 16,673 حق تقدم ح. داروسازی تولید دارو(دتولیدح1) به نرخ 2,939 به شماره اعلامیه 0000000101_3G</t>
  </si>
  <si>
    <t>فروش تعداد 252 حق تقدم ح. داروسازی تولید دارو(دتولیدح1) به نرخ 2,912 به شماره اعلامیه 0000000165_3G</t>
  </si>
  <si>
    <t>فروش تعداد 5,000 حق تقدم ح. داروسازی تولید دارو(دتولیدح1) به نرخ 2,880 به شماره اعلامیه 0000000105_3G</t>
  </si>
  <si>
    <t>فروش تعداد 967 حق تقدم ح. داروسازی تولید دارو(دتولیدح1) به نرخ 2,866 به شماره اعلامیه 0000000124_3G</t>
  </si>
  <si>
    <t>فروش تعداد 19,430 حق تقدم ح. داروسازی تولید دارو(دتولیدح1) به نرخ 2,861 به شماره اعلامیه 0000000107_3G</t>
  </si>
  <si>
    <t>فروش تعداد 4,232 حق تقدم ح. داروسازی تولید دارو(دتولیدح1) به نرخ 2,860 به شماره اعلامیه 0000000109_3G</t>
  </si>
  <si>
    <t>فروش تعداد 10,400 حق تقدم ح. داروسازی تولید دارو(دتولیدح1) به نرخ 2,855 به شماره اعلامیه 0000000122_3G</t>
  </si>
  <si>
    <t>فروش تعداد 24,421 حق تقدم ح. داروسازی تولید دارو(دتولیدح1) به نرخ 2,852 به شماره اعلامیه 0000000116_3G</t>
  </si>
  <si>
    <t>فروش تعداد 2,000 حق تقدم ح. داروسازی تولید دارو(دتولیدح1) به نرخ 2,851 به شماره اعلامیه 0000000112_3G</t>
  </si>
  <si>
    <t>فروش تعداد 66,000 حق تقدم ح. داروسازی تولید دارو(دتولیدح1) به نرخ 2,850 به شماره اعلامیه 0000000119_3G</t>
  </si>
  <si>
    <t>فروش تعداد 6,325 حق تقدم ح. داروسازی تولید دارو(دتولیدح1) به نرخ 2,843 به شماره اعلامیه 0000000063_3G</t>
  </si>
  <si>
    <t>فروش تعداد 8,675 حق تقدم ح. داروسازی تولید دارو(دتولیدح1) به نرخ 2,813 به شماره اعلامیه 0000000064_3G</t>
  </si>
  <si>
    <t>1398/06/07</t>
  </si>
  <si>
    <t>پرداخت وجه طی حواله کارت به کارت دروازه پرداخت به شماره 155615908831 بانک ملت تاریخ : 1398/06/06 شعبه : فرعی(A2)</t>
  </si>
  <si>
    <t>پرداخت وجه طی حواله کارت به کارت دروازه پرداخت به شماره 155615849820 بانک ملت تاریخ : 1398/06/06 شعبه : فرعی(A2)</t>
  </si>
  <si>
    <t>1398/06/06</t>
  </si>
  <si>
    <t>خريد تعداد 140 سهم کشت و صنعت دشت خرم دره(زدشت1) به نرخ 7,780 به شماره اعلامیه 0000000799_3G</t>
  </si>
  <si>
    <t>خريد تعداد 4,089 سهم کشت و صنعت دشت خرم دره(زدشت1) به نرخ 7,777 به شماره اعلامیه 0000000798_3G</t>
  </si>
  <si>
    <t>پرداخت وجه طی حواله کارت به کارت دروازه پرداخت به شماره 155560684692 بانک ملت تاریخ : 1398/06/05 شعبه : فرعی(A2)</t>
  </si>
  <si>
    <t>1398/06/05</t>
  </si>
  <si>
    <t>خريد تعداد 1,550 سهم نیرو سرمایه(نیرو1) به نرخ 18,765 به شماره اعلامیه 0000000089_3G</t>
  </si>
  <si>
    <t>خريد تعداد 1,100 سهم نیرو سرمایه(نیرو1) به نرخ 18,764 به شماره اعلامیه 0000000088_3G</t>
  </si>
  <si>
    <t>1398/06/04</t>
  </si>
  <si>
    <t>خريد تعداد 900 سهم کشاورزی مکانیزه اصفهان کشت(زکشت1) به نرخ 10,796 به شماره اعلامیه 0000000193_3G</t>
  </si>
  <si>
    <t>خريد تعداد 2,205 سهم کشاورزی مکانیزه اصفهان کشت(زکشت1) به نرخ 10,790 به شماره اعلامیه 0000000141_3G</t>
  </si>
  <si>
    <t>فروش تعداد 4,019 سهم بیمه البرز(البرز1) به نرخ 2,442 به شماره اعلاميه 0000001183_3G</t>
  </si>
  <si>
    <t>فروش تعداد 6,299 سهم بیمه آسیا(آسیا1) به نرخ 3,838 به شماره اعلاميه 0000000092_3G</t>
  </si>
  <si>
    <t>دریافت وجه طی حواله ساتنا بانکی به شماره 1459874 بانک خاور میانه جهت واریز به حساب 0100868772008</t>
  </si>
  <si>
    <t>1398/06/03</t>
  </si>
  <si>
    <t>خريد تعداد 17,000 سهم پالایش نفت بندرعباس(شبندر1) به نرخ 15,430 به شماره اعلاميه 0000000098_3G</t>
  </si>
  <si>
    <t>خريد تعداد 5,500 سهم پالایش نفت لاوان(شاوان1) به نرخ 35,118 به شماره اعلامیه 0000000009_3G</t>
  </si>
  <si>
    <t>خريد تعداد 40 سهم پالایش نفت لاوان(شاوان1) به نرخ 33,700 به شماره اعلامیه 0000000386_3G</t>
  </si>
  <si>
    <t>خريد تعداد 20,000 سهم گسترش سرمایه گذاری ایرانیان(وگستر1) به نرخ 3,679 به شماره اعلامیه 0000000002_3G</t>
  </si>
  <si>
    <t>پرداخت وجه طی حواله کارت به کارت دروازه پرداخت به شماره 155399224056 بانک ملت تاریخ : 1398/06/02 شعبه : فرعی(A2)</t>
  </si>
  <si>
    <t>1398/06/02</t>
  </si>
  <si>
    <t>خريد تعداد 9,610 سهم کشت وصنعت شریف آباد(زشریف1) به نرخ 10,190 به شماره اعلامیه 0000000004_3G</t>
  </si>
  <si>
    <t>خريد تعداد 2,645 سهم کشت وصنعت شریف آباد(زشریف1) به نرخ 10,155 به شماره اعلامیه 0000000077_3G</t>
  </si>
  <si>
    <t>خريد تعداد 21,025 سهم گسترش سرمایه گذاری ایرانیان(وگستر1) به نرخ 3,635 به شماره اعلامیه 0000000746_3G</t>
  </si>
  <si>
    <t>خريد تعداد 7,096 سهم گسترش سرمایه گذاری ایرانیان(وگستر1) به نرخ 3,634 به شماره اعلامیه 0000000785_3G</t>
  </si>
  <si>
    <t>خريد تعداد 6,789 سهم گسترش سرمایه گذاری ایرانیان(وگستر1) به نرخ 3,633 به شماره اعلامیه 0000000744_3G</t>
  </si>
  <si>
    <t>فروش تعداد 1,900 سهم بورس اوراق بهادار تهران(بورس1) به نرخ 13,519 به شماره اعلاميه 0000000051_3G</t>
  </si>
  <si>
    <t>فروش تعداد 2,100 سهم بورس اوراق بهادار تهران(بورس1) به نرخ 13,120 به شماره اعلاميه 0000000608_3G</t>
  </si>
  <si>
    <t>فروش تعداد 603 سهم بورس اوراق بهادار تهران(بورس1) به نرخ 13,102 به شماره اعلاميه 0000000609_3G</t>
  </si>
  <si>
    <t>فروش تعداد 6,873 سهم بورس اوراق بهادار تهران(بورس1) به نرخ 13,100 به شماره اعلاميه 0000000611_3G</t>
  </si>
  <si>
    <t>فروش تعداد 87 سهم فرآوری موادمعدنی ایران(فرآور1) به نرخ 36,000 به شماره اعلاميه 0000000484_3G</t>
  </si>
  <si>
    <t>فروش تعداد 17,000 واحد صندوق س.پشتوانه طلای لوتوس(طلا1) به نرخ 31,450 به شماره اعلامیه 0000000109_3G</t>
  </si>
  <si>
    <t>فروش تعداد 3,154 واحد صندوق س.پشتوانه طلای لوتوس(طلا1) به نرخ 31,351 به شماره اعلامیه 0000000112_3G</t>
  </si>
  <si>
    <t>1398/05/31</t>
  </si>
  <si>
    <t>بابت سود صندوق سرمایه گزاری حامی مرداد98</t>
  </si>
  <si>
    <t>1398/05/30</t>
  </si>
  <si>
    <t>خريد تعداد 568 سهم تولید ژلاتین کپسول ایران(دکپسول1) به نرخ 14,529 به شماره اعلامیه 0000001846_3G</t>
  </si>
  <si>
    <t>خريد تعداد 107 سهم تولید ژلاتین کپسول ایران(دکپسول1) به نرخ 14,527 به شماره اعلامیه 0000001844_3G</t>
  </si>
  <si>
    <t>خريد تعداد 107 سهم تولید ژلاتین کپسول ایران(دکپسول1) به نرخ 14,515 به شماره اعلامیه 0000001843_3G</t>
  </si>
  <si>
    <t>خريد تعداد 6,145 سهم تولید ژلاتین کپسول ایران(دکپسول1) به نرخ 14,514 به شماره اعلامیه 0000001987_3G</t>
  </si>
  <si>
    <t>خريد تعداد 728 سهم تولید ژلاتین کپسول ایران(دکپسول1) به نرخ 14,513 به شماره اعلامیه 0000001984_3G</t>
  </si>
  <si>
    <t>خريد تعداد 26,676 سهم تولید ژلاتین کپسول ایران(دکپسول1) به نرخ 14,510 به شماره اعلامیه 0000002010_3G</t>
  </si>
  <si>
    <t>خريد تعداد 500 سهم تولید ژلاتین کپسول ایران(دکپسول1) به نرخ 14,509 به شماره اعلامیه 0000002009_3G</t>
  </si>
  <si>
    <t>خريد تعداد 5,377 سهم تولید ژلاتین کپسول ایران(دکپسول1) به نرخ 14,500 به شماره اعلامیه 0000002008_3G</t>
  </si>
  <si>
    <t>خريد تعداد 8,010 سهم تولید ژلاتین کپسول ایران(دکپسول1) به نرخ 14,499 به شماره اعلامیه 0000002003_3G</t>
  </si>
  <si>
    <t>خريد تعداد 106 سهم تولید ژلاتین کپسول ایران(دکپسول1) به نرخ 14,498 به شماره اعلامیه 0000001827_3G</t>
  </si>
  <si>
    <t>خريد تعداد 10,638 سهم تولید ژلاتین کپسول ایران(دکپسول1) به نرخ 14,490 به شماره اعلامیه 0000001915_3G</t>
  </si>
  <si>
    <t>خريد تعداد 106 سهم تولید ژلاتین کپسول ایران(دکپسول1) به نرخ 14,489 به شماره اعلامیه 0000001883_3G</t>
  </si>
  <si>
    <t>خريد تعداد 107 سهم تولید ژلاتین کپسول ایران(دکپسول1) به نرخ 14,480 به شماره اعلامیه 0000001882_3G</t>
  </si>
  <si>
    <t>خريد تعداد 72 سهم تولید ژلاتین کپسول ایران(دکپسول1) به نرخ 14,463 به شماره اعلامیه 0000001825_3G</t>
  </si>
  <si>
    <t>خريد تعداد 121 سهم تولید ژلاتین کپسول ایران(دکپسول1) به نرخ 14,451 به شماره اعلامیه 0000001824_3G</t>
  </si>
  <si>
    <t>خريد تعداد 16,070 سهم تولید ژلاتین کپسول ایران(دکپسول1) به نرخ 14,450 به شماره اعلامیه 0000002025_3G</t>
  </si>
  <si>
    <t>خريد تعداد 132 سهم تولید ژلاتین کپسول ایران(دکپسول1) به نرخ 14,449 به شماره اعلامیه 0000001862_3G</t>
  </si>
  <si>
    <t>خريد تعداد 106 سهم تولید ژلاتین کپسول ایران(دکپسول1) به نرخ 14,445 به شماره اعلامیه 0000001817_3G</t>
  </si>
  <si>
    <t>خريد تعداد 1,361 سهم تولید ژلاتین کپسول ایران(دکپسول1) به نرخ 14,444 به شماره اعلامیه 0000001893_3G</t>
  </si>
  <si>
    <t>خريد تعداد 568 سهم تولید ژلاتین کپسول ایران(دکپسول1) به نرخ 14,443 به شماره اعلامیه 0000001914_3G</t>
  </si>
  <si>
    <t>خريد تعداد 1,850 سهم تولید ژلاتین کپسول ایران(دکپسول1) به نرخ 14,442 به شماره اعلامیه 0000001091_3G</t>
  </si>
  <si>
    <t>خريد تعداد 5,834 سهم تولید ژلاتین کپسول ایران(دکپسول1) به نرخ 14,440 به شماره اعلامیه 0000001099_3G</t>
  </si>
  <si>
    <t>خريد تعداد 73 سهم تولید ژلاتین کپسول ایران(دکپسول1) به نرخ 14,433 به شماره اعلامیه 0000002045_3G</t>
  </si>
  <si>
    <t>خريد تعداد 107 سهم تولید ژلاتین کپسول ایران(دکپسول1) به نرخ 14,430 به شماره اعلامیه 0000001816_3G</t>
  </si>
  <si>
    <t>خريد تعداد 17,581 سهم تولید ژلاتین کپسول ایران(دکپسول1) به نرخ 14,425 به شماره اعلامیه 0000001815_3G</t>
  </si>
  <si>
    <t>خريد تعداد 12,500 سهم تولید ژلاتین کپسول ایران(دکپسول1) به نرخ 14,421 به شماره اعلامیه 0000001910_3G</t>
  </si>
  <si>
    <t>خريد تعداد 324 سهم تولید ژلاتین کپسول ایران(دکپسول1) به نرخ 14,420 به شماره اعلامیه 0000001989_3G</t>
  </si>
  <si>
    <t>خريد تعداد 106 سهم تولید ژلاتین کپسول ایران(دکپسول1) به نرخ 14,418 به شماره اعلامیه 0000001075_3G</t>
  </si>
  <si>
    <t>خريد تعداد 3,800 سهم تولید ژلاتین کپسول ایران(دکپسول1) به نرخ 14,417 به شماره اعلامیه 0000000994_3G</t>
  </si>
  <si>
    <t>خريد تعداد 27,704 سهم تولید ژلاتین کپسول ایران(دکپسول1) به نرخ 14,400 به شماره اعلامیه 0000001074_3G</t>
  </si>
  <si>
    <t>خريد تعداد 139 سهم تولید ژلاتین کپسول ایران(دکپسول1) به نرخ 14,390 به شماره اعلامیه 0000001062_3G</t>
  </si>
  <si>
    <t>خريد تعداد 1,160 سهم گوشت مرغ ماهان(زماهان1) به نرخ 12,202 به شماره اعلامیه 0000000733_3G</t>
  </si>
  <si>
    <t>خريد تعداد 65,000 سهم گوشت مرغ ماهان(زماهان1) به نرخ 12,200 به شماره اعلامیه 0000000730_3G</t>
  </si>
  <si>
    <t>خريد تعداد 20,000 سهم گوشت مرغ ماهان(زماهان1) به نرخ 12,180 به شماره اعلامیه 0000000773_3G</t>
  </si>
  <si>
    <t>خريد تعداد 16,516 سهم داروسازی آوه سینا(داوه1) به نرخ 5,065 به شماره اعلامیه 0000000924_3G</t>
  </si>
  <si>
    <t>خريد تعداد 1,131 سهم داروسازی آوه سینا(داوه1) به نرخ 5,060 به شماره اعلامیه 0000000923_3G</t>
  </si>
  <si>
    <t>خريد تعداد 1,000 سهم داروسازی آوه سینا(داوه1) به نرخ 5,053 به شماره اعلامیه 0000000922_3G</t>
  </si>
  <si>
    <t>خريد تعداد 17,880 سهم داروسازی آوه سینا(داوه1) به نرخ 5,050 به شماره اعلامیه 0000000938_3G</t>
  </si>
  <si>
    <t>خريد تعداد 70,166 سهم داروسازی آوه سینا(داوه1) به نرخ 5,049 به شماره اعلامیه 0000000955_3G</t>
  </si>
  <si>
    <t>خريد تعداد 2,244 سهم داروسازی آوه سینا(داوه1) به نرخ 5,048 به شماره اعلامیه 0000000918_3G</t>
  </si>
  <si>
    <t>خريد تعداد 48,500 سهم داروسازی آوه سینا(داوه1) به نرخ 5,045 به شماره اعلامیه 0000000915_3G</t>
  </si>
  <si>
    <t>خريد تعداد 48,142 سهم داروسازی آوه سینا(داوه1) به نرخ 5,040 به شماره اعلامیه 0000000937_3G</t>
  </si>
  <si>
    <t>خريد تعداد 11,031 سهم داروسازی آوه سینا(داوه1) به نرخ 5,039 به شماره اعلامیه 0000000935_3G</t>
  </si>
  <si>
    <t>خريد تعداد 37,126 سهم داروسازی آوه سینا(داوه1) به نرخ 5,038 به شماره اعلامیه 0000000891_3G</t>
  </si>
  <si>
    <t>خريد تعداد 6,191 سهم داروسازی آوه سینا(داوه1) به نرخ 5,037 به شماره اعلامیه 0000000887_3G</t>
  </si>
  <si>
    <t>خريد تعداد 4,239 سهم داروسازی آوه سینا(داوه1) به نرخ 5,032 به شماره اعلامیه 0000000934_3G</t>
  </si>
  <si>
    <t>خريد تعداد 7,580 سهم داروسازی آوه سینا(داوه1) به نرخ 5,030 به شماره اعلامیه 0000000952_3G</t>
  </si>
  <si>
    <t>خريد تعداد 17,800 سهم داروسازی آوه سینا(داوه1) به نرخ 5,028 به شماره اعلامیه 0000000951_3G</t>
  </si>
  <si>
    <t>خريد تعداد 4,454 سهم داروسازی آوه سینا(داوه1) به نرخ 5,016 به شماره اعلامیه 0000000950_3G</t>
  </si>
  <si>
    <t>خريد تعداد 15,368 سهم داروسازی آوه سینا(داوه1) به نرخ 4,999 به شماره اعلامیه 0000000632_3G</t>
  </si>
  <si>
    <t>خريد تعداد 5,473 سهم داروسازی آوه سینا(داوه1) به نرخ 4,991 به شماره اعلامیه 0000000628_3G</t>
  </si>
  <si>
    <t>خريد تعداد 8,078 سهم داروسازی آوه سینا(داوه1) به نرخ 4,973 به شماره اعلامیه 0000000626_3G</t>
  </si>
  <si>
    <t>خريد تعداد 3,081 سهم داروسازی آوه سینا(داوه1) به نرخ 4,972 به شماره اعلامیه 0000000625_3G</t>
  </si>
  <si>
    <t>خريد تعداد 15,000 سهم داروسازی آوه سینا(داوه1) به نرخ 4,954 به شماره اعلامیه 0000000623_3G</t>
  </si>
  <si>
    <t>خريد تعداد 65,183 سهم گسترش سرمایه گذاری ایرانیان(وگستر1) به نرخ 3,520 به شماره اعلامیه 0000000566_3G</t>
  </si>
  <si>
    <t>خريد تعداد 14,592 سهم گسترش سرمایه گذاری ایرانیان(وگستر1) به نرخ 3,519 به شماره اعلامیه 0000000523_3G</t>
  </si>
  <si>
    <t>خريد تعداد 20,000 سهم گسترش سرمایه گذاری ایرانیان(وگستر1) به نرخ 3,515 به شماره اعلامیه 0000000522_3G</t>
  </si>
  <si>
    <t>خريد تعداد 13,588 سهم گسترش سرمایه گذاری ایرانیان(وگستر1) به نرخ 3,505 به شماره اعلامیه 0000000521_3G</t>
  </si>
  <si>
    <t>خريد تعداد 5,137 سهم گسترش سرمایه گذاری ایرانیان(وگستر1) به نرخ 3,500 به شماره اعلامیه 0000000561_3G</t>
  </si>
  <si>
    <t>خريد تعداد 2,290 سهم گسترش سرمایه گذاری ایرانیان(وگستر1) به نرخ 3,496 به شماره اعلامیه 0000001490_3G</t>
  </si>
  <si>
    <t>خريد تعداد 5,000 سهم گسترش سرمایه گذاری ایرانیان(وگستر1) به نرخ 3,495 به شماره اعلامیه 0000000515_3G</t>
  </si>
  <si>
    <t>خريد تعداد 5,000 سهم گسترش سرمایه گذاری ایرانیان(وگستر1) به نرخ 3,490 به شماره اعلامیه 0000000560_3G</t>
  </si>
  <si>
    <t>خريد تعداد 5,831 سهم گسترش سرمایه گذاری ایرانیان(وگستر1) به نرخ 3,469 به شماره اعلامیه 0000000504_3G</t>
  </si>
  <si>
    <t>خريد تعداد 34,169 سهم گسترش سرمایه گذاری ایرانیان(وگستر1) به نرخ 3,468 به شماره اعلامیه 0000000503_3G</t>
  </si>
  <si>
    <t>فروش تعداد 257 سهم فرآوری موادمعدنی ایران(فرآور1) به نرخ 36,608 به شماره اعلاميه 0000000040_3G</t>
  </si>
  <si>
    <t>فروش تعداد 1,099 سهم فرآوری موادمعدنی ایران(فرآور1) به نرخ 36,606 به شماره اعلاميه 0000000048_3G</t>
  </si>
  <si>
    <t>فروش تعداد 100 سهم فرآوری موادمعدنی ایران(فرآور1) به نرخ 36,602 به شماره اعلاميه 0000000056_3G</t>
  </si>
  <si>
    <t>فروش تعداد 154 سهم فرآوری موادمعدنی ایران(فرآور1) به نرخ 36,601 به شماره اعلاميه 0000000612_3G</t>
  </si>
  <si>
    <t>فروش تعداد 100 سهم فرآوری موادمعدنی ایران(فرآور1) به نرخ 36,600 به شماره اعلاميه 0000000054_3G</t>
  </si>
  <si>
    <t>فروش تعداد 82 سهم فرآوری موادمعدنی ایران(فرآور1) به نرخ 36,511 به شماره اعلاميه 0000000263_3G</t>
  </si>
  <si>
    <t>فروش تعداد 68 سهم فرآوری موادمعدنی ایران(فرآور1) به نرخ 36,500 به شماره اعلاميه 0000000606_3G</t>
  </si>
  <si>
    <t>فروش تعداد 17,073 سهم فرآوری موادمعدنی ایران(فرآور1) به نرخ 36,163 به شماره اعلاميه 0000000394_3G</t>
  </si>
  <si>
    <t>فروش تعداد 1,298 سهم فرآوری موادمعدنی ایران(فرآور1) به نرخ 36,162 به شماره اعلاميه 0000000508_3G</t>
  </si>
  <si>
    <t>فروش تعداد 25,615 سهم فرآوری موادمعدنی ایران(فرآور1) به نرخ 36,161 به شماره اعلاميه 0000000434_3G</t>
  </si>
  <si>
    <t>فروش تعداد 479 سهم فرآوری موادمعدنی ایران(فرآور1) به نرخ 36,156 به شماره اعلاميه 0000000506_3G</t>
  </si>
  <si>
    <t>فروش تعداد 539 سهم فرآوری موادمعدنی ایران(فرآور1) به نرخ 36,155 به شماره اعلاميه 0000000412_3G</t>
  </si>
  <si>
    <t>فروش تعداد 1,374 سهم فرآوری موادمعدنی ایران(فرآور1) به نرخ 36,154 به شماره اعلاميه 0000000413_3G</t>
  </si>
  <si>
    <t>فروش تعداد 7,000 سهم فرآوری موادمعدنی ایران(فرآور1) به نرخ 36,153 به شماره اعلاميه 0000000418_3G</t>
  </si>
  <si>
    <t>فروش تعداد 7,200 سهم فرآوری موادمعدنی ایران(فرآور1) به نرخ 36,152 به شماره اعلاميه 0000000438_3G</t>
  </si>
  <si>
    <t>فروش تعداد 83 سهم فرآوری موادمعدنی ایران(فرآور1) به نرخ 36,151 به شماره اعلاميه 0000000436_3G</t>
  </si>
  <si>
    <t>فروش تعداد 1,000 سهم فرآوری موادمعدنی ایران(فرآور1) به نرخ 36,102 به شماره اعلاميه 0000000440_3G</t>
  </si>
  <si>
    <t>فروش تعداد 13,300 سهم فرآوری موادمعدنی ایران(فرآور1) به نرخ 36,101 به شماره اعلاميه 0000000472_3G</t>
  </si>
  <si>
    <t>فروش تعداد 8,195 سهم فرآوری موادمعدنی ایران(فرآور1) به نرخ 36,100 به شماره اعلاميه 0000000170_3G</t>
  </si>
  <si>
    <t>فروش تعداد 100 سهم فرآوری موادمعدنی ایران(فرآور1) به نرخ 36,040 به شماره اعلاميه 0000000464_3G</t>
  </si>
  <si>
    <t>فروش تعداد 150 سهم فرآوری موادمعدنی ایران(فرآور1) به نرخ 36,033 به شماره اعلاميه 0000000478_3G</t>
  </si>
  <si>
    <t>فروش تعداد 1,688 سهم فرآوری موادمعدنی ایران(فرآور1) به نرخ 36,032 به شماره اعلاميه 0000000491_3G</t>
  </si>
  <si>
    <t>فروش تعداد 6,197 سهم فرآوری موادمعدنی ایران(فرآور1) به نرخ 36,030 به شماره اعلاميه 0000000479_3G</t>
  </si>
  <si>
    <t>فروش تعداد 250 سهم فرآوری موادمعدنی ایران(فرآور1) به نرخ 36,026 به شماره اعلاميه 0000000467_3G</t>
  </si>
  <si>
    <t>فروش تعداد 2,879 سهم فرآوری موادمعدنی ایران(فرآور1) به نرخ 36,000 به شماره اعلاميه 0000000261_3G</t>
  </si>
  <si>
    <t>فروش تعداد 251 سهم فرآوری موادمعدنی ایران(فرآور1) به نرخ 35,810 به شماره اعلاميه 0000000260_3G</t>
  </si>
  <si>
    <t>فروش تعداد 20,708 سهم فرآوری موادمعدنی ایران(فرآور1) به نرخ 35,805 به شماره اعلاميه 0000000334_3G</t>
  </si>
  <si>
    <t>فروش تعداد 6,240 سهم فرآوری موادمعدنی ایران(فرآور1) به نرخ 35,802 به شماره اعلاميه 0000000265_3G</t>
  </si>
  <si>
    <t>فروش تعداد 276 سهم فرآوری موادمعدنی ایران(فرآور1) به نرخ 35,800 به شماره اعلاميه 0000000172_3G</t>
  </si>
  <si>
    <t>فروش تعداد 35 سهم فرآوری موادمعدنی ایران(فرآور1) به نرخ 35,780 به شماره اعلاميه 0000000184_3G</t>
  </si>
  <si>
    <t>فروش تعداد 583 سهم فرآوری موادمعدنی ایران(فرآور1) به نرخ 35,777 به شماره اعلاميه 0000000181_3G</t>
  </si>
  <si>
    <t>فروش تعداد 1,500 سهم فرآوری موادمعدنی ایران(فرآور1) به نرخ 35,776 به شماره اعلاميه 0000000183_3G</t>
  </si>
  <si>
    <t>فروش تعداد 556 سهم فرآوری موادمعدنی ایران(فرآور1) به نرخ 35,735 به شماره اعلاميه 0000000176_3G</t>
  </si>
  <si>
    <t>فروش تعداد 444 سهم فرآوری موادمعدنی ایران(فرآور1) به نرخ 35,722 به شماره اعلاميه 0000000177_3G</t>
  </si>
  <si>
    <t>فروش تعداد 100 سهم فرآوری موادمعدنی ایران(فرآور1) به نرخ 35,720 به شماره اعلاميه 0000000171_3G</t>
  </si>
  <si>
    <t>فروش تعداد 529 سهم فرآوری موادمعدنی ایران(فرآور1) به نرخ 35,710 به شماره اعلاميه 0000000147_3G</t>
  </si>
  <si>
    <t>فروش تعداد 2,225 سهم فرآوری موادمعدنی ایران(فرآور1) به نرخ 35,706 به شماره اعلاميه 0000000173_3G</t>
  </si>
  <si>
    <t>فروش تعداد 979 سهم فرآوری موادمعدنی ایران(فرآور1) به نرخ 35,705 به شماره اعلاميه 0000000159_3G</t>
  </si>
  <si>
    <t>فروش تعداد 2,200 سهم فرآوری موادمعدنی ایران(فرآور1) به نرخ 35,703 به شماره اعلاميه 0000000280_3G</t>
  </si>
  <si>
    <t>فروش تعداد 367 سهم فرآوری موادمعدنی ایران(فرآور1) به نرخ 35,701 به شماره اعلاميه 0000000138_3G</t>
  </si>
  <si>
    <t>فروش تعداد 2,240 سهم فرآوری موادمعدنی ایران(فرآور1) به نرخ 35,700 به شماره اعلاميه 0000000310_3G</t>
  </si>
  <si>
    <t>فروش تعداد 3,004 سهم فرآوری موادمعدنی ایران(فرآور1) به نرخ 35,699 به شماره اعلاميه 0000000306_3G</t>
  </si>
  <si>
    <t>فروش تعداد 40 سهم فرآوری موادمعدنی ایران(فرآور1) به نرخ 35,678 به شماره اعلاميه 0000000134_3G</t>
  </si>
  <si>
    <t>فروش تعداد 2,790 سهم فرآوری موادمعدنی ایران(فرآور1) به نرخ 35,671 به شماره اعلاميه 0000000317_3G</t>
  </si>
  <si>
    <t>فروش تعداد 1,117 سهم فرآوری موادمعدنی ایران(فرآور1) به نرخ 35,670 به شماره اعلاميه 0000000314_3G</t>
  </si>
  <si>
    <t>فروش تعداد 1,000 سهم فرآوری موادمعدنی ایران(فرآور1) به نرخ 35,669 به شماره اعلاميه 0000000301_3G</t>
  </si>
  <si>
    <t>فروش تعداد 612 سهم فرآوری موادمعدنی ایران(فرآور1) به نرخ 35,668 به شماره اعلاميه 0000000313_3G</t>
  </si>
  <si>
    <t>فروش تعداد 2,000 سهم فرآوری موادمعدنی ایران(فرآور1) به نرخ 35,667 به شماره اعلاميه 0000000303_3G</t>
  </si>
  <si>
    <t>فروش تعداد 5,000 سهم فرآوری موادمعدنی ایران(فرآور1) به نرخ 35,665 به شماره اعلاميه 0000000245_3G</t>
  </si>
  <si>
    <t>فروش تعداد 1,495 سهم فرآوری موادمعدنی ایران(فرآور1) به نرخ 35,663 به شماره اعلاميه 0000000248_3G</t>
  </si>
  <si>
    <t>فروش تعداد 2,100 سهم فرآوری موادمعدنی ایران(فرآور1) به نرخ 35,662 به شماره اعلاميه 0000000253_3G</t>
  </si>
  <si>
    <t>فروش تعداد 335 سهم فرآوری موادمعدنی ایران(فرآور1) به نرخ 35,660 به شماره اعلاميه 0000000136_3G</t>
  </si>
  <si>
    <t>1398/05/29</t>
  </si>
  <si>
    <t>پرداخت وجه طی حواله کارت به کارت دروازه پرداخت به شماره 155147180597 بانک ملت تاریخ : 1398/05/28 شعبه : فرعی(A2)</t>
  </si>
  <si>
    <t>1398/05/28</t>
  </si>
  <si>
    <t>خريد تعداد 117 سهم غلتک سازان سپاهان(فسازان1) به نرخ 8,400 به شماره اعلاميه 0000207410_3G</t>
  </si>
  <si>
    <t>خريد تعداد 14,830 سهم پالایش نفت لاوان(شاوان1) به نرخ 33,800 به شماره اعلامیه 0000000192_3G</t>
  </si>
  <si>
    <t>خريد تعداد 72,092 سهم گسترش سرمایه گذاری ایرانیان(وگستر1) به نرخ 3,472 به شماره اعلامیه 0000000623_3G</t>
  </si>
  <si>
    <t>خريد تعداد 7,908 سهم گسترش سرمایه گذاری ایرانیان(وگستر1) به نرخ 3,446 به شماره اعلامیه 0000000605_3G</t>
  </si>
  <si>
    <t>فروش تعداد 2,879 سهم فرابورس ایران(فرابورس1) به نرخ 13,701 به شماره اعلامیه 0000001305_3G</t>
  </si>
  <si>
    <t>فروش تعداد 41,121 سهم فرابورس ایران(فرابورس1) به نرخ 13,700 به شماره اعلامیه 0000001308_3G</t>
  </si>
  <si>
    <t>فروش تعداد 1,500 سهم فرابورس ایران(فرابورس1) به نرخ 13,699 به شماره اعلامیه 0000001267_3G</t>
  </si>
  <si>
    <t>فروش تعداد 11,500 سهم فرابورس ایران(فرابورس1) به نرخ 13,650 به شماره اعلامیه 0000001268_3G</t>
  </si>
  <si>
    <t>فروش تعداد 511 سهم فرابورس ایران(فرابورس1) به نرخ 13,601 به شماره اعلامیه 0000001841_3G</t>
  </si>
  <si>
    <t>فروش تعداد 129 سهم فرابورس ایران(فرابورس1) به نرخ 13,600 به شماره اعلامیه 0000001842_3G</t>
  </si>
  <si>
    <t>1398/05/27</t>
  </si>
  <si>
    <t>خريد تعداد 10,000 سهم بورس اوراق بهادار تهران(بورس1) به نرخ 12,831 به شماره اعلاميه 0000000415_3G</t>
  </si>
  <si>
    <t>خريد تعداد 10,000 سهم توسعه معدنی و صنعتی صبانور(کنور1) به نرخ 6,752 به شماره اعلاميه 0000000153_3G</t>
  </si>
  <si>
    <t>خريد تعداد 50 سهم پالایش نفت لاوان(شاوان1) به نرخ 34,090 به شماره اعلامیه 0000000150_3G</t>
  </si>
  <si>
    <t>خريد تعداد 42,000 سهم پالایش نفت لاوان(شاوان1) به نرخ 34,089 به شماره اعلامیه 0000000147_3G</t>
  </si>
  <si>
    <t>خريد تعداد 6,327 سهم پالایش نفت لاوان(شاوان1) به نرخ 33,800 به شماره اعلامیه 0000000044_3G</t>
  </si>
  <si>
    <t>خريد تعداد 13,673 سهم پالایش نفت لاوان(شاوان1) به نرخ 33,799 به شماره اعلامیه 0000000056_3G</t>
  </si>
  <si>
    <t>خريد تعداد 70,000 سهم گسترش سرمایه گذاری ایرانیان(وگستر1) به نرخ 3,550 به شماره اعلامیه 0000000154_3G</t>
  </si>
  <si>
    <t>خريد تعداد 110,000 سهم گسترش سرمایه گذاری ایرانیان(وگستر1) به نرخ 3,520 به شماره اعلامیه 0000000232_3G</t>
  </si>
  <si>
    <t>خريد تعداد 100,000 سهم گسترش سرمایه گذاری ایرانیان(وگستر1) به نرخ 3,490 به شماره اعلامیه 0000000272_3G</t>
  </si>
  <si>
    <t>خريد تعداد 9,550 سهم گسترش سرمایه گذاری ایرانیان(وگستر1) به نرخ 3,430 به شماره اعلامیه 0000000809_3G</t>
  </si>
  <si>
    <t>فروش تعداد 275 سهم فرابورس ایران(فرابورس1) به نرخ 13,894 به شماره اعلامیه 0000000702_3G</t>
  </si>
  <si>
    <t>فروش تعداد 750 سهم فرابورس ایران(فرابورس1) به نرخ 13,805 به شماره اعلامیه 0000000698_3G</t>
  </si>
  <si>
    <t>فروش تعداد 27,597 سهم فرابورس ایران(فرابورس1) به نرخ 13,802 به شماره اعلامیه 0000000704_3G</t>
  </si>
  <si>
    <t>فروش تعداد 68,718 سهم فرابورس ایران(فرابورس1) به نرخ 13,801 به شماره اعلامیه 0000000706_3G</t>
  </si>
  <si>
    <t>فروش تعداد 28,220 سهم فرابورس ایران(فرابورس1) به نرخ 13,800 به شماره اعلامیه 0000000711_3G</t>
  </si>
  <si>
    <t>فروش تعداد 4,978 سهم فرابورس ایران(فرابورس1) به نرخ 13,795 به شماره اعلامیه 0000000758_3G</t>
  </si>
  <si>
    <t>فروش تعداد 1,840 سهم فرابورس ایران(فرابورس1) به نرخ 13,794 به شماره اعلامیه 0000000765_3G</t>
  </si>
  <si>
    <t>فروش تعداد 942 سهم فرابورس ایران(فرابورس1) به نرخ 13,790 به شماره اعلامیه 0000000718_3G</t>
  </si>
  <si>
    <t>فروش تعداد 400 سهم فرابورس ایران(فرابورس1) به نرخ 13,788 به شماره اعلامیه 0000000769_3G</t>
  </si>
  <si>
    <t>فروش تعداد 100 سهم فرابورس ایران(فرابورس1) به نرخ 13,777 به شماره اعلامیه 0000000759_3G</t>
  </si>
  <si>
    <t>فروش تعداد 200 سهم فرابورس ایران(فرابورس1) به نرخ 13,775 به شماره اعلامیه 0000000760_3G</t>
  </si>
  <si>
    <t>فروش تعداد 6,489 سهم فرابورس ایران(فرابورس1) به نرخ 13,774 به شماره اعلامیه 0000000774_3G</t>
  </si>
  <si>
    <t>فروش تعداد 45,139 سهم فرابورس ایران(فرابورس1) به نرخ 13,773 به شماره اعلامیه 0000000795_3G</t>
  </si>
  <si>
    <t>فروش تعداد 2,194 سهم فرابورس ایران(فرابورس1) به نرخ 13,772 به شماره اعلامیه 0000000780_3G</t>
  </si>
  <si>
    <t>فروش تعداد 6,008 سهم فرابورس ایران(فرابورس1) به نرخ 13,771 به شماره اعلامیه 0000000626_3G</t>
  </si>
  <si>
    <t>فروش تعداد 15,016 سهم فرابورس ایران(فرابورس1) به نرخ 13,770 به شماره اعلامیه 0000000668_3G</t>
  </si>
  <si>
    <t>فروش تعداد 65,072 سهم سرمایه گذاری صنایع پتروشیمی(وپترو1) به نرخ 5,280 به شماره اعلاميه 0000000077_3G</t>
  </si>
  <si>
    <t>فروش تعداد 21,574 سهم سرمایه گذاری صنایع پتروشیمی(وپترو1) به نرخ 5,261 به شماره اعلاميه 0000000059_3G</t>
  </si>
  <si>
    <t>فروش تعداد 3,590 سهم سرامیک های صنعتی اردکان(کسرا1) به نرخ 9,250 به شماره اعلاميه 0000001235_3G</t>
  </si>
  <si>
    <t>پرداخت وجه طی حواله کارت به کارت دروازه پرداخت به شماره 155037185591 بانک ملت تاریخ : 1398/05/26 شعبه : فرعی(A2)</t>
  </si>
  <si>
    <t>1398/05/26</t>
  </si>
  <si>
    <t>خريد تعداد 1,475 سهم بورس اوراق بهادار تهران(بورس1) به نرخ 13,492 به شماره اعلاميه 0000001030_3G</t>
  </si>
  <si>
    <t>1398/05/24</t>
  </si>
  <si>
    <t>پرداخت وجه طی حواله کارت به کارت دروازه پرداخت به شماره 154907605258 بانک ملت تاریخ : 1398/05/23 شعبه : فرعی(A2)</t>
  </si>
  <si>
    <t>1398/05/23</t>
  </si>
  <si>
    <t>خريد تعداد 4,065 سهم توسعه معدنی و صنعتی صبانور(کنور1) به نرخ 7,045 به شماره اعلاميه 0000001006_3G</t>
  </si>
  <si>
    <t>خريد تعداد 3,000 سهم توسعه معدنی و صنعتی صبانور(کنور1) به نرخ 7,040 به شماره اعلاميه 0000000966_3G</t>
  </si>
  <si>
    <t>پرداخت وجه طی حواله کارت به کارت دروازه پرداخت به شماره 154845769035 بانک ملت تاریخ : 1398/05/22 شعبه : فرعی(A2)</t>
  </si>
  <si>
    <t>1398/05/22</t>
  </si>
  <si>
    <t>خريد تعداد 14,700 سهم توسعه معدنی و صنعتی صبانور(کنور1) به نرخ 6,730 به شماره اعلاميه 0000000006_3G</t>
  </si>
  <si>
    <t>خريد تعداد 244 سهم توسعه معدنی و صنعتی صبانور(کنور1) به نرخ 6,698 به شماره اعلاميه 0000000014_3G</t>
  </si>
  <si>
    <t>خريد تعداد 27,397 سهم گسترش سرمایه گذاری ایرانیان(وگستر1) به نرخ 3,600 به شماره اعلامیه 0000000005_3G</t>
  </si>
  <si>
    <t>1398/05/21</t>
  </si>
  <si>
    <t>پرداخت وجه طی حواله کارت به کارت دروازه پرداخت به شماره 154754896577 بانک ملت تاریخ : 1398/05/20 شعبه : فرعی(A2)</t>
  </si>
  <si>
    <t>1398/05/20</t>
  </si>
  <si>
    <t>خريد تعداد 16,515 سهم گسترش سرمایه گذاری ایرانیان(وگستر1) به نرخ 3,770 به شماره اعلامیه 0000000621_3G</t>
  </si>
  <si>
    <t>پرداخت وجه طی حواله کارت به کارت دروازه پرداخت به شماره 154701326917 بانک ملت تاریخ : 1398/05/19 شعبه : فرعی(A2)</t>
  </si>
  <si>
    <t>1398/05/19</t>
  </si>
  <si>
    <t>خريد تعداد 113 سهم پخش هجرت(هجرت1) به نرخ 18,500 به شماره اعلامیه 0000270050_3G</t>
  </si>
  <si>
    <t>خريد تعداد 5,744 سهم گوشت مرغ ماهان(زماهان1) به نرخ 10,445 به شماره اعلامیه 0000000315_3G</t>
  </si>
  <si>
    <t>1398/05/14</t>
  </si>
  <si>
    <t>خريد تعداد 40,000 سهم گسترش سرمایه گذاری ایرانیان(وگستر1) به نرخ 3,380 به شماره اعلامیه 0000000818_3G</t>
  </si>
  <si>
    <t>خريد تعداد 2,353 سهم پالایش نفت بندرعباس(شبندر1) به نرخ 14,960 به شماره اعلاميه 0000000250_3G</t>
  </si>
  <si>
    <t>خريد تعداد 1,936 سهم پالایش نفت بندرعباس(شبندر1) به نرخ 14,950 به شماره اعلاميه 0000000253_3G</t>
  </si>
  <si>
    <t>خريد تعداد 2,650 سهم پالایش نفت بندرعباس(شبندر1) به نرخ 14,900 به شماره اعلاميه 0000000248_3G</t>
  </si>
  <si>
    <t>فروش تعداد 60,207 سهم سرمایه گذاری آتیه دماوند(واتی1) به نرخ 3,102 به شماره اعلاميه 0000000517_3G</t>
  </si>
  <si>
    <t>فروش تعداد 18,112 سهم سرمایه گذاری آتیه دماوند(واتی1) به نرخ 3,066 به شماره اعلاميه 0000000685_3G</t>
  </si>
  <si>
    <t>1398/05/13</t>
  </si>
  <si>
    <t>خريد تعداد 100 سهم پالایش نفت بندرعباس(شبندر1) به نرخ 14,660 به شماره اعلاميه 0000000316_3G</t>
  </si>
  <si>
    <t>خريد تعداد 316 سهم پالایش نفت بندرعباس(شبندر1) به نرخ 14,695 به شماره اعلاميه 0000000335_3G</t>
  </si>
  <si>
    <t>خريد تعداد 1,247 سهم پالایش نفت بندرعباس(شبندر1) به نرخ 14,658 به شماره اعلاميه 0000000319_3G</t>
  </si>
  <si>
    <t>فروش تعداد 382 سهم خدمات انفورماتیک(رانفور1) به نرخ 12,966 به شماره اعلاميه 0000000096_3G</t>
  </si>
  <si>
    <t>فروش تعداد 1,522 سهم خدمات انفورماتیک(رانفور1) به نرخ 12,970 به شماره اعلاميه 0000000104_3G</t>
  </si>
  <si>
    <t>پرداخت وجه طی حواله کارت به کارت دروازه پرداخت به شماره 154350766855 بانک ملت تاریخ : 1398/05/12 شعبه : فرعی(A2)</t>
  </si>
  <si>
    <t>1398/05/12</t>
  </si>
  <si>
    <t>خريد تعداد 3,244 سهم توسعه معدنی و صنعتی صبانور(کنور1) به نرخ 6,350 به شماره اعلاميه 0000000089_3G</t>
  </si>
  <si>
    <t>خريد تعداد 10,000 سهم پالایش نفت لاوان(شاوان1) به نرخ 32,750 به شماره اعلامیه 0000000287_3G</t>
  </si>
  <si>
    <t>خريد تعداد 5,607 سهم پالایش نفت لاوان(شاوان1) به نرخ 32,576 به شماره اعلامیه 0000000706_3G</t>
  </si>
  <si>
    <t>خريد تعداد 2,171 سهم پالایش نفت لاوان(شاوان1) به نرخ 32,487 به شماره اعلامیه 0000000409_3G</t>
  </si>
  <si>
    <t>خريد تعداد 1,310 سهم پالایش نفت لاوان(شاوان1) به نرخ 32,450 به شماره اعلامیه 0000000844_3G</t>
  </si>
  <si>
    <t>خريد تعداد 1,798 سهم پالایش نفت لاوان(شاوان1) به نرخ 32,390 به شماره اعلامیه 0000000408_3G</t>
  </si>
  <si>
    <t>خريد تعداد 2,844 سهم پالایش نفت شیراز(شراز1) به نرخ 41,998 به شماره اعلامیه 0000000001_3G</t>
  </si>
  <si>
    <t>خريد تعداد 671 سهم پالایش نفت شیراز(شراز1) به نرخ 41,800 به شماره اعلامیه 0000000073_3G</t>
  </si>
  <si>
    <t>خريد تعداد 57 سهم پالایش نفت شیراز(شراز1) به نرخ 41,776 به شماره اعلامیه 0000000071_3G</t>
  </si>
  <si>
    <t>خريد تعداد 34 سهم پالایش نفت شیراز(شراز1) به نرخ 41,750 به شماره اعلامیه 0000000070_3G</t>
  </si>
  <si>
    <t>خريد تعداد 2,034 سهم پالایش نفت شیراز(شراز1) به نرخ 41,706 به شماره اعلامیه 0000000069_3G</t>
  </si>
  <si>
    <t>خريد تعداد 645 سهم پالایش نفت شیراز(شراز1) به نرخ 41,705 به شماره اعلامیه 0000000068_3G</t>
  </si>
  <si>
    <t>خريد تعداد 8,449 سهم پالایش نفت شیراز(شراز1) به نرخ 41,700 به شماره اعلامیه 0000000191_3G</t>
  </si>
  <si>
    <t>خريد تعداد 500 سهم پالایش نفت شیراز(شراز1) به نرخ 41,699 به شماره اعلامیه 0000000066_3G</t>
  </si>
  <si>
    <t>خريد تعداد 51 سهم پالایش نفت شیراز(شراز1) به نرخ 41,601 به شماره اعلامیه 0000000065_3G</t>
  </si>
  <si>
    <t>خريد تعداد 6,065 سهم پالایش نفت شیراز(شراز1) به نرخ 41,600 به شماره اعلامیه 0000000036_3G</t>
  </si>
  <si>
    <t>خريد تعداد 3,489 سهم پالایش نفت شیراز(شراز1) به نرخ 41,500 به شماره اعلامیه 0000000064_3G</t>
  </si>
  <si>
    <t>خريد تعداد 900 سهم پالایش نفت شیراز(شراز1) به نرخ 41,480 به شماره اعلامیه 0000000048_3G</t>
  </si>
  <si>
    <t>فروش تعداد 303 سهم سیمرغ(سیمرغ1) به نرخ 12,132 به شماره اعلاميه 0000002817_3G</t>
  </si>
  <si>
    <t>فروش تعداد 970 سهم آتیه داده پرداز(اپرداز1) به نرخ 12,899 به شماره اعلامیه 0000001185_3G</t>
  </si>
  <si>
    <t>فروش تعداد 807 سهم آتیه داده پرداز(اپرداز1) به نرخ 12,880 به شماره اعلامیه 0000000978_3G</t>
  </si>
  <si>
    <t>فروش تعداد 12,000 سهم آتیه داده پرداز(اپرداز1) به نرخ 12,871 به شماره اعلامیه 0000000981_3G</t>
  </si>
  <si>
    <t>فروش تعداد 1,300 سهم آتیه داده پرداز(اپرداز1) به نرخ 12,870 به شماره اعلامیه 0000001073_3G</t>
  </si>
  <si>
    <t>فروش تعداد 6,881 سهم بسته بندی ایران(فبیرا1) به نرخ 4,120 به شماره اعلامیه 0000001478_3G</t>
  </si>
  <si>
    <t>فروش تعداد 146 سهم باما(کاما1) به نرخ 14,102 به شماره اعلاميه 0000000496_3G</t>
  </si>
  <si>
    <t>فروش تعداد 2,029 سهم باما(کاما1) به نرخ 14,101 به شماره اعلاميه 0000000498_3G</t>
  </si>
  <si>
    <t>فروش تعداد 4,250 سهم سرامیک های صنعتی اردکان(کسرا1) به نرخ 7,960 به شماره اعلاميه 0000000016_3G</t>
  </si>
  <si>
    <t>فروش تعداد 2,500 سهم سرامیک های صنعتی اردکان(کسرا1) به نرخ 7,950 به شماره اعلاميه 0000000018_3G</t>
  </si>
  <si>
    <t>فروش تعداد 6,248 سهم سرامیک های صنعتی اردکان(کسرا1) به نرخ 7,940 به شماره اعلاميه 0000000273_3G</t>
  </si>
  <si>
    <t>فروش تعداد 3,256 سهم سرامیک های صنعتی اردکان(کسرا1) به نرخ 7,939 به شماره اعلاميه 0000000248_3G</t>
  </si>
  <si>
    <t>فروش تعداد 22,000 سهم سرامیک های صنعتی اردکان(کسرا1) به نرخ 7,903 به شماره اعلاميه 0000000019_3G</t>
  </si>
  <si>
    <t>فروش تعداد 21,489 سهم سرامیک های صنعتی اردکان(کسرا1) به نرخ 7,900 به شماره اعلاميه 0000000314_3G</t>
  </si>
  <si>
    <t>فروش تعداد 63,366 سهم سرامیک های صنعتی اردکان(کسرا1) به نرخ 7,882 به شماره اعلاميه 0000000311_3G</t>
  </si>
  <si>
    <t>فروش تعداد 13,000 سهم سرامیک های صنعتی اردکان(کسرا1) به نرخ 7,881 به شماره اعلاميه 0000000321_3G</t>
  </si>
  <si>
    <t>فروش تعداد 34,146 سهم سرامیک های صنعتی اردکان(کسرا1) به نرخ 7,880 به شماره اعلاميه 0000000319_3G</t>
  </si>
  <si>
    <t>فروش تعداد 10,000 سهم سرامیک های صنعتی اردکان(کسرا1) به نرخ 7,871 به شماره اعلاميه 0000000300_3G</t>
  </si>
  <si>
    <t>1398/05/08</t>
  </si>
  <si>
    <t>خريد تعداد 4,355 سهم توسعه معدنی و صنعتی صبانور(کنور1) به نرخ 6,362 به شماره اعلاميه 0000000192_3G</t>
  </si>
  <si>
    <t>خريد تعداد 8,620 سهم گسترش سرمایه گذاری ایرانیان(وگستر1) به نرخ 3,464 به شماره اعلامیه 0000000268_3G</t>
  </si>
  <si>
    <t>فروش تعداد 1,397 سهم کارتن ایران(چکارن1) به نرخ 41,500 به شماره اعلاميه 0000000090_3G</t>
  </si>
  <si>
    <t>1398/05/06</t>
  </si>
  <si>
    <t>پرداخت وجه طی حواله کارت به کارت دروازه پرداخت به شماره 154001545902 بانک ملت تاریخ : 1398/05/05 شعبه : فرعی(A2)</t>
  </si>
  <si>
    <t>1398/05/05</t>
  </si>
  <si>
    <t>خريد تعداد 1,133 سهم کارتن ایران(چکارن1) به نرخ 39,549 به شماره اعلاميه 0000000436_3G</t>
  </si>
  <si>
    <t>فروش تعداد 1,000 سهم بانک صادرات ایران(وبصادر1) به نرخ 429 به شماره اعلاميه 0000000880_3G</t>
  </si>
  <si>
    <t>1398/05/02</t>
  </si>
  <si>
    <t>پرداخت وجه طی حواله کارت به کارت دروازه پرداخت به شماره 153809910736 بانک ملت تاریخ : 1398/05/01 شعبه : فرعی(A2)</t>
  </si>
  <si>
    <t>پرداخت وجه طی حواله کارت به کارت دروازه پرداخت به شماره 153801106650 بانک ملت تاریخ : 1398/05/01 شعبه : فرعی(A2)</t>
  </si>
  <si>
    <t>1398/05/01</t>
  </si>
  <si>
    <t>خريد تعداد 226 سهم تولید ژلاتین کپسول ایران(دکپسول1) به نرخ 13,950 به شماره اعلامیه 0000001936_3G</t>
  </si>
  <si>
    <t>خريد تعداد 133 سهم تولید ژلاتین کپسول ایران(دکپسول1) به نرخ 13,947 به شماره اعلامیه 0000001921_3G</t>
  </si>
  <si>
    <t>خريد تعداد 1,533 سهم توسعه معدنی و صنعتی صبانور(کنور1) به نرخ 6,490 به شماره اعلاميه 0000000131_3G</t>
  </si>
  <si>
    <t>خريد تعداد 265 سهم کارتن ایران(چکارن1) به نرخ 37,500 به شماره اعلاميه 0000000398_3G</t>
  </si>
  <si>
    <t>1398/04/24</t>
  </si>
  <si>
    <t>پرداخت وجه طی حواله کارت به کارت دروازه پرداخت به شماره 153352671408 بانک ملت تاریخ : 1398/04/23 شعبه : فرعی(A2)</t>
  </si>
  <si>
    <t>1398/04/23</t>
  </si>
  <si>
    <t>خريد تعداد 643 سهم تولید ژلاتین کپسول ایران(دکپسول1) به نرخ 15,544 به شماره اعلامیه 0000029777_3G</t>
  </si>
  <si>
    <t>پرداخت وجه طی حواله کارت به کارت دروازه پرداخت به شماره 153297914402 بانک ملت تاریخ : 1398/04/22 شعبه : فرعی(A2)</t>
  </si>
  <si>
    <t>1398/04/22</t>
  </si>
  <si>
    <t>خريد تعداد 532 سهم سایر اشخاص بورس انرژی(انرژی31) به نرخ 55,998 به شماره اعلامیه 0000000012_3G</t>
  </si>
  <si>
    <t>خريد تعداد 2,132 سهم بسته بندی ایران(فبیرا1) به نرخ 2,234 به شماره اعلامیه 0000000025_3G</t>
  </si>
  <si>
    <t>خريد تعداد 4,750 سهم بسته بندی ایران(فبیرا1) به نرخ 2,190 به شماره اعلامیه 0000000391_3G</t>
  </si>
  <si>
    <t>فروش تعداد 1,069 سهم بورس اوراق بهادار تهران(بورس1) به نرخ 9,652 به شماره اعلاميه 0000000024_3G</t>
  </si>
  <si>
    <t>1398/04/18</t>
  </si>
  <si>
    <t>پرداخت وجه طی حواله کارت به کارت دروازه پرداخت به شماره 153065224898 بانک ملت تاریخ : 1398/04/17 شعبه : فرعی(A2)</t>
  </si>
  <si>
    <t>پرداخت وجه طی حواله کارت به کارت دروازه پرداخت به شماره 153063581813 بانک ملت تاریخ : 1398/04/17 شعبه : فرعی(A2)</t>
  </si>
  <si>
    <t>1398/04/17</t>
  </si>
  <si>
    <t>خريد تعداد 4,020 سهم بیمه البرز(البرز1) به نرخ 1,869 به شماره اعلاميه 0000000521_3G</t>
  </si>
  <si>
    <t>خريد تعداد 4,200 سهم بیمه آسیا(آسیا1) به نرخ 2,845 به شماره اعلاميه 0000000139_3G</t>
  </si>
  <si>
    <t>خريد تعداد 1,100 سهم بیمه آسیا(آسیا1) به نرخ 2,841 به شماره اعلاميه 0000000147_3G</t>
  </si>
  <si>
    <t>خريد تعداد 1,000 سهم بیمه آسیا(آسیا1) به نرخ 2,840 به شماره اعلاميه 0000000146_3G</t>
  </si>
  <si>
    <t>فروش تعداد 1,000 سهم صنایع شیمیایی ایران (شیران1) به نرخ 12,124 به شماره اعلاميه 0000000766_3G</t>
  </si>
  <si>
    <t>1398/04/16</t>
  </si>
  <si>
    <t>پرداخت وجه طی حواله کارت به کارت دروازه پرداخت به شماره 152966015825 بانک ملت تاریخ : 1398/04/15 شعبه : فرعی(A2)</t>
  </si>
  <si>
    <t>1398/04/15</t>
  </si>
  <si>
    <t>خريد تعداد 33 سهم سایر اشخاص بورس انرژی(انرژی31) به نرخ 44,197 به شماره اعلامیه 0000000952_3G</t>
  </si>
  <si>
    <t>1398/04/11</t>
  </si>
  <si>
    <t>خريد تعداد 1,670 سهم سایر اشخاص بورس انرژی(انرژی31) به نرخ 47,960 به شماره اعلامیه 0000000238_3G</t>
  </si>
  <si>
    <t>خريد تعداد 100 سهم سایر اشخاص بورس انرژی(انرژی31) به نرخ 47,950 به شماره اعلامیه 0000000234_3G</t>
  </si>
  <si>
    <t>خريد تعداد 1,000 سهم سایر اشخاص بورس انرژی(انرژی31) به نرخ 47,949 به شماره اعلامیه 0000000233_3G</t>
  </si>
  <si>
    <t>خريد تعداد 230 سهم سایر اشخاص بورس انرژی(انرژی31) به نرخ 47,940 به شماره اعلامیه 0000000232_3G</t>
  </si>
  <si>
    <t>خريد تعداد 38 سهم سایر اشخاص بورس انرژی(انرژی31) به نرخ 47,899 به شماره اعلامیه 0000000253_3G</t>
  </si>
  <si>
    <t>خريد تعداد 1,274 سهم سایر اشخاص بورس انرژی(انرژی31) به نرخ 47,850 به شماره اعلامیه 0000000249_3G</t>
  </si>
  <si>
    <t>خريد تعداد 150 سهم سایر اشخاص بورس انرژی(انرژی31) به نرخ 47,799 به شماره اعلامیه 0000000230_3G</t>
  </si>
  <si>
    <t>خريد تعداد 100 سهم سایر اشخاص بورس انرژی(انرژی31) به نرخ 47,770 به شماره اعلامیه 0000000228_3G</t>
  </si>
  <si>
    <t>خريد تعداد 1,358 سهم سایر اشخاص بورس انرژی(انرژی31) به نرخ 47,700 به شماره اعلامیه 0000000227_3G</t>
  </si>
  <si>
    <t>خريد تعداد 1,000 سهم سایر اشخاص بورس انرژی(انرژی31) به نرخ 47,695 به شماره اعلامیه 0000000225_3G</t>
  </si>
  <si>
    <t>خريد تعداد 759 سهم سایر اشخاص بورس انرژی(انرژی31) به نرخ 47,600 به شماره اعلامیه 0000000223_3G</t>
  </si>
  <si>
    <t>خريد تعداد 1,538 سهم سایر اشخاص بورس انرژی(انرژی31) به نرخ 47,500 به شماره اعلامیه 0000000222_3G</t>
  </si>
  <si>
    <t>خريد تعداد 65 سهم سایر اشخاص بورس انرژی(انرژی31) به نرخ 47,201 به شماره اعلامیه 0000000220_3G</t>
  </si>
  <si>
    <t>فروش تعداد 75,419 سهم سیمان داراب(ساراب1) به نرخ 3,920 به شماره اعلاميه 0000000017_3G</t>
  </si>
  <si>
    <t>فروش تعداد 40,000 سهم سیمان داراب(ساراب1) به نرخ 3,852 به شماره اعلاميه 0000000011_3G</t>
  </si>
  <si>
    <t>1398/04/06</t>
  </si>
  <si>
    <t>پرداخت وجه طی حواله کارت به کارت دروازه پرداخت به شماره 152478304476 بانک ملت تاریخ : 1398/04/05 شعبه : فرعی(A2)</t>
  </si>
  <si>
    <t>1398/04/05</t>
  </si>
  <si>
    <t>خريد تعداد 4,018 سهم داروسازی سبحان انکولوژی(دسانکو1) به نرخ 3,769 به شماره اعلامیه 0000000053_3G</t>
  </si>
  <si>
    <t>خريد تعداد 6,510 سهم داروسازی سبحان انکولوژی(دسانکو1) به نرخ 3,790 به شماره اعلامیه 0000000001_3G</t>
  </si>
  <si>
    <t>پرداخت وجه طی حواله کارت به کارت دروازه پرداخت به شماره 152443726836 بانک ملت تاریخ : 1398/04/04 شعبه : فرعی(A2)</t>
  </si>
  <si>
    <t>1398/04/04</t>
  </si>
  <si>
    <t>خريد تعداد 610 سهم سرمایه گذاری صنایع پتروشیمی(وپترو1) به نرخ 4,110 به شماره اعلاميه 0000001218_3G</t>
  </si>
  <si>
    <t>خريد تعداد 446 واحد صندوق س.پشتوانه طلای لوتوس(طلا1) به نرخ 35,840 به شماره اعلامیه 0000000412_3G</t>
  </si>
  <si>
    <t>1398/04/03</t>
  </si>
  <si>
    <t>پرداخت وجه طی حواله کارت به کارت دروازه پرداخت به شماره 152320957346 بانک ملت تاریخ : 1398/04/02 شعبه : فرعی(A2)</t>
  </si>
  <si>
    <t>1398/04/02</t>
  </si>
  <si>
    <t>خريد تعداد 303 سهم سیمرغ(سیمرغ1) به نرخ 5,100 به شماره اعلاميه 0000005922_3G</t>
  </si>
  <si>
    <t>پرداخت وجه طی حواله کارت به کارت دروازه پرداخت به شماره 152266414135 بانک ملت تاریخ : 1398/04/01 شعبه : فرعی(A2)</t>
  </si>
  <si>
    <t>1398/04/01</t>
  </si>
  <si>
    <t>خريد تعداد 24,420 سهم فرابورس ایران(فرابورس1) به نرخ 11,822 به شماره اعلامیه 0000000010_3G</t>
  </si>
  <si>
    <t>1398/03/31</t>
  </si>
  <si>
    <t>بابت سود صندوق سرمایه گذاری حامی خرداد98</t>
  </si>
  <si>
    <t>1398/03/28</t>
  </si>
  <si>
    <t>خريد تعداد 3,916 سهم سایر اشخاص بورس انرژی(انرژی31) به نرخ 43,400 به شماره اعلامیه 0000000960_3G</t>
  </si>
  <si>
    <t>فروش تعداد 1 سهم صنایع خاک چینی ایران(کخاک1) به نرخ 22,296 به شماره اعلاميه 0000000476_3G</t>
  </si>
  <si>
    <t>فروش تعداد 200 سهم صنایع خاک چینی ایران(کخاک1) به نرخ 22,205 به شماره اعلاميه 0000000479_3G</t>
  </si>
  <si>
    <t>فروش تعداد 2,080 سهم صنایع خاک چینی ایران(کخاک1) به نرخ 22,113 به شماره اعلاميه 0000000510_3G</t>
  </si>
  <si>
    <t>فروش تعداد 2,050 سهم صنایع خاک چینی ایران(کخاک1) به نرخ 22,135 به شماره اعلاميه 0000000489_3G</t>
  </si>
  <si>
    <t>فروش تعداد 1,100 سهم صنایع خاک چینی ایران(کخاک1) به نرخ 22,210 به شماره اعلاميه 0000000475_3G</t>
  </si>
  <si>
    <t>فروش تعداد 2,349 سهم صنایع خاک چینی ایران(کخاک1) به نرخ 22,200 به شماره اعلاميه 0000000482_3G</t>
  </si>
  <si>
    <t>1398/03/26</t>
  </si>
  <si>
    <t>پرداخت وجه طی حواله کارت به کارت دروازه پرداخت به شماره 151912668812 بانک ملت تاریخ : 1398/03/25 شعبه : فرعی(A2)</t>
  </si>
  <si>
    <t>1398/03/25</t>
  </si>
  <si>
    <t>خريد تعداد 3,226 سهم سرمایه گذاری صنایع پتروشیمی(وپترو1) به نرخ 3,739 به شماره اعلاميه 0000000039_3G</t>
  </si>
  <si>
    <t>خريد تعداد 1,804 سهم سرمایه گذاری صنایع پتروشیمی(وپترو1) به نرخ 3,699 به شماره اعلاميه 0000000054_3G</t>
  </si>
  <si>
    <t>خريد تعداد 10,000 سهم سرمایه گذاری صنایع پتروشیمی(وپترو1) به نرخ 3,738 به شماره اعلاميه 0000000037_3G</t>
  </si>
  <si>
    <t>خريد تعداد 5,089 سهم سرمایه گذاری صنایع پتروشیمی(وپترو1) به نرخ 3,700 به شماره اعلاميه 0000000048_3G</t>
  </si>
  <si>
    <t>خريد تعداد 11,470 سهم سرمایه گذاری صنایع پتروشیمی(وپترو1) به نرخ 3,650 به شماره اعلاميه 0000000028_3G</t>
  </si>
  <si>
    <t>خريد تعداد 21,244 سهم سرمایه گذاری صنایع پتروشیمی(وپترو1) به نرخ 3,740 به شماره اعلاميه 0000000040_3G</t>
  </si>
  <si>
    <t>خريد تعداد 2,734 سهم سرمایه گذاری صنایع پتروشیمی(وپترو1) به نرخ 3,693 به شماره اعلاميه 0000000035_3G</t>
  </si>
  <si>
    <t>خريد تعداد 24,871 سهم سرمایه گذاری صنایع پتروشیمی(وپترو1) به نرخ 3,710 به شماره اعلاميه 0000000050_3G</t>
  </si>
  <si>
    <t>1398/03/23</t>
  </si>
  <si>
    <t>پرداخت وجه طی حواله کارت به کارت دروازه پرداخت به شماره 151778548288 بانک ملت تاریخ : 1398/03/22 شعبه : فرعی(A2)</t>
  </si>
  <si>
    <t>1398/03/22</t>
  </si>
  <si>
    <t>خريد تعداد 63 سهم سایر اشخاص بورس انرژی(انرژی31) به نرخ 46,920 به شماره اعلامیه 0000000356_3G</t>
  </si>
  <si>
    <t>پرداخت وجه طی حواله کارت به کارت دروازه پرداخت به شماره 151728004165 بانک ملت تاریخ : 1398/03/21 شعبه : فرعی(A2)</t>
  </si>
  <si>
    <t>1398/03/21</t>
  </si>
  <si>
    <t>خريد تعداد 5,598 سهم سرمایه گذاری صنایع پتروشیمی(وپترو1) به نرخ 3,559 به شماره اعلاميه 0000000044_3G</t>
  </si>
  <si>
    <t>1398/03/13</t>
  </si>
  <si>
    <t>خريد تعداد 383 سهم تولید و صادرات ریشمک(ریشمک1) به نرخ 14,776 به شماره اعلامیه 0000000541_3G</t>
  </si>
  <si>
    <t>خريد تعداد 4,800 سهم تولید و صادرات ریشمک(ریشمک1) به نرخ 14,898 به شماره اعلامیه 0000001176_3G</t>
  </si>
  <si>
    <t>خريد تعداد 30 سهم سایر اشخاص بورس انرژی(انرژی31) به نرخ 45,731 به شماره اعلامیه 0000000352_3G</t>
  </si>
  <si>
    <t>خريد تعداد 188 سهم سایر اشخاص بورس انرژی(انرژی31) به نرخ 45,799 به شماره اعلامیه 0000000353_3G</t>
  </si>
  <si>
    <t>خريد تعداد 6,482 سهم سایر اشخاص بورس انرژی(انرژی31) به نرخ 45,800 به شماره اعلامیه 0000000354_3G</t>
  </si>
  <si>
    <t>خريد تعداد 10,000 سهم سایر اشخاص بورس انرژی(انرژی31) به نرخ 45,900 به شماره اعلامیه 0000000334_3G</t>
  </si>
  <si>
    <t>فروش تعداد 342 سهم باما(کاما1) به نرخ 14,511 به شماره اعلاميه 0000000144_3G</t>
  </si>
  <si>
    <t>فروش تعداد 7,500 سهم باما(کاما1) به نرخ 14,601 به شماره اعلاميه 0000000039_3G</t>
  </si>
  <si>
    <t>فروش تعداد 31,685 سهم باما(کاما1) به نرخ 14,600 به شماره اعلاميه 0000000030_3G</t>
  </si>
  <si>
    <t>فروش تعداد 4,658 سهم باما(کاما1) به نرخ 14,510 به شماره اعلاميه 0000000145_3G</t>
  </si>
  <si>
    <t>فروش تعداد 14,419 سهم باما(کاما1) به نرخ 14,599 به شماره اعلاميه 0000000029_3G</t>
  </si>
  <si>
    <t>پرداخت وجه طی حواله کارت به کارت دروازه پرداخت به شماره 151315025416 بانک ملت تاریخ : 1398/03/12 شعبه : فرعی(A2)</t>
  </si>
  <si>
    <t>پرداخت وجه طی حواله کارت به کارت دروازه پرداخت به شماره 151314938845 بانک ملت تاریخ : 1398/03/12 شعبه : فرعی(A2)</t>
  </si>
  <si>
    <t>1398/03/12</t>
  </si>
  <si>
    <t>خريد تعداد 8,868 سهم فرابورس ایران(فرابورس1) به نرخ 16,880 به شماره اعلامیه 0000000755_3G</t>
  </si>
  <si>
    <t>خريد تعداد 253 سهم سایر اشخاص بورس انرژی(انرژی31) به نرخ 47,450 به شماره اعلامیه 0000000980_3G</t>
  </si>
  <si>
    <t>خريد تعداد 1,132 سهم فرابورس ایران(فرابورس1) به نرخ 16,898 به شماره اعلامیه 0000000757_3G</t>
  </si>
  <si>
    <t>خريد تعداد 264,430 سهم داروسازی تولید دارو(دتولید1) به نرخ 5,519 به شماره اعلامیه 0000000104_3G</t>
  </si>
  <si>
    <t>خريد تعداد 21,162 سهم باما(کاما1) به نرخ 14,300 به شماره اعلاميه 0000000135_3G</t>
  </si>
  <si>
    <t>فروش تعداد 512 سهم بورس کالای ایران(کالا1) به نرخ 17,200 به شماره اعلاميه 0000000103_3G</t>
  </si>
  <si>
    <t>فروش تعداد 2,092 سهم بورس کالای ایران(کالا1) به نرخ 17,151 به شماره اعلاميه 0000000084_3G</t>
  </si>
  <si>
    <t>فروش تعداد 600 سهم بورس کالای ایران(کالا1) به نرخ 17,080 به شماره اعلاميه 0000000125_3G</t>
  </si>
  <si>
    <t>فروش تعداد 145 سهم بورس کالای ایران(کالا1) به نرخ 17,390 به شماره اعلاميه 0000000092_3G</t>
  </si>
  <si>
    <t>فروش تعداد 1,400 سهم بورس کالای ایران(کالا1) به نرخ 17,000 به شماره اعلاميه 0000000129_3G</t>
  </si>
  <si>
    <t>فروش تعداد 7,910 سهم بورس کالای ایران(کالا1) به نرخ 17,150 به شماره اعلاميه 0000000106_3G</t>
  </si>
  <si>
    <t>فروش تعداد 10,400 سهم بورس کالای ایران(کالا1) به نرخ 17,201 به شماره اعلاميه 0000000097_3G</t>
  </si>
  <si>
    <t>فروش تعداد 5,553 سهم بورس کالای ایران(کالا1) به نرخ 17,050 به شماره اعلاميه 0000000116_3G</t>
  </si>
  <si>
    <t>پرداخت وجه طی حواله کارت به کارت دروازه پرداخت به شماره 151265553923 بانک ملت تاریخ : 1398/03/11 شعبه : فرعی(A2)</t>
  </si>
  <si>
    <t>1398/03/11</t>
  </si>
  <si>
    <t>خريد تعداد 117 سهم باما(کاما1) به نرخ 14,740 به شماره اعلاميه 0000000282_3G</t>
  </si>
  <si>
    <t>خريد تعداد 1,429 سهم باما(کاما1) به نرخ 14,794 به شماره اعلاميه 0000000288_3G</t>
  </si>
  <si>
    <t>خريد تعداد 4,000 سهم باما(کاما1) به نرخ 14,650 به شماره اعلاميه 0000000499_3G</t>
  </si>
  <si>
    <t>خريد تعداد 30,000 سهم باما(کاما1) به نرخ 14,798 به شماره اعلاميه 0000000284_3G</t>
  </si>
  <si>
    <t>خريد تعداد 4,075 سهم باما(کاما1) به نرخ 14,659 به شماره اعلاميه 0000000204_3G</t>
  </si>
  <si>
    <t>فروش تعداد 3,500 سهم بورس کالای ایران(کالا1) به نرخ 17,125 به شماره اعلاميه 0000000682_3G</t>
  </si>
  <si>
    <t>فروش تعداد 1,160 سهم بورس کالای ایران(کالا1) به نرخ 17,180 به شماره اعلاميه 0000000666_3G</t>
  </si>
  <si>
    <t>فروش تعداد 6,983 سهم بورس کالای ایران(کالا1) به نرخ 17,060 به شماره اعلاميه 0000000512_3G</t>
  </si>
  <si>
    <t>فروش تعداد 19,936 سهم بورس کالای ایران(کالا1) به نرخ 17,130 به شماره اعلاميه 0000000686_3G</t>
  </si>
  <si>
    <t>فروش تعداد 1,000 سهم بورس کالای ایران(کالا1) به نرخ 17,050 به شماره اعلاميه 0000000689_3G</t>
  </si>
  <si>
    <t>فروش تعداد 290 سهم بورس کالای ایران(کالا1) به نرخ 17,120 به شماره اعلاميه 0000000684_3G</t>
  </si>
  <si>
    <t>فروش تعداد 3,550 سهم بورس کالای ایران(کالا1) به نرخ 17,178 به شماره اعلاميه 0000000669_3G</t>
  </si>
  <si>
    <t>فروش تعداد 20,729 سهم بورس کالای ایران(کالا1) به نرخ 17,100 به شماره اعلاميه 0000000519_3G</t>
  </si>
  <si>
    <t>فروش تعداد 1,500 سهم بورس کالای ایران(کالا1) به نرخ 17,128 به شماره اعلاميه 0000000681_3G</t>
  </si>
  <si>
    <t>1398/03/08</t>
  </si>
  <si>
    <t>پرداخت وجه طی حواله کارت به کارت دروازه پرداخت به شماره 151090171003 بانک ملت تاریخ : 1398/03/07 شعبه : فرعی(A2)</t>
  </si>
  <si>
    <t>پرداخت وجه طی حواله کارت به کارت دروازه پرداخت به شماره 151086753002 بانک ملت تاریخ : 1398/03/07 شعبه : فرعی(A2)</t>
  </si>
  <si>
    <t>پرداخت وجه طی حواله کارت به کارت دروازه پرداخت به شماره 151087914311 بانک ملت تاریخ : 1398/03/07 شعبه : فرعی(A2)</t>
  </si>
  <si>
    <t>1398/03/07</t>
  </si>
  <si>
    <t>خريد تعداد 547 سهم سیمان داراب(ساراب1) به نرخ 2,690 به شماره اعلاميه 0000000169_3G</t>
  </si>
  <si>
    <t>خريد تعداد 4,010 سهم سیمان داراب(ساراب1) به نرخ 2,640 به شماره اعلاميه 0000000014_3G</t>
  </si>
  <si>
    <t>خريد تعداد 8,980 سهم سیمان داراب(ساراب1) به نرخ 2,700 به شماره اعلاميه 0000000184_3G</t>
  </si>
  <si>
    <t>خريد تعداد 440 سهم سیمان داراب(ساراب1) به نرخ 2,616 به شماره اعلاميه 0000000494_3G</t>
  </si>
  <si>
    <t>خريد تعداد 101,449 سهم سیمان داراب(ساراب1) به نرخ 2,689 به شماره اعلاميه 0000000168_3G</t>
  </si>
  <si>
    <t>1398/03/06</t>
  </si>
  <si>
    <t>پرداخت وجه طی حواله کارت به کارت دروازه پرداخت به شماره 151005788290 بانک ملت تاریخ : 1398/03/05 شعبه : فرعی(A2)</t>
  </si>
  <si>
    <t>1398/03/05</t>
  </si>
  <si>
    <t>خريد تعداد 107 سهم تولید ژلاتین کپسول ایران(دکپسول1) به نرخ 5,700 به شماره اعلامیه 0000025389_3G</t>
  </si>
  <si>
    <t>پرداخت وجه طی حواله کارت به کارت دروازه پرداخت به شماره 150959498014 بانک ملت تاریخ : 1398/03/04 شعبه : فرعی(A2)</t>
  </si>
  <si>
    <t>پرداخت وجه طی حواله کارت به کارت دروازه پرداخت به شماره 150957778745 بانک ملت تاریخ : 1398/03/04 شعبه : فرعی(A2)</t>
  </si>
  <si>
    <t>1398/03/04</t>
  </si>
  <si>
    <t>خريد تعداد 130 سهم فرابورس ایران(فرابورس1) به نرخ 14,550 به شماره اعلامیه 0000002875_3G</t>
  </si>
  <si>
    <t>خريد تعداد 696 سهم فرابورس ایران(فرابورس1) به نرخ 14,251 به شماره اعلامیه 0000001663_3G</t>
  </si>
  <si>
    <t>خريد تعداد 4,330 سهم فرابورس ایران(فرابورس1) به نرخ 14,250 به شماره اعلامیه 0000000020_3G</t>
  </si>
  <si>
    <t>خريد تعداد 6,875 سهم فرابورس ایران(فرابورس1) به نرخ 14,470 به شماره اعلامیه 0000002650_3G</t>
  </si>
  <si>
    <t>خريد تعداد 1,400 سهم فرابورس ایران(فرابورس1) به نرخ 14,670 به شماره اعلامیه 0000002257_3G</t>
  </si>
  <si>
    <t>خريد تعداد 1,350 سهم فرابورس ایران(فرابورس1) به نرخ 14,500 به شماره اعلامیه 0000002632_3G</t>
  </si>
  <si>
    <t>خريد تعداد 2,535 سهم فرابورس ایران(فرابورس1) به نرخ 14,572 به شماره اعلامیه 0000003006_3G</t>
  </si>
  <si>
    <t>فروش تعداد 2,500 سهم فرآوری موادمعدنی ایران(فرآور1) به نرخ 36,850 به شماره اعلاميه 0000000096_3G</t>
  </si>
  <si>
    <t>فروش تعداد 570 سهم فرآوری موادمعدنی ایران(فرآور1) به نرخ 36,620 به شماره اعلاميه 0000000054_3G</t>
  </si>
  <si>
    <t>فروش تعداد 80 سهم فرآوری موادمعدنی ایران(فرآور1) به نرخ 36,999 به شماره اعلاميه 0000000128_3G</t>
  </si>
  <si>
    <t>فروش تعداد 540 سهم فرآوری موادمعدنی ایران(فرآور1) به نرخ 36,810 به شماره اعلاميه 0000000091_3G</t>
  </si>
  <si>
    <t>فروش تعداد 463 سهم فرآوری موادمعدنی ایران(فرآور1) به نرخ 37,000 به شماره اعلاميه 0000000129_3G</t>
  </si>
  <si>
    <t>فروش تعداد 240 سهم فرآوری موادمعدنی ایران(فرآور1) به نرخ 36,860 به شماره اعلاميه 0000000095_3G</t>
  </si>
  <si>
    <t>فروش تعداد 513 سهم فرآوری موادمعدنی ایران(فرآور1) به نرخ 37,498 به شماره اعلاميه 0000000150_3G</t>
  </si>
  <si>
    <t>1398/03/01</t>
  </si>
  <si>
    <t>خريد تعداد 4,340 سهم فرابورس ایران(فرابورس1) به نرخ 14,961 به شماره اعلامیه 0000001571_3G</t>
  </si>
  <si>
    <t>خريد تعداد 98,261 سهم فرابورس ایران(فرابورس1) به نرخ 14,955 به شماره اعلامیه 0000001762_3G</t>
  </si>
  <si>
    <t>فروش تعداد 2,532 سهم فرآوری موادمعدنی ایران(فرآور1) به نرخ 36,200 به شماره اعلاميه 0000000166_3G</t>
  </si>
  <si>
    <t>فروش تعداد 1,834 سهم فرآوری موادمعدنی ایران(فرآور1) به نرخ 35,960 به شماره اعلاميه 0000000130_3G</t>
  </si>
  <si>
    <t>فروش تعداد 41 سهم فرآوری موادمعدنی ایران(فرآور1) به نرخ 37,310 به شماره اعلاميه 0000000247_3G</t>
  </si>
  <si>
    <t>فروش تعداد 1,884 سهم فرآوری موادمعدنی ایران(فرآور1) به نرخ 37,300 به شماره اعلاميه 0000000249_3G</t>
  </si>
  <si>
    <t>فروش تعداد 50 سهم فرآوری موادمعدنی ایران(فرآور1) به نرخ 35,666 به شماره اعلاميه 0000000144_3G</t>
  </si>
  <si>
    <t>فروش تعداد 1,000 سهم فرآوری موادمعدنی ایران(فرآور1) به نرخ 36,280 به شماره اعلاميه 0000000177_3G</t>
  </si>
  <si>
    <t>فروش تعداد 6,000 سهم فرآوری موادمعدنی ایران(فرآور1) به نرخ 37,500 به شماره اعلاميه 0000000251_3G</t>
  </si>
  <si>
    <t>فروش تعداد 2,173 سهم فرآوری موادمعدنی ایران(فرآور1) به نرخ 37,420 به شماره اعلاميه 0000000254_3G</t>
  </si>
  <si>
    <t>فروش تعداد 11,637 سهم فرآوری موادمعدنی ایران(فرآور1) به نرخ 37,550 به شماره اعلاميه 0000000243_3G</t>
  </si>
  <si>
    <t>فروش تعداد 100 سهم فرآوری موادمعدنی ایران(فرآور1) به نرخ 36,360 به شماره اعلاميه 0000000176_3G</t>
  </si>
  <si>
    <t>فروش تعداد 1,827 سهم فرآوری موادمعدنی ایران(فرآور1) به نرخ 37,401 به شماره اعلاميه 0000000270_3G</t>
  </si>
  <si>
    <t>فروش تعداد 1,000 سهم فرآوری موادمعدنی ایران(فرآور1) به نرخ 35,651 به شماره اعلاميه 0000000145_3G</t>
  </si>
  <si>
    <t>فروش تعداد 2,000 سهم فرآوری موادمعدنی ایران(فرآور1) به نرخ 37,301 به شماره اعلاميه 0000000248_3G</t>
  </si>
  <si>
    <t>فروش تعداد 10,022 سهم فرآوری موادمعدنی ایران(فرآور1) به نرخ 36,279 به شماره اعلاميه 0000000179_3G</t>
  </si>
  <si>
    <t>پرداخت وجه طی حواله کارت به کارت دروازه پرداخت به شماره 150779232816 بانک ملت تاریخ : 1398/02/31 شعبه : فرعی(A2)</t>
  </si>
  <si>
    <t>پرداخت وجه طی حواله کارت به کارت دروازه پرداخت به شماره 150776675028 بانک ملت تاریخ : 1398/02/31 شعبه : فرعی(A2)</t>
  </si>
  <si>
    <t>1398/02/31</t>
  </si>
  <si>
    <t>خريد تعداد 650 سهم فرابورس ایران(فرابورس1) به نرخ 16,287 به شماره اعلامیه 0000000998_3G</t>
  </si>
  <si>
    <t>خريد تعداد 1,836 سهم فرابورس ایران(فرابورس1) به نرخ 15,369 به شماره اعلامیه 0000006550_3G</t>
  </si>
  <si>
    <t>خريد تعداد 1,986 سهم فرابورس ایران(فرابورس1) به نرخ 15,800 به شماره اعلامیه 0000003489_3G</t>
  </si>
  <si>
    <t>خريد تعداد 5,000 سهم فرابورس ایران(فرابورس1) به نرخ 15,799 به شماره اعلامیه 0000003488_3G</t>
  </si>
  <si>
    <t>خريد تعداد 1,790 سهم فرابورس ایران(فرابورس1) به نرخ 15,500 به شماره اعلامیه 0000005115_3G</t>
  </si>
  <si>
    <t>خريد تعداد 2,300 سهم فرابورس ایران(فرابورس1) به نرخ 15,659 به شماره اعلامیه 0000004845_3G</t>
  </si>
  <si>
    <t>خريد تعداد 144 سهم فرابورس ایران(فرابورس1) به نرخ 15,394 به شماره اعلامیه 0000006551_3G</t>
  </si>
  <si>
    <t>خريد تعداد 65 سهم فرابورس ایران(فرابورس1) به نرخ 15,990 به شماره اعلامیه 0000004507_3G</t>
  </si>
  <si>
    <t>خريد تعداد 6,366 سهم فرابورس ایران(فرابورس1) به نرخ 15,900 به شماره اعلامیه 0000004215_3G</t>
  </si>
  <si>
    <t>خريد تعداد 1,660 سهم فرابورس ایران(فرابورس1) به نرخ 16,100 به شماره اعلامیه 0000004422_3G</t>
  </si>
  <si>
    <t>خريد تعداد 1,234 سهم فرابورس ایران(فرابورس1) به نرخ 15,899 به شماره اعلامیه 0000004213_3G</t>
  </si>
  <si>
    <t>خريد تعداد 10,000 سهم فرابورس ایران(فرابورس1) به نرخ 16,447 به شماره اعلامیه 0000004078_3G</t>
  </si>
  <si>
    <t>خريد تعداد 100 سهم فرابورس ایران(فرابورس1) به نرخ 15,949 به شماره اعلامیه 0000003617_3G</t>
  </si>
  <si>
    <t>خريد تعداد 20 سهم فرابورس ایران(فرابورس1) به نرخ 15,604 به شماره اعلامیه 0000005050_3G</t>
  </si>
  <si>
    <t>خريد تعداد 5,000 سهم فرابورس ایران(فرابورس1) به نرخ 15,605 به شماره اعلامیه 0000005051_3G</t>
  </si>
  <si>
    <t>خريد تعداد 3,150 سهم فرابورس ایران(فرابورس1) به نرخ 15,429 به شماره اعلامیه 0000003252_3G</t>
  </si>
  <si>
    <t>خريد تعداد 4,480 سهم فرابورس ایران(فرابورس1) به نرخ 15,606 به شماره اعلامیه 0000005052_3G</t>
  </si>
  <si>
    <t>خريد تعداد 2,339 سهم فرابورس ایران(فرابورس1) به نرخ 15,600 به شماره اعلامیه 0000003487_3G</t>
  </si>
  <si>
    <t>خريد تعداد 500 سهم فرابورس ایران(فرابورس1) به نرخ 16,482 به شماره اعلامیه 0000004074_3G</t>
  </si>
  <si>
    <t>خريد تعداد 10,000 سهم فرابورس ایران(فرابورس1) به نرخ 15,950 به شماره اعلامیه 0000003616_3G</t>
  </si>
  <si>
    <t>خريد تعداد 10,925 سهم فرابورس ایران(فرابورس1) به نرخ 15,337 به شماره اعلامیه 0000006640_3G</t>
  </si>
  <si>
    <t>خريد تعداد 11,100 سهم فرابورس ایران(فرابورس1) به نرخ 16,130 به شماره اعلامیه 0000004391_3G</t>
  </si>
  <si>
    <t>فروش تعداد 44 سهم فرآوری موادمعدنی ایران(فرآور1) به نرخ 37,171 به شماره اعلاميه 0000000127_3G</t>
  </si>
  <si>
    <t>فروش تعداد 1,000 سهم فرآوری موادمعدنی ایران(فرآور1) به نرخ 36,699 به شماره اعلاميه 0000000233_3G</t>
  </si>
  <si>
    <t>فروش تعداد 553 سهم فرآوری موادمعدنی ایران(فرآور1) به نرخ 37,500 به شماره اعلاميه 0000000057_3G</t>
  </si>
  <si>
    <t>فروش تعداد 5,000 سهم آلومینیوم ایران(فایرا1) به نرخ 5,630 به شماره اعلاميه 0000000121_3G</t>
  </si>
  <si>
    <t>فروش تعداد 594 سهم فرآوری موادمعدنی ایران(فرآور1) به نرخ 37,401 به شماره اعلاميه 0000000065_3G</t>
  </si>
  <si>
    <t>فروش تعداد 1,000 سهم سرامیک های صنعتی اردکان(کسرا1) به نرخ 7,466 به شماره اعلاميه 0000000540_3G</t>
  </si>
  <si>
    <t>فروش تعداد 5,558 سهم سرامیک های صنعتی اردکان(کسرا1) به نرخ 7,465 به شماره اعلاميه 0000000541_3G</t>
  </si>
  <si>
    <t>فروش تعداد 30 سهم فرآوری موادمعدنی ایران(فرآور1) به نرخ 36,510 به شماره اعلاميه 0000000272_3G</t>
  </si>
  <si>
    <t>فروش تعداد 361 سهم فرآوری موادمعدنی ایران(فرآور1) به نرخ 37,224 به شماره اعلاميه 0000000027_3G</t>
  </si>
  <si>
    <t>فروش تعداد 2,367 سهم فرآوری موادمعدنی ایران(فرآور1) به نرخ 37,202 به شماره اعلاميه 0000000023_3G</t>
  </si>
  <si>
    <t>فروش تعداد 2,651 سهم فرآوری موادمعدنی ایران(فرآور1) به نرخ 36,700 به شماره اعلاميه 0000000386_3G</t>
  </si>
  <si>
    <t>فروش تعداد 14,181 سهم سرامیک های صنعتی اردکان(کسرا1) به نرخ 7,313 به شماره اعلاميه 0000000625_3G</t>
  </si>
  <si>
    <t>فروش تعداد 30 سهم فرآوری موادمعدنی ایران(فرآور1) به نرخ 36,410 به شماره اعلاميه 0000000270_3G</t>
  </si>
  <si>
    <t>فروش تعداد 830 سهم فرآوری موادمعدنی ایران(فرآور1) به نرخ 37,350 به شماره اعلاميه 0000000078_3G</t>
  </si>
  <si>
    <t>فروش تعداد 537 سهم فرآوری موادمعدنی ایران(فرآور1) به نرخ 37,064 به شماره اعلاميه 0000000180_3G</t>
  </si>
  <si>
    <t>فروش تعداد 30 سهم فرآوری موادمعدنی ایران(فرآور1) به نرخ 36,500 به شماره اعلاميه 0000000269_3G</t>
  </si>
  <si>
    <t>فروش تعداد 500 سهم فرآوری موادمعدنی ایران(فرآور1) به نرخ 37,160 به شماره اعلاميه 0000000131_3G</t>
  </si>
  <si>
    <t>فروش تعداد 80 سهم فرآوری موادمعدنی ایران(فرآور1) به نرخ 37,200 به شماره اعلاميه 0000000020_3G</t>
  </si>
  <si>
    <t>فروش تعداد 173 سهم فرآوری موادمعدنی ایران(فرآور1) به نرخ 37,225 به شماره اعلاميه 0000000026_3G</t>
  </si>
  <si>
    <t>فروش تعداد 300 سهم فرآوری موادمعدنی ایران(فرآور1) به نرخ 37,170 به شماره اعلاميه 0000000155_3G</t>
  </si>
  <si>
    <t>فروش تعداد 200 سهم فرآوری موادمعدنی ایران(فرآور1) به نرخ 37,201 به شماره اعلاميه 0000000019_3G</t>
  </si>
  <si>
    <t>فروش تعداد 2,329 سهم فرآوری موادمعدنی ایران(فرآور1) به نرخ 37,400 به شماره اعلاميه 0000000068_3G</t>
  </si>
  <si>
    <t>فروش تعداد 4,320 سهم فرآوری موادمعدنی ایران(فرآور1) به نرخ 36,411 به شماره اعلاميه 0000000307_3G</t>
  </si>
  <si>
    <t>فروش تعداد 3,616 سهم سرامیک های صنعتی اردکان(کسرا1) به نرخ 7,330 به شماره اعلاميه 0000000621_3G</t>
  </si>
  <si>
    <t>فروش تعداد 516 سهم فرآوری موادمعدنی ایران(فرآور1) به نرخ 37,351 به شماره اعلاميه 0000000076_3G</t>
  </si>
  <si>
    <t>فروش تعداد 1,000 سهم فرآوری موادمعدنی ایران(فرآور1) به نرخ 37,316 به شماره اعلاميه 0000000079_3G</t>
  </si>
  <si>
    <t>فروش تعداد 161 سهم فرآوری موادمعدنی ایران(فرآور1) به نرخ 36,701 به شماره اعلاميه 0000000227_3G</t>
  </si>
  <si>
    <t>فروش تعداد 1,000 سهم فرآوری موادمعدنی ایران(فرآور1) به نرخ 36,702 به شماره اعلاميه 0000000224_3G</t>
  </si>
  <si>
    <t>فروش تعداد 900 سهم فرآوری موادمعدنی ایران(فرآور1) به نرخ 37,222 به شماره اعلاميه 0000000025_3G</t>
  </si>
  <si>
    <t>فروش تعداد 718 سهم فرآوری موادمعدنی ایران(فرآور1) به نرخ 37,000 به شماره اعلاميه 0000000145_3G</t>
  </si>
  <si>
    <t>فروش تعداد 160 سهم فرآوری موادمعدنی ایران(فرآور1) به نرخ 37,451 به شماره اعلاميه 0000000054_3G</t>
  </si>
  <si>
    <t>فروش تعداد 322 سهم فرآوری موادمعدنی ایران(فرآور1) به نرخ 36,720 به شماره اعلاميه 0000000223_3G</t>
  </si>
  <si>
    <t>فروش تعداد 5,000 سهم فرآوری موادمعدنی ایران(فرآور1) به نرخ 37,360 به شماره اعلاميه 0000000098_3G</t>
  </si>
  <si>
    <t>فروش تعداد 450 سهم فرآوری موادمعدنی ایران(فرآور1) به نرخ 37,051 به شماره اعلاميه 0000000183_3G</t>
  </si>
  <si>
    <t>فروش تعداد 60 سهم فرآوری موادمعدنی ایران(فرآور1) به نرخ 36,730 به شماره اعلاميه 0000000382_3G</t>
  </si>
  <si>
    <t>فروش تعداد 394 سهم فرآوری موادمعدنی ایران(فرآور1) به نرخ 37,450 به شماره اعلاميه 0000000055_3G</t>
  </si>
  <si>
    <t>فروش تعداد 280 سهم فرآوری موادمعدنی ایران(فرآور1) به نرخ 37,102 به شماره اعلاميه 0000000016_3G</t>
  </si>
  <si>
    <t>فروش تعداد 647 سهم فرآوری موادمعدنی ایران(فرآور1) به نرخ 37,305 به شماره اعلاميه 0000000069_3G</t>
  </si>
  <si>
    <t>بابت سود صندوق سرمایه گذاری حامی اردیبهشت 98</t>
  </si>
  <si>
    <t>پرداخت وجه طی حواله کارت به کارت دروازه پرداخت به شماره 150731103312 بانک ملت تاریخ : 1398/02/30 شعبه : فرعی(A2)</t>
  </si>
  <si>
    <t>1398/02/30</t>
  </si>
  <si>
    <t>خريد تعداد 383 سهم سایر اشخاص بورس انرژی(انرژی31) به نرخ 52,100 به شماره اعلامیه 0000000118_3G</t>
  </si>
  <si>
    <t>خريد تعداد 1,350 سهم سایر اشخاص بورس انرژی(انرژی31) به نرخ 51,854 به شماره اعلامیه 0000000177_3G</t>
  </si>
  <si>
    <t>خريد تعداد 63 سهم سایر اشخاص بورس انرژی(انرژی31) به نرخ 51,800 به شماره اعلامیه 0000000278_3G</t>
  </si>
  <si>
    <t>فروش تعداد 1,000 سهم آلومینیوم ایران(فایرا1) به نرخ 5,583 به شماره اعلاميه 0000000046_3G</t>
  </si>
  <si>
    <t>فروش تعداد 273 سهم به پرداخت ملت(پرداخت1) به نرخ 11,810 به شماره اعلاميه 0000000008_3G</t>
  </si>
  <si>
    <t>فروش تعداد 190 سهم صنایع خاک چینی ایران(کخاک1) به نرخ 17,590 به شماره اعلاميه 0000000074_3G</t>
  </si>
  <si>
    <t>فروش تعداد 999 سهم معادن بافق(کبافق1) به نرخ 36,551 به شماره اعلاميه 0000000011_3G</t>
  </si>
  <si>
    <t>فروش تعداد 1,968 سهم خدمات انفورماتیک(رانفور1) به نرخ 12,502 به شماره اعلاميه 0000000052_3G</t>
  </si>
  <si>
    <t>فروش تعداد 180 سهم آلومینیوم ایران(فایرا1) به نرخ 5,582 به شماره اعلاميه 0000000047_3G</t>
  </si>
  <si>
    <t>1398/02/25</t>
  </si>
  <si>
    <t>خريد تعداد 1,000 سهم صنایع شیمیایی ایران (شیران1) به نرخ 7,710 به شماره اعلاميه 0000000438_3G</t>
  </si>
  <si>
    <t>خريد تعداد 2,890 سهم سرمایه گذاری آتیه دماوند(واتی1) به نرخ 2,450 به شماره اعلاميه 0000000342_3G</t>
  </si>
  <si>
    <t>خريد تعداد 40,430 سهم سرمایه گذاری آتیه دماوند(واتی1) به نرخ 2,449 به شماره اعلاميه 0000000341_3G</t>
  </si>
  <si>
    <t>خريد تعداد 10,000 سهم سرمایه گذاری آتیه دماوند(واتی1) به نرخ 2,490 به شماره اعلاميه 0000000374_3G</t>
  </si>
  <si>
    <t>خريد تعداد 25,000 سهم سرمایه گذاری آتیه دماوند(واتی1) به نرخ 2,491 به شماره اعلاميه 0000000380_3G</t>
  </si>
  <si>
    <t>فروش تعداد 5,000 سهم سرمایه گذاری نیرو(ونیرو1) به نرخ 1,289 به شماره اعلاميه 0000000324_3G</t>
  </si>
  <si>
    <t>فروش تعداد 153,388 سهم سرمایه گذاری نیرو(ونیرو1) به نرخ 1,288 به شماره اعلاميه 0000000330_3G</t>
  </si>
  <si>
    <t>1398/02/24</t>
  </si>
  <si>
    <t>خريد تعداد 3,000 سهم صنایع خاک چینی ایران(کخاک1) به نرخ 18,447 به شماره اعلاميه 0000000265_3G</t>
  </si>
  <si>
    <t>خريد تعداد 975 سهم صنایع خاک چینی ایران(کخاک1) به نرخ 18,448 به شماره اعلاميه 0000000266_3G</t>
  </si>
  <si>
    <t>خريد تعداد 400 سهم صنایع خاک چینی ایران(کخاک1) به نرخ 18,446 به شماره اعلاميه 0000000263_3G</t>
  </si>
  <si>
    <t>1398/02/23</t>
  </si>
  <si>
    <t>خريد تعداد 11,509 سهم سرامیک های صنعتی اردکان(کسرا1) به نرخ 6,698 به شماره اعلاميه 0000000816_3G</t>
  </si>
  <si>
    <t>خريد تعداد 8,341 سهم سرامیک های صنعتی اردکان(کسرا1) به نرخ 6,680 به شماره اعلاميه 0000000815_3G</t>
  </si>
  <si>
    <t>فروش تعداد 900 سهم تجارت الکترونیک پارسیان کیش(تاپکیش1) به نرخ 5,950 به شماره اعلامیه 0000000355_3G</t>
  </si>
  <si>
    <t>فروش تعداد 22 سهم تجارت الکترونیک پارسیان کیش(تاپکیش1) به نرخ 5,941 به شماره اعلامیه 0000000356_3G</t>
  </si>
  <si>
    <t>فروش تعداد 212 سهم صنایع شیمیایی سینا(شسینا1) به نرخ 22,209 به شماره اعلاميه 0000000039_3G</t>
  </si>
  <si>
    <t>فروش تعداد 2,500 سهم معادن بافق(کبافق1) به نرخ 33,402 به شماره اعلاميه 0000000082_3G</t>
  </si>
  <si>
    <t>فروش تعداد 1,255 سهم صنایع شیمیایی سینا(شسینا1) به نرخ 22,214 به شماره اعلاميه 0000000040_3G</t>
  </si>
  <si>
    <t>فروش تعداد 114 سهم معادن بافق(کبافق1) به نرخ 33,405 به شماره اعلاميه 0000000085_3G</t>
  </si>
  <si>
    <t>فروش تعداد 288 سهم صنایع شیمیایی سینا(شسینا1) به نرخ 22,211 به شماره اعلاميه 0000000038_3G</t>
  </si>
  <si>
    <t>فروش تعداد 1,536 سهم معادن بافق(کبافق1) به نرخ 33,500 به شماره اعلاميه 0000000080_3G</t>
  </si>
  <si>
    <t>فروش تعداد 1,500 سهم صنایع شیمیایی سینا(شسینا1) به نرخ 22,212 به شماره اعلاميه 0000000037_3G</t>
  </si>
  <si>
    <t>1398/02/18</t>
  </si>
  <si>
    <t>خريد تعداد 2,600 سهم بورس کالای ایران(کالا1) به نرخ 13,500 به شماره اعلاميه 0000000292_3G</t>
  </si>
  <si>
    <t>خريد تعداد 10,000 سهم سرامیک های صنعتی اردکان(کسرا1) به نرخ 6,290 به شماره اعلاميه 0000000455_3G</t>
  </si>
  <si>
    <t>فروش تعداد 3,000 سهم پرداخت الکترونیک سامان کیش(سپ1) به نرخ 10,300 به شماره اعلاميه 0000000030_3G</t>
  </si>
  <si>
    <t>فروش تعداد 1,957 سهم پرداخت الکترونیک سامان کیش(سپ1) به نرخ 10,202 به شماره اعلاميه 0000000038_3G</t>
  </si>
  <si>
    <t>فروش تعداد 3,776 سهم پرداخت الکترونیک سامان کیش(سپ1) به نرخ 10,200 به شماره اعلاميه 0000000035_3G</t>
  </si>
  <si>
    <t>فروش تعداد 940 سهم پرداخت الکترونیک سامان کیش(سپ1) به نرخ 10,201 به شماره اعلاميه 0000000031_3G</t>
  </si>
  <si>
    <t>1398/02/17</t>
  </si>
  <si>
    <t>پرداخت وجه طی حواله کارت به کارت دروازه پرداخت به شماره 150129157349 بانک ملت تاریخ : 1398/02/16 شعبه : فرعی(A2)</t>
  </si>
  <si>
    <t>1398/02/16</t>
  </si>
  <si>
    <t>خريد تعداد 45 واحد صندوق س.پشتوانه طلای لوتوس(طلا1) به نرخ 40,537 به شماره اعلامیه 0000001668_3G</t>
  </si>
  <si>
    <t>خريد تعداد 39 واحد صندوق س.پشتوانه طلای لوتوس(طلا1) به نرخ 40,540 به شماره اعلامیه 0000001649_3G</t>
  </si>
  <si>
    <t>خريد تعداد 300 واحد صندوق س.پشتوانه طلای لوتوس(طلا1) به نرخ 40,539 به شماره اعلامیه 0000001651_3G</t>
  </si>
  <si>
    <t>1398/02/15</t>
  </si>
  <si>
    <t>خريد تعداد 630 سهم بورس اوراق بهادار تهران(بورس1) به نرخ 10,395 به شماره اعلاميه 0000000043_3G</t>
  </si>
  <si>
    <t>خريد تعداد 6,180 سهم آلومینیوم ایران(فایرا1) به نرخ 6,286 به شماره اعلاميه 0000000359_3G</t>
  </si>
  <si>
    <t>فروش تعداد 3,012 سهم باما(کاما1) به نرخ 13,113 به شماره اعلاميه 0000000044_3G</t>
  </si>
  <si>
    <t>1398/02/14</t>
  </si>
  <si>
    <t>خريد تعداد 3,000 سهم صنایع خاک چینی ایران(کخاک1) به نرخ 18,279 به شماره اعلاميه 0000000170_3G</t>
  </si>
  <si>
    <t>خريد تعداد 600 سهم صنایع خاک چینی ایران(کخاک1) به نرخ 18,269 به شماره اعلاميه 0000000209_3G</t>
  </si>
  <si>
    <t>فروش تعداد 475 سهم قاسم ایران(قاسم1) به نرخ 12,750 به شماره اعلامیه 0000000768_3G</t>
  </si>
  <si>
    <t>فروش تعداد 82 سهم زرین معدن آسیا(فزرین1) به نرخ 6,689 به شماره اعلامیه 0000000514_3G</t>
  </si>
  <si>
    <t>فروش تعداد 9,557 سهم کشتیرانی دریای خزر(حخزر1) به نرخ 6,940 به شماره اعلامیه 0000000059_3G</t>
  </si>
  <si>
    <t>1398/02/10</t>
  </si>
  <si>
    <t>خريد تعداد 20,000 سهم فرابورس ایران(فرابورس1) به نرخ 9,600 به شماره اعلامیه 0000000787_3G</t>
  </si>
  <si>
    <t>خريد تعداد 20,000 سهم بورس کالای ایران(کالا1) به نرخ 15,560 به شماره اعلاميه 0000000216_3G</t>
  </si>
  <si>
    <t>خريد تعداد 25,667 سهم سرامیک های صنعتی اردکان(کسرا1) به نرخ 6,873 به شماره اعلاميه 0000003355_3G</t>
  </si>
  <si>
    <t>خريد تعداد 10,000 سهم بورس کالای ایران(کالا1) به نرخ 15,568 به شماره اعلاميه 0000000203_3G</t>
  </si>
  <si>
    <t>فروش تعداد 10,000 سهم آسان پرداخت پرشین(آپ1) به نرخ 13,211 به شماره اعلاميه 0000000041_3G</t>
  </si>
  <si>
    <t>فروش تعداد 1,128 سهم آسان پرداخت پرشین(آپ1) به نرخ 13,230 به شماره اعلاميه 0000000017_3G</t>
  </si>
  <si>
    <t>فروش تعداد 3,840 سهم آسان پرداخت پرشین(آپ1) به نرخ 13,203 به شماره اعلاميه 0000000031_3G</t>
  </si>
  <si>
    <t>فروش تعداد 8,872 سهم آسان پرداخت پرشین(آپ1) به نرخ 13,220 به شماره اعلاميه 0000000025_3G</t>
  </si>
  <si>
    <t>فروش تعداد 29,814 سهم آسان پرداخت پرشین(آپ1) به نرخ 13,210 به شماره اعلاميه 0000000048_3G</t>
  </si>
  <si>
    <t>خريد تعداد 150 واحد صندوق س.پشتوانه طلای لوتوس(طلا1) به نرخ 39,660 به شماره اعلامیه 0000000280_3G</t>
  </si>
  <si>
    <t>خريد تعداد 3,080 واحد صندوق س.پشتوانه طلای لوتوس(طلا1) به نرخ 39,550 به شماره اعلامیه 0000000218_3G</t>
  </si>
  <si>
    <t>خريد تعداد 500 واحد صندوق س.پشتوانه طلای لوتوس(طلا1) به نرخ 39,597 به شماره اعلامیه 0000000244_3G</t>
  </si>
  <si>
    <t>خريد تعداد 2,588 واحد صندوق س.پشتوانه طلای لوتوس(طلا1) به نرخ 39,559 به شماره اعلامیه 0000000569_3G</t>
  </si>
  <si>
    <t>خريد تعداد 530 واحد صندوق س.پشتوانه طلای لوتوس(طلا1) به نرخ 39,549 به شماره اعلامیه 0000000216_3G</t>
  </si>
  <si>
    <t>1398/02/09</t>
  </si>
  <si>
    <t>خريد تعداد 10,300 سهم آتیه داده پرداز(اپرداز1) به نرخ 8,677 به شماره اعلامیه 0000000425_3G</t>
  </si>
  <si>
    <t>خريد تعداد 4,200 سهم آتیه داده پرداز(اپرداز1) به نرخ 8,650 به شماره اعلامیه 0000001015_3G</t>
  </si>
  <si>
    <t>فروش تعداد 5,000 سهم آسان پرداخت پرشین(آپ1) به نرخ 12,952 به شماره اعلاميه 0000000900_3G</t>
  </si>
  <si>
    <t>فروش تعداد 85 سهم آسان پرداخت پرشین(آپ1) به نرخ 12,922 به شماره اعلاميه 0000000197_3G</t>
  </si>
  <si>
    <t>فروش تعداد 2,500 سهم آسان پرداخت پرشین(آپ1) به نرخ 12,951 به شماره اعلاميه 0000000901_3G</t>
  </si>
  <si>
    <t>فروش تعداد 3,000 سهم آسان پرداخت پرشین(آپ1) به نرخ 12,945 به شماره اعلاميه 0000000876_3G</t>
  </si>
  <si>
    <t>فروش تعداد 5,000 سهم آسان پرداخت پرشین(آپ1) به نرخ 13,001 به شماره اعلاميه 0000000431_3G</t>
  </si>
  <si>
    <t>فروش تعداد 21,378 سهم آسان پرداخت پرشین(آپ1) به نرخ 12,941 به شماره اعلاميه 0000000883_3G</t>
  </si>
  <si>
    <t>فروش تعداد 4,777 سهم آسان پرداخت پرشین(آپ1) به نرخ 12,921 به شماره اعلاميه 0000000201_3G</t>
  </si>
  <si>
    <t>1398/02/04</t>
  </si>
  <si>
    <t>پرداخت وجه طی حواله کارت به کارت دروازه پرداخت به شماره 149511410301 بانک ملت تاریخ : 1398/02/03 شعبه : فرعی(A2)</t>
  </si>
  <si>
    <t>پرداخت وجه طی حواله کارت به کارت دروازه پرداخت به شماره 149509166766 بانک ملت تاریخ : 1398/02/03 شعبه : فرعی(A2)</t>
  </si>
  <si>
    <t>پرداخت وجه طی حواله کارت به کارت دروازه پرداخت به شماره 149508057106 بانک ملت تاریخ : 1398/02/03 شعبه : فرعی(A2)</t>
  </si>
  <si>
    <t>پرداخت وجه طی حواله کارت به کارت دروازه پرداخت به شماره 149507532479 بانک ملت تاریخ : 1398/02/03 شعبه : فرعی(A2)</t>
  </si>
  <si>
    <t>1398/02/03</t>
  </si>
  <si>
    <t>خريد تعداد 7,364 سهم سرامیک های صنعتی اردکان(کسرا1) به نرخ 5,400 به شماره اعلاميه 0000000772_3G</t>
  </si>
  <si>
    <t>خريد تعداد 600 سهم سرامیک های صنعتی اردکان(کسرا1) به نرخ 5,369 به شماره اعلاميه 0000000331_3G</t>
  </si>
  <si>
    <t>خريد تعداد 418 سهم سرامیک های صنعتی اردکان(کسرا1) به نرخ 5,349 به شماره اعلاميه 0000000474_3G</t>
  </si>
  <si>
    <t>خريد تعداد 350 سهم سرامیک های صنعتی اردکان(کسرا1) به نرخ 5,340 به شماره اعلاميه 0000000547_3G</t>
  </si>
  <si>
    <t>خريد تعداد 3,508 سهم سرامیک های صنعتی اردکان(کسرا1) به نرخ 5,299 به شماره اعلاميه 0000000540_3G</t>
  </si>
  <si>
    <t>خريد تعداد 5,502 سهم سرامیک های صنعتی اردکان(کسرا1) به نرخ 5,300 به شماره اعلاميه 0000000545_3G</t>
  </si>
  <si>
    <t>1398/02/02</t>
  </si>
  <si>
    <t>خريد تعداد 1,310 سهم فرآوری موادمعدنی ایران(فرآور1) به نرخ 37,989 به شماره اعلاميه 0000000132_3G</t>
  </si>
  <si>
    <t>فروش تعداد 720 سهم ایران ارقام(مرقام1) به نرخ 3,601 به شماره اعلاميه 0000000249_3G</t>
  </si>
  <si>
    <t>فروش تعداد 13,320 سهم ایران ارقام(مرقام1) به نرخ 3,600 به شماره اعلاميه 0000000250_3G</t>
  </si>
  <si>
    <t>بابت افتتاح حساب حامی</t>
  </si>
  <si>
    <t>1398/01/31</t>
  </si>
  <si>
    <t>خريد تعداد 581 سهم آتیه داده پرداز(اپرداز1) به نرخ 7,858 به شماره اعلامیه 0000000578_3G</t>
  </si>
  <si>
    <t>خريد تعداد 1,159 سهم فرآوری موادمعدنی ایران(فرآور1) به نرخ 38,878 به شماره اعلاميه 0000000132_3G</t>
  </si>
  <si>
    <t>خريد تعداد 788 سهم فرآوری موادمعدنی ایران(فرآور1) به نرخ 38,710 به شماره اعلاميه 0000000125_3G</t>
  </si>
  <si>
    <t>خريد تعداد 223 سهم فرآوری موادمعدنی ایران(فرآور1) به نرخ 38,959 به شماره اعلاميه 0000000155_3G</t>
  </si>
  <si>
    <t>خريد تعداد 286 سهم فرآوری موادمعدنی ایران(فرآور1) به نرخ 38,997 به شماره اعلاميه 0000000218_3G</t>
  </si>
  <si>
    <t>خريد تعداد 185 سهم فرآوری موادمعدنی ایران(فرآور1) به نرخ 38,896 به شماره اعلاميه 0000000137_3G</t>
  </si>
  <si>
    <t>خريد تعداد 3,448 سهم فرآوری موادمعدنی ایران(فرآور1) به نرخ 38,950 به شماره اعلاميه 0000000177_3G</t>
  </si>
  <si>
    <t>خريد تعداد 234 سهم فرآوری موادمعدنی ایران(فرآور1) به نرخ 38,955 به شماره اعلاميه 0000000154_3G</t>
  </si>
  <si>
    <t>خريد تعداد 1,096 سهم فرآوری موادمعدنی ایران(فرآور1) به نرخ 38,898 به شماره اعلاميه 0000000141_3G</t>
  </si>
  <si>
    <t>خريد تعداد 1,808 سهم فرآوری موادمعدنی ایران(فرآور1) به نرخ 38,800 به شماره اعلاميه 0000000129_3G</t>
  </si>
  <si>
    <t>خريد تعداد 2,033 سهم فرآوری موادمعدنی ایران(فرآور1) به نرخ 38,877 به شماره اعلاميه 0000000131_3G</t>
  </si>
  <si>
    <t>خريد تعداد 622 سهم فرآوری موادمعدنی ایران(فرآور1) به نرخ 38,899 به شماره اعلاميه 0000000096_3G</t>
  </si>
  <si>
    <t>خريد تعداد 20,598 سهم فرآوری موادمعدنی ایران(فرآور1) به نرخ 38,897 به شماره اعلاميه 0000000119_3G</t>
  </si>
  <si>
    <t>خريد تعداد 255 سهم فرآوری موادمعدنی ایران(فرآور1) به نرخ 38,949 به شماره اعلاميه 0000000180_3G</t>
  </si>
  <si>
    <t>خريد تعداد 12,815 سهم فرآوری موادمعدنی ایران(فرآور1) به نرخ 38,890 به شماره اعلاميه 0000000136_3G</t>
  </si>
  <si>
    <t>خريد تعداد 4,904 سهم فرآوری موادمعدنی ایران(فرآور1) به نرخ 38,960 به شماره اعلاميه 0000000142_3G</t>
  </si>
  <si>
    <t>فروش تعداد 980 سهم فرآورده های غدایی وقندپیرانشهر(قپیرا1) به نرخ 21,800 به شماره اعلاميه 0000000094_3G</t>
  </si>
  <si>
    <t>فروش تعداد 2,044 سهم فرآورده های غدایی وقندپیرانشهر(قپیرا1) به نرخ 22,500 به شماره اعلاميه 0000000091_3G</t>
  </si>
  <si>
    <t>فروش تعداد 3,850 سهم فرآورده های غدایی وقندپیرانشهر(قپیرا1) به نرخ 21,712 به شماره اعلاميه 0000000093_3G</t>
  </si>
  <si>
    <t>فروش تعداد 6,000 سهم زرین معدن آسیا(فزرین1) به نرخ 5,927 به شماره اعلامیه 0000000046_3G</t>
  </si>
  <si>
    <t>فروش تعداد 10,189 سهم زرین معدن آسیا(فزرین1) به نرخ 5,985 به شماره اعلامیه 0000000176_3G</t>
  </si>
  <si>
    <t>فروش تعداد 2,000 سهم زرین معدن آسیا(فزرین1) به نرخ 6,011 به شماره اعلامیه 0000000224_3G</t>
  </si>
  <si>
    <t>فروش تعداد 4,110 سهم زرین معدن آسیا(فزرین1) به نرخ 5,972 به شماره اعلامیه 0000000182_3G</t>
  </si>
  <si>
    <t>فروش تعداد 33,050 سهم زرین معدن آسیا(فزرین1) به نرخ 6,020 به شماره اعلامیه 0000000223_3G</t>
  </si>
  <si>
    <t>فروش تعداد 11,976 سهم زرین معدن آسیا(فزرین1) به نرخ 5,961 به شماره اعلامیه 0000000141_3G</t>
  </si>
  <si>
    <t>فروش تعداد 3,000 سهم زرین معدن آسیا(فزرین1) به نرخ 5,982 به شماره اعلامیه 0000000201_3G</t>
  </si>
  <si>
    <t>فروش تعداد 1,669 سهم زرین معدن آسیا(فزرین1) به نرخ 5,966 به شماره اعلامیه 0000000155_3G</t>
  </si>
  <si>
    <t>فروش تعداد 400 سهم زرین معدن آسیا(فزرین1) به نرخ 5,933 به شماره اعلامیه 0000000047_3G</t>
  </si>
  <si>
    <t>فروش تعداد 22,912 سهم زرین معدن آسیا(فزرین1) به نرخ 6,005 به شماره اعلامیه 0000000231_3G</t>
  </si>
  <si>
    <t>فروش تعداد 8,440 سهم زرین معدن آسیا(فزرین1) به نرخ 6,001 به شماره اعلامیه 0000000234_3G</t>
  </si>
  <si>
    <t>فروش تعداد 8,308 سهم زرین معدن آسیا(فزرین1) به نرخ 5,999 به شماره اعلامیه 0000000070_3G</t>
  </si>
  <si>
    <t>فروش تعداد 1,748 سهم زرین معدن آسیا(فزرین1) به نرخ 5,963 به شماره اعلامیه 0000000164_3G</t>
  </si>
  <si>
    <t>فروش تعداد 6,749 سهم زرین معدن آسیا(فزرین1) به نرخ 5,965 به شماره اعلامیه 0000000167_3G</t>
  </si>
  <si>
    <t>فروش تعداد 25,107 سهم زرین معدن آسیا(فزرین1) به نرخ 6,000 به شماره اعلامیه 0000000205_3G</t>
  </si>
  <si>
    <t>فروش تعداد 5,000 سهم زرین معدن آسیا(فزرین1) به نرخ 5,990 به شماره اعلامیه 0000000057_3G</t>
  </si>
  <si>
    <t>فروش تعداد 2,954 سهم زرین معدن آسیا(فزرین1) به نرخ 5,973 به شماره اعلامیه 0000000125_3G</t>
  </si>
  <si>
    <t>فروش تعداد 12,900 سهم زرین معدن آسیا(فزرین1) به نرخ 5,971 به شماره اعلامیه 0000000442_3G</t>
  </si>
  <si>
    <t>فروش تعداد 8,000 سهم زرین معدن آسیا(فزرین1) به نرخ 5,964 به شماره اعلامیه 0000000168_3G</t>
  </si>
  <si>
    <t>فروش تعداد 15,375 سهم زرین معدن آسیا(فزرین1) به نرخ 5,970 به شماره اعلامیه 0000000180_3G</t>
  </si>
  <si>
    <t>فروش تعداد 1,000 سهم زرین معدن آسیا(فزرین1) به نرخ 5,967 به شماره اعلامیه 0000000154_3G</t>
  </si>
  <si>
    <t>فروش تعداد 65,000 سهم زرین معدن آسیا(فزرین1) به نرخ 6,010 به شماره اعلامیه 0000000230_3G</t>
  </si>
  <si>
    <t>فروش تعداد 52,000 سهم زرین معدن آسیا(فزرین1) به نرخ 5,980 به شماره اعلامیه 0000000203_3G</t>
  </si>
  <si>
    <t>بابت بستن حساب حامی</t>
  </si>
  <si>
    <t>بابت سود صندوق سرمایه گذاری حامی فروردین 98</t>
  </si>
  <si>
    <t>1398/01/26</t>
  </si>
  <si>
    <t>پرداخت وجه طی حواله کارت به کارت دروازه پرداخت به شماره 149105353290 بانک ملت تاریخ : 1398/01/25 شعبه : فرعی(A2)</t>
  </si>
  <si>
    <t>1398/01/25</t>
  </si>
  <si>
    <t>خريد تعداد 6,000 سهم سرامیک های صنعتی اردکان به نرخ 5,230 به شماره اعلاميه 0000000901_3G</t>
  </si>
  <si>
    <t>خريد تعداد 238 سهم بورس کالای ایران به نرخ 9,350 به شماره اعلاميه 0000000560_3G</t>
  </si>
  <si>
    <t>خريد تعداد 494 سهم فرآوری موادمعدنی ایران به نرخ 38,950 به شماره اعلاميه 0000000093_3G</t>
  </si>
  <si>
    <t>خريد تعداد 15,000 سهم سرامیک های صنعتی اردکان به نرخ 5,200 به شماره اعلاميه 0000000948_3G</t>
  </si>
  <si>
    <t>خريد تعداد 285 سهم فرآوری موادمعدنی ایران به نرخ 38,900 به شماره اعلاميه 0000000094_3G</t>
  </si>
  <si>
    <t>فروش تعداد 3,000 سهم به پرداخت ملت به نرخ 13,500 به شماره اعلاميه 0000000048_3G</t>
  </si>
  <si>
    <t>فروش تعداد 100 سهم به پرداخت ملت به نرخ 13,501 به شماره اعلاميه 0000000047_3G</t>
  </si>
  <si>
    <t>فروش تعداد 100 سهم به پرداخت ملت به نرخ 13,502 به شماره اعلاميه 0000000046_3G</t>
  </si>
  <si>
    <t>فروش تعداد 125 سهم به پرداخت ملت به نرخ 13,552 به شماره اعلاميه 0000000032_3G</t>
  </si>
  <si>
    <t>فروش تعداد 100 سهم به پرداخت ملت به نرخ 13,545 به شماره اعلاميه 0000000045_3G</t>
  </si>
  <si>
    <t>فروش تعداد 7,013 سهم به پرداخت ملت به نرخ 13,550 به شماره اعلاميه 0000000038_3G</t>
  </si>
  <si>
    <t>دریافت وجه طی حواله ساتنا بانکی به شماره 1406906 بانک خاور میانه جهت واریز به حساب 0100868772008</t>
  </si>
  <si>
    <t>1398/01/24</t>
  </si>
  <si>
    <t>خريد تعداد 1,262 سهم فرآوری موادمعدنی ایران به نرخ 39,381 به شماره اعلاميه 0000000177_3G</t>
  </si>
  <si>
    <t>خريد تعداد 270 سهم فرآوری موادمعدنی ایران به نرخ 38,998 به شماره اعلاميه 0000000148_3G</t>
  </si>
  <si>
    <t>خريد تعداد 269 سهم فرآوری موادمعدنی ایران به نرخ 39,201 به شماره اعلاميه 0000000173_3G</t>
  </si>
  <si>
    <t>خريد تعداد 509 سهم فرآوری موادمعدنی ایران به نرخ 39,423 به شماره اعلاميه 0000000178_3G</t>
  </si>
  <si>
    <t>خريد تعداد 909 سهم فرآوری موادمعدنی ایران به نرخ 39,504 به شماره اعلاميه 0000000308_3G</t>
  </si>
  <si>
    <t>خريد تعداد 17,021 سهم فرآوری موادمعدنی ایران به نرخ 39,505 به شماره اعلاميه 0000000375_3G</t>
  </si>
  <si>
    <t>خريد تعداد 1,319 سهم فرآوری موادمعدنی ایران به نرخ 39,500 به شماره اعلاميه 0000000307_3G</t>
  </si>
  <si>
    <t>خريد تعداد 20,000 سهم سرامیک های صنعتی اردکان به نرخ 5,106 به شماره اعلاميه 0000001560_3G</t>
  </si>
  <si>
    <t>خريد تعداد 2,100 سهم فرآوری موادمعدنی ایران به نرخ 39,111 به شماره اعلاميه 0000000163_3G</t>
  </si>
  <si>
    <t>خريد تعداد 4,000 سهم فرآوری موادمعدنی ایران به نرخ 39,130 به شماره اعلاميه 0000000171_3G</t>
  </si>
  <si>
    <t>خريد تعداد 290 سهم فرآوری موادمعدنی ایران به نرخ 38,890 به شماره اعلاميه 0000000147_3G</t>
  </si>
  <si>
    <t>خريد تعداد 19,440 سهم فرآوری موادمعدنی ایران به نرخ 39,000 به شماره اعلاميه 0000000153_3G</t>
  </si>
  <si>
    <t>خريد تعداد 55,000 سهم بورس کالای ایران به نرخ 9,775 به شماره اعلاميه 0000000331_3G</t>
  </si>
  <si>
    <t>خريد تعداد 860 سهم فرآوری موادمعدنی ایران به نرخ 39,335 به شماره اعلاميه 0000000176_3G</t>
  </si>
  <si>
    <t>خريد تعداد 88,371 سهم فرآوری موادمعدنی ایران به نرخ 39,506 به شماره اعلاميه 0000000389_3G</t>
  </si>
  <si>
    <t>فروش تعداد 39,000 سهم قاسم ایران به نرخ 11,351 به شماره اعلامیه 0000000237_3G</t>
  </si>
  <si>
    <t>خريد تعداد 200 واحد صندوق س.پشتوانه طلای لوتوس به نرخ 38,175 به شماره اعلامیه 0000001430_3G</t>
  </si>
  <si>
    <t>خريد تعداد 100 واحد صندوق س.پشتوانه طلای لوتوس به نرخ 38,040 به شماره اعلامیه 0000000381_3G</t>
  </si>
  <si>
    <t>خريد تعداد 10 واحد صندوق س.پشتوانه طلای لوتوس به نرخ 38,160 به شماره اعلامیه 0000001388_3G</t>
  </si>
  <si>
    <t>خريد تعداد 100 واحد صندوق س.پشتوانه طلای لوتوس به نرخ 38,077 به شماره اعلامیه 0000001164_3G</t>
  </si>
  <si>
    <t>خريد تعداد 300 واحد صندوق س.پشتوانه طلای لوتوس به نرخ 38,138 به شماره اعلامیه 0000001369_3G</t>
  </si>
  <si>
    <t>خريد تعداد 2,200 واحد صندوق س.پشتوانه طلای لوتوس به نرخ 38,070 به شماره اعلامیه 0000001203_3G</t>
  </si>
  <si>
    <t>خريد تعداد 800 واحد صندوق س.پشتوانه طلای لوتوس به نرخ 38,069 به شماره اعلامیه 0000001202_3G</t>
  </si>
  <si>
    <t>خريد تعداد 25 واحد صندوق س.پشتوانه طلای لوتوس به نرخ 38,159 به شماره اعلامیه 0000001387_3G</t>
  </si>
  <si>
    <t>خريد تعداد 4,251 واحد صندوق س.پشتوانه طلای لوتوس به نرخ 38,030 به شماره اعلامیه 0000001192_3G</t>
  </si>
  <si>
    <t>خريد تعداد 790 واحد صندوق س.پشتوانه طلای لوتوس به نرخ 37,942 به شماره اعلامیه 0000000493_3G</t>
  </si>
  <si>
    <t>خريد تعداد 3,700 واحد صندوق س.پشتوانه طلای لوتوس به نرخ 38,140 به شماره اعلامیه 0000001371_3G</t>
  </si>
  <si>
    <t>1398/01/21</t>
  </si>
  <si>
    <t>خريد تعداد 773 سهم خدمات انفورماتیک به نرخ 11,699 به شماره اعلاميه 0000000093_3G</t>
  </si>
  <si>
    <t>خريد تعداد 4,704 سهم سرامیک های صنعتی اردکان به نرخ 4,862 به شماره اعلاميه 0000001122_3G</t>
  </si>
  <si>
    <t>خريد تعداد 1,000 سهم ایران ارقام به نرخ 3,650 به شماره اعلاميه 0000001365_3G</t>
  </si>
  <si>
    <t>خريد تعداد 1,000 سهم خدمات انفورماتیک به نرخ 11,760 به شماره اعلاميه 0000000094_3G</t>
  </si>
  <si>
    <t>خريد تعداد 30,296 سهم سرامیک های صنعتی اردکان به نرخ 4,869 به شماره اعلاميه 0000001123_3G</t>
  </si>
  <si>
    <t>خريد تعداد 7,787 سهم ایران ارقام به نرخ 3,638 به شماره اعلاميه 0000001566_3G</t>
  </si>
  <si>
    <t>خريد تعداد 5,200 سهم سرامیک های صنعتی اردکان به نرخ 4,859 به شماره اعلاميه 0000001144_3G</t>
  </si>
  <si>
    <t>خريد تعداد 5,000 سهم سرامیک های صنعتی اردکان به نرخ 4,858 به شماره اعلاميه 0000001145_3G</t>
  </si>
  <si>
    <t>خريد تعداد 13,600 سهم سرامیک های صنعتی اردکان به نرخ 4,900 به شماره اعلاميه 0000001024_3G</t>
  </si>
  <si>
    <t>خريد تعداد 2,213 سهم ایران ارقام به نرخ 3,635 به شماره اعلاميه 0000001565_3G</t>
  </si>
  <si>
    <t>فروش تعداد 530 سهم فرآوری موادمعدنی ایران به نرخ 37,620 به شماره اعلاميه 0000000185_3G</t>
  </si>
  <si>
    <t>فروش تعداد 8,080 سهم فرآوری موادمعدنی ایران به نرخ 37,631 به شماره اعلاميه 0000000230_3G</t>
  </si>
  <si>
    <t>فروش تعداد 4,950 سهم فرآوری موادمعدنی ایران به نرخ 37,716 به شماره اعلاميه 0000000282_3G</t>
  </si>
  <si>
    <t>فروش تعداد 856 سهم فرآوری موادمعدنی ایران به نرخ 37,635 به شماره اعلاميه 0000000203_3G</t>
  </si>
  <si>
    <t>فروش تعداد 2,400 سهم فرآوری موادمعدنی ایران به نرخ 37,636 به شماره اعلاميه 0000000206_3G</t>
  </si>
  <si>
    <t>فروش تعداد 50 سهم فرآوری موادمعدنی ایران به نرخ 37,717 به شماره اعلاميه 0000000281_3G</t>
  </si>
  <si>
    <t>فروش تعداد 5,557 سهم فرآوری موادمعدنی ایران به نرخ 37,615 به شماره اعلاميه 0000000186_3G</t>
  </si>
  <si>
    <t>فروش تعداد 1,712 سهم فرآوری موادمعدنی ایران به نرخ 37,606 به شماره اعلاميه 0000000082_3G</t>
  </si>
  <si>
    <t>فروش تعداد 528 سهم فرآوری موادمعدنی ایران به نرخ 38,001 به شماره اعلاميه 0000000262_3G</t>
  </si>
  <si>
    <t>فروش تعداد 2,137 سهم فرآوری موادمعدنی ایران به نرخ 37,702 به شماره اعلاميه 0000000279_3G</t>
  </si>
  <si>
    <t>فروش تعداد 1,000 سهم فرآوری موادمعدنی ایران به نرخ 37,700 به شماره اعلاميه 0000000078_3G</t>
  </si>
  <si>
    <t>فروش تعداد 3,336 سهم فرآوری موادمعدنی ایران به نرخ 37,601 به شماره اعلاميه 0000000120_3G</t>
  </si>
  <si>
    <t>فروش تعداد 8,292 سهم فرآوری موادمعدنی ایران به نرخ 37,616 به شماره اعلاميه 0000000184_3G</t>
  </si>
  <si>
    <t>فروش تعداد 2,222 سهم فرآوری موادمعدنی ایران به نرخ 37,799 به شماره اعلاميه 0000000291_3G</t>
  </si>
  <si>
    <t>فروش تعداد 10,593 سهم فرآوری موادمعدنی ایران به نرخ 37,720 به شماره اعلاميه 0000000286_3G</t>
  </si>
  <si>
    <t>فروش تعداد 4,200 سهم فرآوری موادمعدنی ایران به نرخ 37,603 به شماره اعلاميه 0000000095_3G</t>
  </si>
  <si>
    <t>فروش تعداد 30 سهم فرآوری موادمعدنی ایران به نرخ 37,846 به شماره اعلاميه 0000000084_3G</t>
  </si>
  <si>
    <t>فروش تعداد 1,040 سهم فرآوری موادمعدنی ایران به نرخ 38,002 به شماره اعلاميه 0000000254_3G</t>
  </si>
  <si>
    <t>فروش تعداد 7,113 سهم فرآوری موادمعدنی ایران به نرخ 37,602 به شماره اعلاميه 0000000093_3G</t>
  </si>
  <si>
    <t>فروش تعداد 808 سهم فرآوری موادمعدنی ایران به نرخ 38,003 به شماره اعلاميه 0000000252_3G</t>
  </si>
  <si>
    <t>فروش تعداد 11,725 سهم فرآوری موادمعدنی ایران به نرخ 37,800 به شماره اعلاميه 0000000293_3G</t>
  </si>
  <si>
    <t>فروش تعداد 7,539 سهم فرآوری موادمعدنی ایران به نرخ 37,605 به شماره اعلاميه 0000000121_3G</t>
  </si>
  <si>
    <t>فروش تعداد 2,762 سهم فرآوری موادمعدنی ایران به نرخ 37,710 به شماره اعلاميه 0000000277_3G</t>
  </si>
  <si>
    <t>فروش تعداد 1,115 سهم فرآوری موادمعدنی ایران به نرخ 37,630 به شماره اعلاميه 0000000233_3G</t>
  </si>
  <si>
    <t>فروش تعداد 500 سهم فرآوری موادمعدنی ایران به نرخ 37,750 به شماره اعلاميه 0000000283_3G</t>
  </si>
  <si>
    <t>فروش تعداد 464 سهم فرآوری موادمعدنی ایران به نرخ 37,637 به شماره اعلاميه 0000000218_3G</t>
  </si>
  <si>
    <t>فروش تعداد 2,050 سهم فرآوری موادمعدنی ایران به نرخ 37,604 به شماره اعلاميه 0000000086_3G</t>
  </si>
  <si>
    <t>فروش تعداد 21,766 سهم فرآوری موادمعدنی ایران به نرخ 38,000 به شماره اعلاميه 0000000265_3G</t>
  </si>
  <si>
    <t>فروش تعداد 11,870 سهم فرآوری موادمعدنی ایران به نرخ 37,610 به شماره اعلاميه 0000000219_3G</t>
  </si>
  <si>
    <t>1398/01/20</t>
  </si>
  <si>
    <t>فروش تعداد 1,193 سهم فرآوری موادمعدنی ایران به نرخ 39,121 به شماره اعلاميه 0000000213_3G</t>
  </si>
  <si>
    <t>دریافت وجه طی حواله ساتنا بانکی به شماره 1406901 بانک خاور میانه جهت واریز به حساب 0100868772008</t>
  </si>
  <si>
    <t>1398/01/19</t>
  </si>
  <si>
    <t>خريد تعداد 440 سهم بورس اوراق بهادار تهران به نرخ 6,000 به شماره اعلاميه 0000000022_3G</t>
  </si>
  <si>
    <t>خريد تعداد 7,958 سهم سرمایه گذاری نیرو به نرخ 1,143 به شماره اعلاميه 0000000229_3G</t>
  </si>
  <si>
    <t>خريد تعداد 2,095 سهم خدمات انفورماتیک به نرخ 11,788 به شماره اعلاميه 0000000012_3G</t>
  </si>
  <si>
    <t>فروش تعداد 17,000 سهم باما به نرخ 12,728 به شماره اعلاميه 0000000108_3G</t>
  </si>
  <si>
    <t>فروش تعداد 1,206 سهم باما به نرخ 12,751 به شماره اعلاميه 0000000078_3G</t>
  </si>
  <si>
    <t>فروش تعداد 383 سهم باما به نرخ 13,001 به شماره اعلاميه 0000000057_3G</t>
  </si>
  <si>
    <t>فروش تعداد 15,022 سهم باما به نرخ 12,720 به شماره اعلاميه 0000000088_3G</t>
  </si>
  <si>
    <t>فروش تعداد 3,000 سهم باما به نرخ 12,729 به شماره اعلاميه 0000000107_3G</t>
  </si>
  <si>
    <t>فروش تعداد 3,000 سهم باما به نرخ 12,723 به شماره اعلاميه 0000000096_3G</t>
  </si>
  <si>
    <t>فروش تعداد 21,601 سهم باما به نرخ 12,722 به شماره اعلاميه 0000000100_3G</t>
  </si>
  <si>
    <t>فروش تعداد 1,500 سهم باما به نرخ 12,750 به شماره اعلاميه 0000000080_3G</t>
  </si>
  <si>
    <t>فروش تعداد 1,300 سهم باما به نرخ 12,715 به شماره اعلاميه 0000000087_3G</t>
  </si>
  <si>
    <t>فروش تعداد 6,792 سهم باما به نرخ 12,850 به شماره اعلاميه 0000000069_3G</t>
  </si>
  <si>
    <t>فروش تعداد 7,283 سهم باما به نرخ 12,712 به شماره اعلاميه 0000000085_3G</t>
  </si>
  <si>
    <t>فروش تعداد 4,419 سهم باما به نرخ 12,790 به شماره اعلاميه 0000000076_3G</t>
  </si>
  <si>
    <t>فروش تعداد 3,600 سهم باما به نرخ 12,851 به شماره اعلاميه 0000000063_3G</t>
  </si>
  <si>
    <t>فروش تعداد 2,782 سهم باما به نرخ 12,716 به شماره اعلاميه 0000000086_3G</t>
  </si>
  <si>
    <t>دریافت وجه طی حواله ساتنا بانکی به شماره 1140599 بانک خاور میانه جهت واریز به حساب 0100868772008</t>
  </si>
  <si>
    <t>1398/01/18</t>
  </si>
  <si>
    <t>فروش تعداد 17,678 سهم باما به نرخ 13,373 به شماره اعلاميه 0000000409_3G</t>
  </si>
  <si>
    <t>فروش تعداد 15,223 سهم باما به نرخ 13,434 به شماره اعلاميه 0000000252_3G</t>
  </si>
  <si>
    <t>فروش تعداد 20,216 سهم باما به نرخ 13,374 به شماره اعلاميه 0000000377_3G</t>
  </si>
  <si>
    <t>فروش تعداد 4,548 سهم باما به نرخ 13,481 به شماره اعلاميه 0000000248_3G</t>
  </si>
  <si>
    <t>فروش تعداد 17,800 سهم باما به نرخ 13,372 به شماره اعلاميه 0000000265_3G</t>
  </si>
  <si>
    <t>فروش تعداد 5,943 سهم باما به نرخ 13,375 به شماره اعلاميه 0000000368_3G</t>
  </si>
  <si>
    <t>1398/01/17</t>
  </si>
  <si>
    <t>فروش تعداد 3,000 سهم قاسم ایران به نرخ 11,329 به شماره اعلامیه 0000000229_3G</t>
  </si>
  <si>
    <t>فروش تعداد 80 سهم فرآورده های غدایی وقندپیرانشهر به نرخ 19,300 به شماره اعلاميه 0000000007_3G</t>
  </si>
  <si>
    <t>فروش تعداد 4,170 سهم فرآورده های غدایی وقندپیرانشهر به نرخ 19,200 به شماره اعلاميه 0000000006_3G</t>
  </si>
  <si>
    <t>1397/12/29</t>
  </si>
  <si>
    <t>بابت سود صندوق سرمایه گذاری حامی اسفند 97</t>
  </si>
  <si>
    <t>1397/12/15</t>
  </si>
  <si>
    <t>خريد تعداد 1,101 سهم آسان پرداخت پرشین به نرخ 10,870 به شماره اعلاميه 0000000366_3G</t>
  </si>
  <si>
    <t>1397/12/12</t>
  </si>
  <si>
    <t>پرداخت وجه طی حواله کارت به کارت دروازه پرداخت به شماره 147221498196 بانک ملت تاریخ : 1397/12/11 شعبه : فرعی(A2)</t>
  </si>
  <si>
    <t>1397/11/28</t>
  </si>
  <si>
    <t>خريد تعداد 2,000 سهم سرامیک های صنعتی اردکان به نرخ 3,661 به شماره اعلاميه 0000000070_3G</t>
  </si>
  <si>
    <t>خريد تعداد 16,594 سهم سرامیک های صنعتی اردکان به نرخ 3,710 به شماره اعلاميه 0000000075_3G</t>
  </si>
  <si>
    <t>خريد تعداد 8,709 سهم سرامیک های صنعتی اردکان به نرخ 3,699 به شماره اعلاميه 0000000073_3G</t>
  </si>
  <si>
    <t>فروش تعداد 74,131 سهم سهامی ذوب آهن اصفهان به نرخ 1,381 به شماره اعلامیه 0000000201_3G</t>
  </si>
  <si>
    <t>1397/11/24</t>
  </si>
  <si>
    <t>پرداخت وجه طی حواله کارت به کارت دروازه پرداخت به شماره 146397521731 بانک ملت تاریخ : 1397/11/23 شعبه : فرعی(A2)</t>
  </si>
  <si>
    <t>1397/11/23</t>
  </si>
  <si>
    <t>خريد تعداد 1,534 سهم فرابورس ایران به نرخ 3,568 به شماره اعلامیه 0000000422_3G</t>
  </si>
  <si>
    <t>1397/11/14</t>
  </si>
  <si>
    <t>پرداخت وجه طی حواله کارت به کارت دروازه پرداخت به شماره 145983700673 بانک ملت تاریخ : 1397/11/13 شعبه : فرعی(A2)</t>
  </si>
  <si>
    <t>1397/11/13</t>
  </si>
  <si>
    <t>خريد تعداد 2,844 سهم سرامیک های صنعتی اردکان به نرخ 3,594 به شماره اعلاميه 0000000089_3G</t>
  </si>
  <si>
    <t>خريد تعداد 3,255 سهم صنایع شیمیایی سینا به نرخ 18,348 به شماره اعلاميه 0000000057_3G</t>
  </si>
  <si>
    <t>1397/11/11</t>
  </si>
  <si>
    <t>پرداخت وجه طی حواله کارت به کارت دروازه پرداخت به شماره 145861369174 بانک ملت تاریخ : 1397/11/10 شعبه : فرعی(A2)</t>
  </si>
  <si>
    <t>1397/11/10</t>
  </si>
  <si>
    <t>خريد تعداد 1,000 سهم فرآوری موادمعدنی ایران به نرخ 27,140 به شماره اعلاميه 0000000079_3G</t>
  </si>
  <si>
    <t>خريد تعداد 100 سهم به پرداخت ملت به نرخ 12,748 به شماره اعلاميه 0000000030_3G</t>
  </si>
  <si>
    <t>خريد تعداد 152 سهم فرآوری موادمعدنی ایران به نرخ 27,080 به شماره اعلاميه 0000000077_3G</t>
  </si>
  <si>
    <t>خريد تعداد 3,743 سهم پرداخت الکترونیک سامان کیش به نرخ 17,148 به شماره اعلاميه 0000000095_3G</t>
  </si>
  <si>
    <t>خريد تعداد 554 سهم به پرداخت ملت به نرخ 12,800 به شماره اعلاميه 0000000035_3G</t>
  </si>
  <si>
    <t>خريد تعداد 836 سهم به پرداخت ملت به نرخ 12,746 به شماره اعلاميه 0000000029_3G</t>
  </si>
  <si>
    <t>خريد تعداد 999 سهم به پرداخت ملت به نرخ 12,750 به شماره اعلاميه 0000000033_3G</t>
  </si>
  <si>
    <t>خريد تعداد 211 سهم به پرداخت ملت به نرخ 12,820 به شماره اعلاميه 0000000036_3G</t>
  </si>
  <si>
    <t>خريد تعداد 100 سهم به پرداخت ملت به نرخ 12,799 به شماره اعلاميه 0000000034_3G</t>
  </si>
  <si>
    <t>خريد تعداد 82 سهم فرآوری موادمعدنی ایران به نرخ 27,100 به شماره اعلاميه 0000000078_3G</t>
  </si>
  <si>
    <t>خريد تعداد 2,061 سهم پرداخت الکترونیک سامان کیش به نرخ 17,147 به شماره اعلاميه 0000000094_3G</t>
  </si>
  <si>
    <t>خريد تعداد 766 سهم فرآوری موادمعدنی ایران به نرخ 27,159 به شماره اعلاميه 0000000081_3G</t>
  </si>
  <si>
    <t>خريد تعداد 200 سهم به پرداخت ملت به نرخ 12,749 به شماره اعلاميه 0000000031_3G</t>
  </si>
  <si>
    <t>خريد تعداد 2,500 سهم به پرداخت ملت به نرخ 12,815 به شماره اعلاميه 0000000037_3G</t>
  </si>
  <si>
    <t>خريد تعداد 10,000 سهم فرابورس ایران به نرخ 3,987 به شماره اعلامیه 0000000676_3G</t>
  </si>
  <si>
    <t>خريد تعداد 10,000 سهم قاسم ایران به نرخ 5,878 به شماره اعلامیه 0000000640_3G</t>
  </si>
  <si>
    <t>خريد تعداد 9,956 سهم قاسم ایران به نرخ 5,899 به شماره اعلامیه 0000000837_3G</t>
  </si>
  <si>
    <t>خريد تعداد 19,650 سهم قاسم ایران به نرخ 5,900 به شماره اعلامیه 0000000663_3G</t>
  </si>
  <si>
    <t>1397/11/07</t>
  </si>
  <si>
    <t>پرداخت وجه طی حواله کارت به کارت دروازه پرداخت به شماره 145683661044 بانک ملت تاریخ : 1397/11/06 شعبه : فرعی(A2)</t>
  </si>
  <si>
    <t>1397/11/06</t>
  </si>
  <si>
    <t>خريد تعداد 264 سهم قاسم ایران به نرخ 5,203 به شماره اعلامیه 0000000214_3G</t>
  </si>
  <si>
    <t>خريد تعداد 2,605 سهم قاسم ایران به نرخ 5,202 به شماره اعلامیه 0000000213_3G</t>
  </si>
  <si>
    <t>1397/11/03</t>
  </si>
  <si>
    <t>پرداخت وجه طی حواله کارت به کارت دروازه پرداخت به شماره 145507408903 بانک ملت تاریخ : 1397/11/02 شعبه : فرعی(A2)</t>
  </si>
  <si>
    <t>1397/11/02</t>
  </si>
  <si>
    <t>خريد تعداد 4,580 سهم کشتیرانی دریای خزر به نرخ 4,350 به شماره اعلامیه 0000000008_3G</t>
  </si>
  <si>
    <t>1397/10/25</t>
  </si>
  <si>
    <t>پرداخت وجه طی حواله کارت به کارت دروازه پرداخت به شماره 145170844623 بانک ملت تاریخ : 1397/10/24 شعبه : فرعی(A2)</t>
  </si>
  <si>
    <t>پرداخت وجه طی حواله کارت به کارت دروازه پرداخت به شماره 145170661071 بانک ملت تاریخ : 1397/10/24 شعبه : فرعی(A2)</t>
  </si>
  <si>
    <t>1397/10/24</t>
  </si>
  <si>
    <t>خريد تعداد 116 سهم به پرداخت ملت به نرخ 12,795 به شماره اعلاميه 0000000005_3G</t>
  </si>
  <si>
    <t>پرداخت وجه طی حواله کارت به کارت دروازه پرداخت به شماره 145129588202 بانک ملت تاریخ : 1397/10/23 شعبه : فرعی(A2)</t>
  </si>
  <si>
    <t>پرداخت وجه طی حواله کارت به کارت دروازه پرداخت به شماره 145128525131 بانک ملت تاریخ : 1397/10/23 شعبه : فرعی(A2)</t>
  </si>
  <si>
    <t>1397/10/23</t>
  </si>
  <si>
    <t>خريد تعداد 236 سهم به پرداخت ملت به نرخ 12,815 به شماره اعلاميه 0000000003_3G</t>
  </si>
  <si>
    <t>خريد تعداد 7,274 سهم سرمایه گذاری نیرو به نرخ 1,224 به شماره اعلاميه 0000000026_3G</t>
  </si>
  <si>
    <t>خريد تعداد 17,122 سهم سرمایه گذاری نیرو به نرخ 1,222 به شماره اعلاميه 0000000024_3G</t>
  </si>
  <si>
    <t>پرداخت وجه طی حواله کارت به کارت دروازه پرداخت به شماره 145087210724 بانک ملت تاریخ : 1397/10/22 شعبه : فرعی(A2)</t>
  </si>
  <si>
    <t>1397/10/22</t>
  </si>
  <si>
    <t>خريد تعداد 4,977 سهم کشتیرانی دریای خزر به نرخ 4,000 به شماره اعلامیه 0000000091_3G</t>
  </si>
  <si>
    <t>1397/10/19</t>
  </si>
  <si>
    <t>خريد تعداد 250 سهم آسان پرداخت پرشین به نرخ 15,800 به شماره اعلاميه 0000000190_3G</t>
  </si>
  <si>
    <t>خريد تعداد 661 سهم آسان پرداخت پرشین به نرخ 15,880 به شماره اعلاميه 0000000193_3G</t>
  </si>
  <si>
    <t>خريد تعداد 456 سهم آسان پرداخت پرشین به نرخ 15,850 به شماره اعلاميه 0000000192_3G</t>
  </si>
  <si>
    <t>خريد تعداد 35,454 سهم آسان پرداخت پرشین به نرخ 15,889 به شماره اعلاميه 0000000199_3G</t>
  </si>
  <si>
    <t>1397/10/18</t>
  </si>
  <si>
    <t>خريد تعداد 1,185 سهم فرآورده های غدایی وقندپیرانشهر به نرخ 11,164 به شماره اعلاميه 0000000004_3G</t>
  </si>
  <si>
    <t>خريد تعداد 47,280 سهم سرمایه گذاری نیرو به نرخ 1,149 به شماره اعلاميه 0000000153_3G</t>
  </si>
  <si>
    <t>خريد تعداد 5,330 سهم آسان پرداخت پرشین به نرخ 16,111 به شماره اعلاميه 0000000259_3G</t>
  </si>
  <si>
    <t>خريد تعداد 79 سهم آسان پرداخت پرشین به نرخ 16,109 به شماره اعلاميه 0000000298_3G</t>
  </si>
  <si>
    <t>خريد تعداد 883 سهم فرآورده های غدایی وقندپیرانشهر به نرخ 11,165 به شماره اعلاميه 0000000005_3G</t>
  </si>
  <si>
    <t>خريد تعداد 52,720 سهم سرمایه گذاری نیرو به نرخ 1,150 به شماره اعلاميه 0000000156_3G</t>
  </si>
  <si>
    <t>خريد تعداد 11,930 سهم آسان پرداخت پرشین به نرخ 16,110 به شماره اعلاميه 0000000301_3G</t>
  </si>
  <si>
    <t>خريد تعداد 7,932 سهم فرآورده های غدایی وقندپیرانشهر به نرخ 11,160 به شماره اعلاميه 0000000003_3G</t>
  </si>
  <si>
    <t>فروش تعداد 25,009 سهم زرین معدن آسیا به نرخ 7,451 به شماره اعلامیه 0000000070_3G</t>
  </si>
  <si>
    <t>فروش تعداد 29,170 سهم زرین معدن آسیا به نرخ 7,474 به شماره اعلامیه 0000000147_3G</t>
  </si>
  <si>
    <t>فروش تعداد 5,000 سهم زرین معدن آسیا به نرخ 7,473 به شماره اعلامیه 0000000143_3G</t>
  </si>
  <si>
    <t>فروش تعداد 16,000 سهم زرین معدن آسیا به نرخ 7,452 به شماره اعلامیه 0000000106_3G</t>
  </si>
  <si>
    <t>فروش تعداد 5,529 سهم زرین معدن آسیا به نرخ 7,511 به شماره اعلامیه 0000000165_3G</t>
  </si>
  <si>
    <t>فروش تعداد 3,000 سهم زرین معدن آسیا به نرخ 7,510 به شماره اعلامیه 0000000180_3G</t>
  </si>
  <si>
    <t>فروش تعداد 8,529 سهم زرین معدن آسیا به نرخ 7,472 به شماره اعلامیه 0000000142_3G</t>
  </si>
  <si>
    <t>فروش تعداد 25,600 سهم زرین معدن آسیا به نرخ 7,462 به شماره اعلامیه 0000000085_3G</t>
  </si>
  <si>
    <t>فروش تعداد 1,200 سهم زرین معدن آسیا به نرخ 7,530 به شماره اعلامیه 0000000161_3G</t>
  </si>
  <si>
    <t>فروش تعداد 27,787 سهم زرین معدن آسیا به نرخ 7,460 به شماره اعلامیه 0000000109_3G</t>
  </si>
  <si>
    <t>فروش تعداد 830 سهم زرین معدن آسیا به نرخ 7,475 به شماره اعلامیه 0000000146_3G</t>
  </si>
  <si>
    <t>1397/10/16</t>
  </si>
  <si>
    <t>پرداخت وجه طی حواله کارت به کارت دروازه پرداخت به شماره 144810202826 بانک ملت تاریخ : 1397/10/15 شعبه : فرعی(A2)</t>
  </si>
  <si>
    <t>1397/10/15</t>
  </si>
  <si>
    <t>خريد تعداد 1,126 سهم فرآورده های غدایی وقندپیرانشهر به نرخ 10,999 به شماره اعلاميه 0000000027_3G</t>
  </si>
  <si>
    <t>خريد تعداد 645 سهم آسان پرداخت پرشین به نرخ 15,428 به شماره اعلاميه 0000000179_3G</t>
  </si>
  <si>
    <t>خريد تعداد 26,034 سهم سرمایه گذاری نیرو به نرخ 1,142 به شماره اعلاميه 0000000221_3G</t>
  </si>
  <si>
    <t>خريد تعداد 2,671 سهم فرآوری موادمعدنی ایران به نرخ 26,670 به شماره اعلاميه 0000000003_3G</t>
  </si>
  <si>
    <t>فروش تعداد 20,000 سهم بانک ملت به نرخ 2,619 به شماره اعلاميه 0000001753_3G</t>
  </si>
  <si>
    <t>1397/10/11</t>
  </si>
  <si>
    <t>فروش تعداد 33,620 سهم بانک تجارت به نرخ 1,654 به شماره اعلاميه 0000010183_3G</t>
  </si>
  <si>
    <t>1397/10/09</t>
  </si>
  <si>
    <t>خريد تعداد 344 سهم به پرداخت ملت به نرخ 13,218 به شماره اعلاميه 0000000107_3G</t>
  </si>
  <si>
    <t>خريد تعداد 711 سهم به پرداخت ملت به نرخ 13,219 به شماره اعلاميه 0000000108_3G</t>
  </si>
  <si>
    <t>خريد تعداد 20,000 سهم بانک ملت به نرخ 2,580 به شماره اعلاميه 0000003044_3G</t>
  </si>
  <si>
    <t>خريد تعداد 2,199 سهم به پرداخت ملت به نرخ 13,220 به شماره اعلاميه 0000000113_3G</t>
  </si>
  <si>
    <t>خريد تعداد 200 سهم به پرداخت ملت به نرخ 13,217 به شماره اعلاميه 0000000106_3G</t>
  </si>
  <si>
    <t>1397/10/08</t>
  </si>
  <si>
    <t>خريد تعداد 5,000 سهم سرامیک های صنعتی اردکان به نرخ 2,870 به شماره اعلاميه 0000000786_3G</t>
  </si>
  <si>
    <t>خريد تعداد 33,627 سهم بانک تجارت به نرخ 1,484 به شماره اعلاميه 0000005525_3G</t>
  </si>
  <si>
    <t>فروش تعداد 6,846 سهم سهامی ذوب آهن اصفهان به نرخ 1,860 به شماره اعلامیه 0000002062_3G</t>
  </si>
  <si>
    <t>فروش تعداد 80,000 سهم سهامی ذوب آهن اصفهان به نرخ 1,881 به شماره اعلامیه 0000001311_3G</t>
  </si>
  <si>
    <t>1397/09/18</t>
  </si>
  <si>
    <t>پرداخت وجه طی حواله کارت به کارت دروازه پرداخت به شماره 143679583630 بانک ملت تاریخ : 1397/09/17 شعبه : فرعی(A2)</t>
  </si>
  <si>
    <t>1397/09/17</t>
  </si>
  <si>
    <t>خريد تعداد 1,260 سهم به پرداخت ملت به نرخ 14,150 به شماره اعلاميه 0000000008_3G</t>
  </si>
  <si>
    <t>خريد تعداد 146 سهم به پرداخت ملت به نرخ 14,148 به شماره اعلاميه 0000000007_3G</t>
  </si>
  <si>
    <t>خريد تعداد 462 سهم تجارت الکترونیک پارسیان کیش به نرخ 4,354 به شماره اعلامیه 0000000115_3G</t>
  </si>
  <si>
    <t>1397/09/14</t>
  </si>
  <si>
    <t>پرداخت وجه طی حواله کارت به کارت دروازه پرداخت به شماره 143527958502 بانک ملت تاریخ : 1397/09/13 شعبه : فرعی(A2)</t>
  </si>
  <si>
    <t>1397/09/13</t>
  </si>
  <si>
    <t>خريد تعداد 421 سهم آسان پرداخت پرشین به نرخ 14,180 به شماره اعلاميه 0000000006_3G</t>
  </si>
  <si>
    <t>خريد تعداد 460 سهم تجارت الکترونیک پارسیان کیش به نرخ 4,330 به شماره اعلامیه 0000000016_3G</t>
  </si>
  <si>
    <t>پرداخت وجه طی حواله کارت به کارت دروازه پرداخت به شماره 143489180086 بانک ملت تاریخ : 1397/09/12 شعبه : فرعی(A2)</t>
  </si>
  <si>
    <t>1397/09/12</t>
  </si>
  <si>
    <t>خريد تعداد 1,655 سهم آسان پرداخت پرشین به نرخ 14,430 به شماره اعلاميه 0000000084_3G</t>
  </si>
  <si>
    <t>1397/09/08</t>
  </si>
  <si>
    <t>پرداخت وجه طی حواله کارت به کارت دروازه پرداخت به شماره 143294589742 بانک ملت تاریخ : 1397/09/07 شعبه : فرعی(A2)</t>
  </si>
  <si>
    <t>1397/09/07</t>
  </si>
  <si>
    <t>خريد تعداد 537 سهم فرآوری موادمعدنی ایران به نرخ 29,816 به شماره اعلاميه 0000000211_3G</t>
  </si>
  <si>
    <t>1397/09/06</t>
  </si>
  <si>
    <t>پرداخت وجه طی حواله کارت به کارت دروازه پرداخت به شماره 143204297765 بانک ملت تاریخ : 1397/09/05 شعبه : فرعی(A2)</t>
  </si>
  <si>
    <t>1397/09/05</t>
  </si>
  <si>
    <t>خريد تعداد 917 سهم فرآوری موادمعدنی ایران به نرخ 34,650 به شماره اعلاميه 0000000004_3G</t>
  </si>
  <si>
    <t>1397/08/23</t>
  </si>
  <si>
    <t>پرداخت وجه طی حواله کارت به کارت دروازه پرداخت به شماره 142675684273 بانک ملت تاریخ : 1397/08/22 شعبه : فرعی(A2)</t>
  </si>
  <si>
    <t>1397/08/22</t>
  </si>
  <si>
    <t>خريد تعداد 286 سهم فرآوری موادمعدنی ایران به نرخ 34,849 به شماره اعلاميه 0000000195_3G</t>
  </si>
  <si>
    <t>1397/08/21</t>
  </si>
  <si>
    <t>پرداخت وجه طی حواله کارت به کارت دروازه پرداخت به شماره 142595097936 بانک ملت تاریخ : 1397/08/20 شعبه : فرعی(A2)</t>
  </si>
  <si>
    <t>1397/08/20</t>
  </si>
  <si>
    <t>خريد تعداد 515 سهم معادن بافق به نرخ 31,879 به شماره اعلاميه 0000000292_3G</t>
  </si>
  <si>
    <t>1397/08/16</t>
  </si>
  <si>
    <t>پرداخت وجه طی حواله کارت به کارت دروازه پرداخت به شماره 142410546016 بانک ملت تاریخ : 1397/08/15 شعبه : فرعی(A2)</t>
  </si>
  <si>
    <t>1397/08/15</t>
  </si>
  <si>
    <t>خريد تعداد 186 سهم فرآوری موادمعدنی ایران به نرخ 35,338 به شماره اعلاميه 0000000029_3G</t>
  </si>
  <si>
    <t>1397/08/13</t>
  </si>
  <si>
    <t>پرداخت وجه طی حواله کارت به کارت دروازه پرداخت به شماره 142290404690 بانک ملت تاریخ : 1397/08/12 شعبه : فرعی(A2)</t>
  </si>
  <si>
    <t>1397/08/12</t>
  </si>
  <si>
    <t>خريد تعداد 1,783 سهم ایران ارقام به نرخ 3,450 به شماره اعلاميه 0000000143_3G</t>
  </si>
  <si>
    <t>1397/08/10</t>
  </si>
  <si>
    <t>پرداخت وجه طی حواله کارت به کارت دروازه پرداخت به شماره 142176314300 بانک ملت تاریخ : 1397/08/09 شعبه : فرعی(A2)</t>
  </si>
  <si>
    <t>1397/08/09</t>
  </si>
  <si>
    <t>خريد تعداد 2,140 سهم فرآوری موادمعدنی ایران به نرخ 37,200 به شماره اعلاميه 0000000066_3G</t>
  </si>
  <si>
    <t>1397/08/06</t>
  </si>
  <si>
    <t>پرداخت وجه طی حواله کارت به کارت دروازه پرداخت به شماره 142021346554 بانک ملت تاریخ : 1397/08/05 شعبه : فرعی(A2)</t>
  </si>
  <si>
    <t>1397/08/05</t>
  </si>
  <si>
    <t>خريد تعداد 579 سهم فرآوری موادمعدنی ایران به نرخ 35,000 به شماره اعلاميه 0000000004_3G</t>
  </si>
  <si>
    <t>1397/07/30</t>
  </si>
  <si>
    <t>بابت سود صندوق سرمایه گذاری حامی مهر 97</t>
  </si>
  <si>
    <t>1397/07/24</t>
  </si>
  <si>
    <t>پرداخت وجه طی حواله کارت به کارت دروازه پرداخت به شماره 141538433564 بانک ملت تاریخ : 1397/07/23 شعبه : فرعی(A2)</t>
  </si>
  <si>
    <t>1397/07/23</t>
  </si>
  <si>
    <t>خريد تعداد 1,500 سهم فرآوری موادمعدنی ایران به نرخ 35,414 به شماره اعلاميه 0000000079_3G</t>
  </si>
  <si>
    <t>خريد تعداد 12,552 سهم فرآوری موادمعدنی ایران به نرخ 35,417 به شماره اعلاميه 0000000082_3G</t>
  </si>
  <si>
    <t>خريد تعداد 6,846 سهم سهامی ذوب آهن اصفهان به نرخ 2,908 به شماره اعلامیه 0000006457_3G</t>
  </si>
  <si>
    <t>پرداخت وجه طی حواله کارت به کارت دروازه پرداخت به شماره 141499780859 بانک ملت تاریخ : 1397/07/22 شعبه : فرعی(A2)</t>
  </si>
  <si>
    <t>پرداخت وجه طی حواله کارت به کارت دروازه پرداخت به شماره 141499731582 بانک ملت تاریخ : 1397/07/22 شعبه : فرعی(A2)</t>
  </si>
  <si>
    <t>1397/07/22</t>
  </si>
  <si>
    <t>پرداخت وجه طی حواله کارت به کارت دروازه پرداخت به شماره 141454667286 بانک ملت تاریخ : 1397/07/21 شعبه : فرعی(A2)</t>
  </si>
  <si>
    <t>پرداخت وجه طی حواله کارت به کارت دروازه پرداخت به شماره 141454643688 بانک ملت تاریخ : 1397/07/21 شعبه : فرعی(A2)</t>
  </si>
  <si>
    <t>1397/07/21</t>
  </si>
  <si>
    <t>خريد تعداد 17,249 سهم فرآوری موادمعدنی ایران به نرخ 34,623 به شماره اعلاميه 0000000125_3G</t>
  </si>
  <si>
    <t>1397/07/18</t>
  </si>
  <si>
    <t>پرداخت وجه طی حواله کارت به کارت دروازه پرداخت به شماره 141303564166 بانک ملت تاریخ : 1397/07/17 شعبه : فرعی(A2)</t>
  </si>
  <si>
    <t>1397/07/17</t>
  </si>
  <si>
    <t>خريد تعداد 2,904 سهم فرآوری موادمعدنی ایران به نرخ 34,276 به شماره اعلاميه 0000000048_3G</t>
  </si>
  <si>
    <t>پرداخت وجه طی حواله کارت به کارت دروازه پرداخت به شماره 141264912314 بانک ملت تاریخ : 1397/07/16 شعبه : فرعی(A2)</t>
  </si>
  <si>
    <t>پرداخت وجه طی حواله کارت به کارت دروازه پرداخت به شماره 141263713740 بانک ملت تاریخ : 1397/07/16 شعبه : فرعی(A2)</t>
  </si>
  <si>
    <t>1397/07/16</t>
  </si>
  <si>
    <t>خريد تعداد 6,897 سهم فرآوری موادمعدنی ایران به نرخ 36,080 به شماره اعلاميه 0000000002_3G</t>
  </si>
  <si>
    <t>1397/07/15</t>
  </si>
  <si>
    <t>پرداخت وجه طی حواله کارت به کارت دروازه پرداخت به شماره 141189846091 بانک ملت تاریخ : 1397/07/14 شعبه : فرعی(A2)</t>
  </si>
  <si>
    <t>پرداخت وجه طی حواله کارت به کارت دروازه پرداخت به شماره 141187376510 بانک ملت تاریخ : 1397/07/14 شعبه : فرعی(A2)</t>
  </si>
  <si>
    <t>1397/07/14</t>
  </si>
  <si>
    <t>خريد تعداد 100 سهم خدمات انفورماتیک به نرخ 13,179 به شماره اعلاميه 0000000097_3G</t>
  </si>
  <si>
    <t>خريد تعداد 3,209 سهم فرآوری موادمعدنی ایران به نرخ 41,999 به شماره اعلاميه 0000000065_3G</t>
  </si>
  <si>
    <t>خريد تعداد 879 سهم بانک صادرات ایران به نرخ 1,199 به شماره اعلاميه 0000005961_3G</t>
  </si>
  <si>
    <t>خريد تعداد 13,396 سهم فرآوری موادمعدنی ایران به نرخ 41,700 به شماره اعلاميه 0000000050_3G</t>
  </si>
  <si>
    <t>خريد تعداد 9,104 سهم فرآوری موادمعدنی ایران به نرخ 41,998 به شماره اعلاميه 0000000058_3G</t>
  </si>
  <si>
    <t>فروش تعداد 1,000 سهم کالسیمین به نرخ 10,480 به شماره اعلاميه 0000000054_3G</t>
  </si>
  <si>
    <t>فروش تعداد 98 سهم کالسیمین به نرخ 10,303 به شماره اعلاميه 0000000083_3G</t>
  </si>
  <si>
    <t>فروش تعداد 2,500 سهم کالسیمین به نرخ 10,320 به شماره اعلاميه 0000000082_3G</t>
  </si>
  <si>
    <t>فروش تعداد 7,800 سهم کالسیمین به نرخ 10,400 به شماره اعلاميه 0000000080_3G</t>
  </si>
  <si>
    <t>فروش تعداد 1,350 سهم فرآوری موادمعدنی ایران به نرخ 41,700 به شماره اعلاميه 0000000057_3G</t>
  </si>
  <si>
    <t>فروش تعداد 2,000 سهم کالسیمین به نرخ 10,301 به شماره اعلاميه 0000000084_3G</t>
  </si>
  <si>
    <t>فروش تعداد 86,602 سهم کالسیمین به نرخ 10,300 به شماره اعلاميه 0000000101_3G</t>
  </si>
  <si>
    <t>1397/07/12</t>
  </si>
  <si>
    <t>پرداخت وجه طی حواله کارت به کارت دروازه پرداخت به شماره 141075349809 بانک ملت تاریخ : 1397/07/11 شعبه : فرعی(A2)</t>
  </si>
  <si>
    <t>پرداخت وجه طی حواله کارت به کارت دروازه پرداخت به شماره 141074358680 بانک ملت تاریخ : 1397/07/11 شعبه : فرعی(A2)</t>
  </si>
  <si>
    <t>پرداخت وجه طی حواله کارت به کارت دروازه پرداخت به شماره 141074753072 بانک ملت تاریخ : 1397/07/11 شعبه : فرعی(A2)</t>
  </si>
  <si>
    <t>پرداخت وجه طی حواله کارت به کارت دروازه پرداخت به شماره 141074675877 بانک ملت تاریخ : 1397/07/11 شعبه : فرعی(A2)</t>
  </si>
  <si>
    <t>1397/07/11</t>
  </si>
  <si>
    <t>خريد تعداد 14,570 سهم فرآوری موادمعدنی ایران به نرخ 40,988 به شماره اعلاميه 0000000185_3G</t>
  </si>
  <si>
    <t>خريد تعداد 1,857 سهم فرآوری موادمعدنی ایران به نرخ 37,500 به شماره اعلاميه 0000000085_3G</t>
  </si>
  <si>
    <t>خريد تعداد 162 سهم فرآوری موادمعدنی ایران به نرخ 40,789 به شماره اعلاميه 0000000265_3G</t>
  </si>
  <si>
    <t>پرداخت وجه طی حواله کارت به کارت دروازه پرداخت به شماره 141031634007 بانک ملت تاریخ : 1397/07/10 شعبه : فرعی(A2)</t>
  </si>
  <si>
    <t>1397/07/10</t>
  </si>
  <si>
    <t>خريد تعداد 5,460 سهم زرین معدن آسیا به نرخ 10,939 به شماره اعلامیه 0000000121_3G</t>
  </si>
  <si>
    <t>1397/07/09</t>
  </si>
  <si>
    <t>پرداخت وجه طی حواله کارت به کارت دروازه پرداخت به شماره 140952574707 بانک ملت تاریخ : 1397/07/08 شعبه : فرعی(A2)</t>
  </si>
  <si>
    <t>1397/07/08</t>
  </si>
  <si>
    <t>خريد تعداد 4,885 سهم فرآوری موادمعدنی ایران به نرخ 40,746 به شماره اعلاميه 0000000011_3G</t>
  </si>
  <si>
    <t>1397/07/05</t>
  </si>
  <si>
    <t>پرداخت وجه طی حواله کارت به کارت دروازه پرداخت به شماره 140791824504 بانک ملت تاریخ : 1397/07/04 شعبه : فرعی(A2)</t>
  </si>
  <si>
    <t>پرداخت وجه طی حواله کارت به کارت دروازه پرداخت به شماره 140791742545 بانک ملت تاریخ : 1397/07/04 شعبه : فرعی(A2)</t>
  </si>
  <si>
    <t>پرداخت وجه طی حواله کارت به کارت دروازه پرداخت به شماره 140791599810 بانک ملت تاریخ : 1397/07/04 شعبه : فرعی(A2)</t>
  </si>
  <si>
    <t>پرداخت وجه طی حواله کارت به کارت دروازه پرداخت به شماره 140791599251 بانک ملت تاریخ : 1397/07/04 شعبه : فرعی(A2)</t>
  </si>
  <si>
    <t>1397/07/04</t>
  </si>
  <si>
    <t>خريد تعداد 1,117 سهم آسان پرداخت پرشین به نرخ 15,920 به شماره اعلاميه 0000000122_3G</t>
  </si>
  <si>
    <t>خريد تعداد 1,120 سهم آسان پرداخت پرشین به نرخ 15,910 به شماره اعلاميه 0000000121_3G</t>
  </si>
  <si>
    <t>خريد تعداد 11,135 سهم کالسیمین به نرخ 9,559 به شماره اعلاميه 0000000046_3G</t>
  </si>
  <si>
    <t>خريد تعداد 9,787 سهم کالسیمین به نرخ 9,598 به شماره اعلاميه 0000000048_3G</t>
  </si>
  <si>
    <t>خريد تعداد 27,597 سهم کالسیمین به نرخ 9,610 به شماره اعلاميه 0000000056_3G</t>
  </si>
  <si>
    <t>خريد تعداد 3,850 سهم کالسیمین به نرخ 9,600 به شماره اعلاميه 0000000052_3G</t>
  </si>
  <si>
    <t>خريد تعداد 47,631 سهم کالسیمین به نرخ 9,599 به شماره اعلاميه 0000000050_3G</t>
  </si>
  <si>
    <t>پرداخت وجه طی حواله کارت به کارت دروازه پرداخت به شماره 140748543681 بانک ملت تاریخ : 1397/07/03 شعبه : فرعی(A2)</t>
  </si>
  <si>
    <t>پرداخت وجه طی حواله کارت به کارت دروازه پرداخت به شماره 140749382127 بانک ملت تاریخ : 1397/07/03 شعبه : فرعی(A2)</t>
  </si>
  <si>
    <t>پرداخت وجه طی حواله کارت به کارت دروازه پرداخت به شماره 140749336826 بانک ملت تاریخ : 1397/07/03 شعبه : فرعی(A2)</t>
  </si>
  <si>
    <t>پرداخت وجه طی حواله کارت به کارت دروازه پرداخت به شماره 140749306164 بانک ملت تاریخ : 1397/07/03 شعبه : فرعی(A2)</t>
  </si>
  <si>
    <t>پرداخت وجه طی حواله کارت به کارت دروازه پرداخت به شماره 140749279435 بانک ملت تاریخ : 1397/07/03 شعبه : فرعی(A2)</t>
  </si>
  <si>
    <t>پرداخت وجه طی حواله کارت به کارت دروازه پرداخت به شماره 140748405682 بانک ملت تاریخ : 1397/07/03 شعبه : فرعی(A2)</t>
  </si>
  <si>
    <t>پرداخت وجه طی حواله کارت به کارت دروازه پرداخت به شماره 140748405046 بانک ملت تاریخ : 1397/07/03 شعبه : فرعی(A2)</t>
  </si>
  <si>
    <t>پرداخت وجه طی حواله کارت به کارت دروازه پرداخت به شماره 140748190442 بانک ملت تاریخ : 1397/07/03 شعبه : فرعی(A2)</t>
  </si>
  <si>
    <t>پرداخت وجه طی حواله کارت به کارت دروازه پرداخت به شماره 140748165720 بانک ملت تاریخ : 1397/07/03 شعبه : فرعی(A2)</t>
  </si>
  <si>
    <t>1397/07/03</t>
  </si>
  <si>
    <t>خريد تعداد 27,261 سهم زرین معدن آسیا به نرخ 9,795 به شماره اعلامیه 0000000073_3G</t>
  </si>
  <si>
    <t>خريد تعداد 8,000 سهم زرین معدن آسیا به نرخ 9,770 به شماره اعلامیه 0000000022_3G</t>
  </si>
  <si>
    <t>خريد تعداد 25,000 سهم زرین معدن آسیا به نرخ 9,799 به شماره اعلامیه 0000000040_3G</t>
  </si>
  <si>
    <t>خريد تعداد 147,739 سهم زرین معدن آسیا به نرخ 9,800 به شماره اعلامیه 0000000074_3G</t>
  </si>
  <si>
    <t>خريد تعداد 19,000 سهم زرین معدن آسیا به نرخ 9,780 به شماره اعلامیه 0000000319_3G</t>
  </si>
  <si>
    <t>خريد تعداد 583 سهم آسان پرداخت پرشین به نرخ 16,250 به شماره اعلاميه 0000000101_3G</t>
  </si>
  <si>
    <t>خريد تعداد 347 سهم آسان پرداخت پرشین به نرخ 16,148 به شماره اعلاميه 0000000735_3G</t>
  </si>
  <si>
    <t>خريد تعداد 4,105 سهم آسان پرداخت پرشین به نرخ 16,200 به شماره اعلاميه 0000000104_3G</t>
  </si>
  <si>
    <t>خريد تعداد 257 سهم آسان پرداخت پرشین به نرخ 16,189 به شماره اعلاميه 0000000100_3G</t>
  </si>
  <si>
    <t>خريد تعداد 4,150 سهم آسان پرداخت پرشین به نرخ 16,220 به شماره اعلاميه 0000000092_3G</t>
  </si>
  <si>
    <t>خريد تعداد 2,605 سهم آسان پرداخت پرشین به نرخ 16,190 به شماره اعلاميه 0000000087_3G</t>
  </si>
  <si>
    <t>1397/07/01</t>
  </si>
  <si>
    <t>1397/06/31</t>
  </si>
  <si>
    <t>1397/06/28</t>
  </si>
  <si>
    <t>پرداخت وجه طی حواله کارت به کارت دروازه پرداخت به شماره 140485452197 بانک ملت تاریخ : 1397/06/27 شعبه : فرعی(A2)</t>
  </si>
  <si>
    <t>1397/06/27</t>
  </si>
  <si>
    <t>خريد تعداد 426 سهم فرآوری موادمعدنی ایران به نرخ 27,910 به شماره اعلاميه 0000000124_3G</t>
  </si>
  <si>
    <t>خريد تعداد 12,548 سهم فرآوری موادمعدنی ایران به نرخ 27,999 به شماره اعلاميه 0000000126_3G</t>
  </si>
  <si>
    <t>خريد تعداد 518 سهم فرآوری موادمعدنی ایران به نرخ 28,798 به شماره اعلاميه 0000000008_3G</t>
  </si>
  <si>
    <t>خريد تعداد 5,882 سهم فرآوری موادمعدنی ایران به نرخ 28,000 به شماره اعلاميه 0000000074_3G</t>
  </si>
  <si>
    <t>فروش تعداد 605 سهم کالسیمین به نرخ 7,606 به شماره اعلاميه 0000000236_3G</t>
  </si>
  <si>
    <t>فروش تعداد 3,381 سهم کالسیمین به نرخ 7,595 به شماره اعلاميه 0000000203_3G</t>
  </si>
  <si>
    <t>فروش تعداد 32,373 سهم کالسیمین به نرخ 7,605 به شماره اعلاميه 0000000237_3G</t>
  </si>
  <si>
    <t>فروش تعداد 11,932 سهم کالسیمین به نرخ 7,591 به شماره اعلاميه 0000000205_3G</t>
  </si>
  <si>
    <t>فروش تعداد 21,709 سهم کالسیمین به نرخ 7,666 به شماره اعلاميه 0000000082_3G</t>
  </si>
  <si>
    <t>1397/06/26</t>
  </si>
  <si>
    <t>خريد تعداد 1,685 سهم فرآوری موادمعدنی ایران به نرخ 26,999 به شماره اعلاميه 0000000002_3G</t>
  </si>
  <si>
    <t>خريد تعداد 5,709 سهم باما به نرخ 8,349 به شماره اعلاميه 0000000143_3G</t>
  </si>
  <si>
    <t>خريد تعداد 134 سهم فرآوری موادمعدنی ایران به نرخ 27,300 به شماره اعلاميه 0000000037_3G</t>
  </si>
  <si>
    <t>خريد تعداد 1,696 سهم باما به نرخ 8,350 به شماره اعلاميه 0000000144_3G</t>
  </si>
  <si>
    <t>خريد تعداد 12,855 سهم باما به نرخ 8,299 به شماره اعلاميه 0000000229_3G</t>
  </si>
  <si>
    <t>خريد تعداد 2,693 سهم معادن بافق به نرخ 26,890 به شماره اعلاميه 0000000152_3G</t>
  </si>
  <si>
    <t>خريد تعداد 3,667 سهم فرآوری موادمعدنی ایران به نرخ 27,000 به شماره اعلاميه 0000000012_3G</t>
  </si>
  <si>
    <t>خريد تعداد 4,800 سهم باما به نرخ 8,348 به شماره اعلاميه 0000000142_3G</t>
  </si>
  <si>
    <t>خريد تعداد 30,124 سهم باما به نرخ 8,370 به شماره اعلاميه 0000000123_3G</t>
  </si>
  <si>
    <t>خريد تعداد 27,097 سهم فرآوری موادمعدنی ایران به نرخ 27,459 به شماره اعلاميه 0000000327_3G</t>
  </si>
  <si>
    <t>خريد تعداد 173 سهم فرآوری موادمعدنی ایران به نرخ 27,457 به شماره اعلاميه 0000000311_3G</t>
  </si>
  <si>
    <t>خريد تعداد 2,741 سهم باما به نرخ 8,390 به شماره اعلاميه 0000000145_3G</t>
  </si>
  <si>
    <t>خريد تعداد 653 سهم فرآوری موادمعدنی ایران به نرخ 27,458 به شماره اعلاميه 0000000281_3G</t>
  </si>
  <si>
    <t>فروش تعداد 100 سهم پالایش نفت لاوان به نرخ 25,008 به شماره اعلامیه 0000000070_3G</t>
  </si>
  <si>
    <t>فروش تعداد 22,446 سهم معدنی کیمیای زنجان گستران به نرخ 9,990 به شماره اعلامیه 0000000123_3G</t>
  </si>
  <si>
    <t>فروش تعداد 7,956 سهم سهامی ذوب آهن اصفهان به نرخ 2,599 به شماره اعلامیه 0000004710_3G</t>
  </si>
  <si>
    <t>فروش تعداد 20,000 سهم سهامی ذوب آهن اصفهان به نرخ 2,600 به شماره اعلامیه 0000004767_3G</t>
  </si>
  <si>
    <t>فروش تعداد 440 سهم فراورده های نسوزایران به نرخ 8,401 به شماره اعلاميه 0000000001_3G</t>
  </si>
  <si>
    <t>فروش تعداد 24,245 سهم ملی سرب وروی ایران به نرخ 6,023 به شماره اعلاميه 0000000046_3G</t>
  </si>
  <si>
    <t>فروش تعداد 500 سهم کالسیمین به نرخ 7,633 به شماره اعلاميه 0000001127_3G</t>
  </si>
  <si>
    <t>فروش تعداد 124 سهم کالسیمین به نرخ 7,844 به شماره اعلاميه 0000000424_3G</t>
  </si>
  <si>
    <t>فروش تعداد 150 سهم کالسیمین به نرخ 7,634 به شماره اعلاميه 0000001126_3G</t>
  </si>
  <si>
    <t>فروش تعداد 12,000 سهم کالسیمین به نرخ 7,648 به شماره اعلاميه 0000001344_3G</t>
  </si>
  <si>
    <t>فروش تعداد 1,132 سهم کالسیمین به نرخ 7,647 به شماره اعلاميه 0000001346_3G</t>
  </si>
  <si>
    <t>فروش تعداد 15,418 سهم کالسیمین به نرخ 7,645 به شماره اعلاميه 0000001350_3G</t>
  </si>
  <si>
    <t>فروش تعداد 5,399 سهم گروه مپنا (سهامی عام) به نرخ 5,332 به شماره اعلاميه 0000000572_3G</t>
  </si>
  <si>
    <t>فروش تعداد 14,000 سهم کالسیمین به نرخ 7,700 به شماره اعلاميه 0000000780_3G</t>
  </si>
  <si>
    <t>فروش تعداد 7,350 سهم کالسیمین به نرخ 7,631 به شماره اعلاميه 0000001131_3G</t>
  </si>
  <si>
    <t>فروش تعداد 1,450 سهم کالسیمین به نرخ 7,646 به شماره اعلاميه 0000001348_3G</t>
  </si>
  <si>
    <t>فروش تعداد 16,000 سهم کالسیمین به نرخ 7,810 به شماره اعلاميه 0000000428_3G</t>
  </si>
  <si>
    <t>فروش تعداد 100,000 سهم ایران ارقام به نرخ 3,879 به شماره اعلاميه 0000002282_3G</t>
  </si>
  <si>
    <t>فروش تعداد 629 سهم کالسیمین به نرخ 7,654 به شماره اعلاميه 0000001263_3G</t>
  </si>
  <si>
    <t>فروش تعداد 12,000 سهم کالسیمین به نرخ 7,632 به شماره اعلاميه 0000001129_3G</t>
  </si>
  <si>
    <t>پرداخت وجه طی حواله کارت به کارت دروازه پرداخت به شماره 140410927102 بانک ملت تاریخ : 1397/06/25 شعبه : فرعی(A2)</t>
  </si>
  <si>
    <t>پرداخت وجه طی حواله کارت به کارت دروازه پرداخت به شماره 140404178251 بانک ملت تاریخ : 1397/06/25 شعبه : فرعی(A2)</t>
  </si>
  <si>
    <t>1397/06/25</t>
  </si>
  <si>
    <t>خريد تعداد 389 سهم معادن بافق به نرخ 25,620 به شماره اعلاميه 0000000308_3G</t>
  </si>
  <si>
    <t>خريد تعداد 115 سهم معادن بافق به نرخ 25,890 به شماره اعلاميه 0000000046_3G</t>
  </si>
  <si>
    <t>1397/06/22</t>
  </si>
  <si>
    <t>پرداخت وجه طی حواله کارت به کارت دروازه پرداخت به شماره 140255518354 بانک ملت تاریخ : 1397/06/21 شعبه : فرعی(A2)</t>
  </si>
  <si>
    <t>پرداخت وجه طی حواله کارت به کارت دروازه پرداخت به شماره 140254511230 بانک ملت تاریخ : 1397/06/21 شعبه : فرعی(A2)</t>
  </si>
  <si>
    <t>1397/06/21</t>
  </si>
  <si>
    <t>خريد تعداد 5,177 سهم باما به نرخ 8,700 به شماره اعلاميه 0000000127_3G</t>
  </si>
  <si>
    <t>خريد تعداد 1,483 سهم فرآوری موادمعدنی ایران به نرخ 27,199 به شماره اعلاميه 0000000055_3G</t>
  </si>
  <si>
    <t>خريد تعداد 3,338 سهم باما به نرخ 8,698 به شماره اعلاميه 0000000126_3G</t>
  </si>
  <si>
    <t>خريد تعداد 4,019 سهم فرآوری موادمعدنی ایران به نرخ 27,249 به شماره اعلاميه 0000000010_3G</t>
  </si>
  <si>
    <t>خريد تعداد 109 سهم فرآوری موادمعدنی ایران به نرخ 27,010 به شماره اعلاميه 0000000040_3G</t>
  </si>
  <si>
    <t>خريد تعداد 2,213 سهم فرآوری موادمعدنی ایران به نرخ 27,220 به شماره اعلاميه 0000000038_3G</t>
  </si>
  <si>
    <t>فروش تعداد 3,000 سهم ایران ارقام به نرخ 3,651 به شماره اعلاميه 0000000126_3G</t>
  </si>
  <si>
    <t>فروش تعداد 5,100 سهم ایران ارقام به نرخ 3,663 به شماره اعلاميه 0000000119_3G</t>
  </si>
  <si>
    <t>فروش تعداد 17,639 سهم ایران ارقام به نرخ 3,620 به شماره اعلاميه 0000000103_3G</t>
  </si>
  <si>
    <t>فروش تعداد 20,000 سهم ایران ارقام به نرخ 3,742 به شماره اعلاميه 0000000363_3G</t>
  </si>
  <si>
    <t>فروش تعداد 3,050 سهم ایران ارقام به نرخ 3,640 به شماره اعلاميه 0000000116_3G</t>
  </si>
  <si>
    <t>پرداخت وجه طی حواله کارت به کارت دروازه پرداخت به شماره 140216396997 بانک ملت تاریخ : 1397/06/20 شعبه : فرعی(A2)</t>
  </si>
  <si>
    <t>پرداخت وجه طی حواله کارت به کارت دروازه پرداخت به شماره 140215674530 بانک ملت تاریخ : 1397/06/20 شعبه : فرعی(A2)</t>
  </si>
  <si>
    <t>1397/06/20</t>
  </si>
  <si>
    <t>خريد تعداد 19,997 سهم باما به نرخ 8,290 به شماره اعلاميه 0000000135_3G</t>
  </si>
  <si>
    <t>خريد تعداد 4 سهم باما به نرخ 8,258 به شماره اعلاميه 0000000134_3G</t>
  </si>
  <si>
    <t>خريد تعداد 288 سهم باما به نرخ 8,350 به شماره اعلاميه 0000000098_3G</t>
  </si>
  <si>
    <t>خريد تعداد 665 سهم فرآوری موادمعدنی ایران به نرخ 25,973 به شماره اعلاميه 0000000056_3G</t>
  </si>
  <si>
    <t>خريد تعداد 369 سهم فرآوری موادمعدنی ایران به نرخ 25,000 به شماره اعلاميه 0000000055_3G</t>
  </si>
  <si>
    <t>خريد تعداد 1,321 سهم باما به نرخ 8,251 به شماره اعلاميه 0000000133_3G</t>
  </si>
  <si>
    <t>فروش تعداد 50,000 سهم ایران ارقام به نرخ 3,572 به شماره اعلاميه 0000000658_3G</t>
  </si>
  <si>
    <t>1397/06/19</t>
  </si>
  <si>
    <t>خريد تعداد 814 سهم معدنی کیمیای زنجان گستران به نرخ 10,737 به شماره اعلامیه 0000000423_3G</t>
  </si>
  <si>
    <t>خريد تعداد 102 سهم معدنی کیمیای زنجان گستران به نرخ 10,500 به شماره اعلامیه 0000000344_3G</t>
  </si>
  <si>
    <t>خريد تعداد 15,992 سهم معدنی کیمیای زنجان گستران به نرخ 10,790 به شماره اعلامیه 0000000480_3G</t>
  </si>
  <si>
    <t>خريد تعداد 5,385 سهم معدنی کیمیای زنجان گستران به نرخ 10,300 به شماره اعلامیه 0000000335_3G</t>
  </si>
  <si>
    <t>فروش تعداد 600 سهم ایران ارقام به نرخ 3,398 به شماره اعلاميه 0000001390_3G</t>
  </si>
  <si>
    <t>فروش تعداد 2,000 سهم ایران ارقام به نرخ 3,397 به شماره اعلاميه 0000001391_3G</t>
  </si>
  <si>
    <t>فروش تعداد 27,841 سهم ایران ارقام به نرخ 3,365 به شماره اعلاميه 0000001503_3G</t>
  </si>
  <si>
    <t>فروش تعداد 23,951 سهم ایران ارقام به نرخ 3,369 به شماره اعلاميه 0000001595_3G</t>
  </si>
  <si>
    <t>فروش تعداد 5,546 سهم آتیه داده پرداز به نرخ 10,300 به شماره اعلامیه 0000000398_3G</t>
  </si>
  <si>
    <t>پرداخت وجه طی حواله کارت به کارت دروازه پرداخت به شماره 140142000127 بانک ملت تاریخ : 1397/06/18 شعبه : فرعی(A2)</t>
  </si>
  <si>
    <t>1397/06/18</t>
  </si>
  <si>
    <t>خريد تعداد 2,740 سهم ملی سرب وروی ایران به نرخ 6,183 به شماره اعلاميه 0000000415_3G</t>
  </si>
  <si>
    <t>خريد تعداد 238 سهم ملی سرب وروی ایران به نرخ 6,181 به شماره اعلاميه 0000000414_3G</t>
  </si>
  <si>
    <t>پرداخت وجه طی حواله کارت به کارت دروازه پرداخت به شماره 140097123423 بانک ملت تاریخ : 1397/06/17 شعبه : فرعی(A2)</t>
  </si>
  <si>
    <t>1397/06/17</t>
  </si>
  <si>
    <t>خريد تعداد 153 سهم معدنی کیمیای زنجان گستران به نرخ 9,799 به شماره اعلامیه 0000000390_3G</t>
  </si>
  <si>
    <t>1397/06/15</t>
  </si>
  <si>
    <t>پرداخت وجه طی حواله کارت به کارت دروازه پرداخت به شماره 139978113517 بانک ملت تاریخ : 1397/06/14 شعبه : فرعی(A2)</t>
  </si>
  <si>
    <t>1397/06/14</t>
  </si>
  <si>
    <t>خريد تعداد 5,546 سهم آتیه داده پرداز به نرخ 9,010 به شماره اعلامیه 0000000007_3G</t>
  </si>
  <si>
    <t>پرداخت وجه طی حواله کارت به کارت دروازه پرداخت به شماره 139938177242 بانک ملت تاریخ : 1397/06/13 شعبه : فرعی(A2)</t>
  </si>
  <si>
    <t>1397/06/13</t>
  </si>
  <si>
    <t>خريد تعداد 1,366 سهم زرین معدن آسیا به نرخ 7,150 به شماره اعلامیه 0000000003_3G</t>
  </si>
  <si>
    <t>پرداخت وجه طی حواله کارت به کارت دروازه پرداخت به شماره 139896829668 بانک ملت تاریخ : 1397/06/12 شعبه : فرعی(A2)</t>
  </si>
  <si>
    <t>1397/06/12</t>
  </si>
  <si>
    <t>خريد تعداد 443 سهم معادن بافق به نرخ 22,190 به شماره اعلاميه 0000000015_3G</t>
  </si>
  <si>
    <t>خريد تعداد 50 سهم معادن بافق به نرخ 22,180 به شماره اعلاميه 0000000014_3G</t>
  </si>
  <si>
    <t>1397/06/07</t>
  </si>
  <si>
    <t>خريد تعداد 12,000 سهم زرین معدن آسیا به نرخ 6,999 به شماره اعلامیه 0000000180_3G</t>
  </si>
  <si>
    <t>خريد تعداد 14,962 سهم زرین معدن آسیا به نرخ 7,000 به شماره اعلامیه 0000000193_3G</t>
  </si>
  <si>
    <t>خريد تعداد 10,341 سهم زرین معدن آسیا به نرخ 7,039 به شماره اعلامیه 0000000075_3G</t>
  </si>
  <si>
    <t>خريد تعداد 27,148 سهم زرین معدن آسیا به نرخ 7,038 به شماره اعلامیه 0000000303_3G</t>
  </si>
  <si>
    <t>خريد تعداد 2,949 سهم زرین معدن آسیا به نرخ 7,037 به شماره اعلامیه 0000000301_3G</t>
  </si>
  <si>
    <t>خريد تعداد 31,210 سهم زرین معدن آسیا به نرخ 7,040 به شماره اعلامیه 0000000085_3G</t>
  </si>
  <si>
    <t>فروش تعداد 50,000 سهم ملی سرب وروی ایران به نرخ 5,911 به شماره اعلاميه 0000000012_3G</t>
  </si>
  <si>
    <t>فروش تعداد 50,000 سهم ملی سرب وروی ایران به نرخ 6,099 به شماره اعلاميه 0000000128_3G</t>
  </si>
  <si>
    <t>فروش تعداد 23,756 سهم توسعه معادن روی ایران به نرخ 4,198 به شماره اعلاميه 0000000082_3G</t>
  </si>
  <si>
    <t>پرداخت وجه طی حواله کارت به کارت دروازه پرداخت به شماره 139664378439 بانک ملت تاریخ : 1397/06/06 شعبه : فرعی(A2)</t>
  </si>
  <si>
    <t>1397/06/06</t>
  </si>
  <si>
    <t>خريد تعداد 50,000 سهم کالسیمین به نرخ 7,450 به شماره اعلاميه 0000001086_3G</t>
  </si>
  <si>
    <t>خريد تعداد 50,000 سهم کالسیمین به نرخ 7,445 به شماره اعلاميه 0000001099_3G</t>
  </si>
  <si>
    <t>خريد تعداد 23,756 سهم توسعه معادن روی ایران به نرخ 4,178 به شماره اعلاميه 0000000888_3G</t>
  </si>
  <si>
    <t>خريد تعداد 5,399 سهم گروه مپنا (سهامی عام) به نرخ 4,190 به شماره اعلاميه 0000002861_3G</t>
  </si>
  <si>
    <t>خريد تعداد 34,000 سهم کالسیمین به نرخ 7,250 به شماره اعلاميه 0000001144_3G</t>
  </si>
  <si>
    <t>خريد تعداد 852 سهم کالسیمین به نرخ 7,590 به شماره اعلاميه 0000000481_3G</t>
  </si>
  <si>
    <t>خريد تعداد 14,985 سهم کالسیمین به نرخ 7,684 به شماره اعلاميه 0000000732_3G</t>
  </si>
  <si>
    <t>خريد تعداد 916 سهم کالسیمین به نرخ 7,420 به شماره اعلاميه 0000001103_3G</t>
  </si>
  <si>
    <t>فروش تعداد 300 سهم ملی سرب وروی ایران به نرخ 6,232 به شماره اعلاميه 0000000134_3G</t>
  </si>
  <si>
    <t>فروش تعداد 7,149 سهم ملی سرب وروی ایران به نرخ 6,206 به شماره اعلاميه 0000000094_3G</t>
  </si>
  <si>
    <t>فروش تعداد 50,000 سهم ملی سرب وروی ایران به نرخ 6,199 به شماره اعلاميه 0000000114_3G</t>
  </si>
  <si>
    <t>فروش تعداد 50,000 سهم ملی سرب وروی ایران به نرخ 6,211 به شماره اعلاميه 0000000117_3G</t>
  </si>
  <si>
    <t>فروش تعداد 43,059 سهم ملی سرب وروی ایران به نرخ 6,231 به شماره اعلاميه 0000000140_3G</t>
  </si>
  <si>
    <t>فروش تعداد 3,168 سهم ملی سرب وروی ایران به نرخ 6,242 به شماره اعلاميه 0000000133_3G</t>
  </si>
  <si>
    <t>فروش تعداد 46,527 سهم ملی سرب وروی ایران به نرخ 6,300 به شماره اعلاميه 0000000129_3G</t>
  </si>
  <si>
    <t>1397/05/31</t>
  </si>
  <si>
    <t>سود حامی صندوق سرمایه گذاری حامی مرداد 97</t>
  </si>
  <si>
    <t>پرداخت وجه طی حواله کارت به کارت دروازه پرداخت به شماره 139391016251 بانک ملت تاریخ : 1397/05/30 شعبه : فرعی(A2)</t>
  </si>
  <si>
    <t>پرداخت وجه طی حواله کارت به کارت دروازه پرداخت به شماره 139390975379 بانک ملت تاریخ : 1397/05/30 شعبه : فرعی(A2)</t>
  </si>
  <si>
    <t>1397/05/30</t>
  </si>
  <si>
    <t>خريد تعداد 793 سهم معادن بافق به نرخ 18,799 به شماره اعلاميه 0000000009_3G</t>
  </si>
  <si>
    <t>1397/05/28</t>
  </si>
  <si>
    <t>پرداخت وجه طی حواله کارت به کارت دروازه پرداخت به شماره 139264828761 بانک ملت تاریخ : 1397/05/27 شعبه : فرعی(A2)</t>
  </si>
  <si>
    <t>1397/05/27</t>
  </si>
  <si>
    <t>خريد تعداد 25,049 سهم باما به نرخ 5,722 به شماره اعلاميه 0000000138_3G</t>
  </si>
  <si>
    <t>1397/05/25</t>
  </si>
  <si>
    <t>پرداخت وجه طی حواله کارت به کارت دروازه پرداخت به شماره 139158431443 بانک ملت تاریخ : 1397/05/24 شعبه : فرعی(A2)</t>
  </si>
  <si>
    <t>1397/05/24</t>
  </si>
  <si>
    <t>خريد تعداد 100 سهم پالایش نفت لاوان به نرخ 19,967 به شماره اعلامیه 0000002151_3G</t>
  </si>
  <si>
    <t>1397/05/23</t>
  </si>
  <si>
    <t>خريد تعداد 152 سهم معادن بافق به نرخ 16,899 به شماره اعلاميه 0000000117_3G</t>
  </si>
  <si>
    <t>پرداخت وجه طی حواله کارت به کارت دروازه پرداخت به شماره 139072221897 بانک ملت تاریخ : 1397/05/22 شعبه : فرعی(A2)</t>
  </si>
  <si>
    <t>1397/05/22</t>
  </si>
  <si>
    <t>خريد تعداد 59,865 حق تقدم ح . باما به نرخ 4,945 به شماره اعلامیه 0000000002_3G</t>
  </si>
  <si>
    <t>1397/05/16</t>
  </si>
  <si>
    <t>خريد تعداد 344 سهم باما به نرخ 5,909 به شماره اعلاميه 0000000217_3G</t>
  </si>
  <si>
    <t>پرداخت وجه طی حواله کارت به کارت دروازه پرداخت به شماره 138809813750 بانک ملت تاریخ : 1397/05/15 شعبه : فرعی(A2)</t>
  </si>
  <si>
    <t>1397/05/15</t>
  </si>
  <si>
    <t>پرداخت وجه طی حواله کارت به کارت دروازه پرداخت به شماره 138777218032 بانک ملت تاریخ : 1397/05/14 شعبه : فرعی(A2)</t>
  </si>
  <si>
    <t>1397/05/14</t>
  </si>
  <si>
    <t>خريد تعداد 10,013 سهم ایران ارقام به نرخ 2,982 به شماره اعلاميه 0000000546_3G</t>
  </si>
  <si>
    <t>1397/05/11</t>
  </si>
  <si>
    <t>پرداخت وجه طی حواله کارت به کارت دروازه پرداخت به شماره 138628479825 بانک ملت تاریخ : 1397/05/10 شعبه : فرعی(A2)</t>
  </si>
  <si>
    <t>1397/05/10</t>
  </si>
  <si>
    <t>خريد تعداد 45 سهم ایران ارقام به نرخ 3,268 به شماره اعلاميه 0000000283_3G</t>
  </si>
  <si>
    <t>خريد تعداد 1,000 سهم ایران ارقام به نرخ 3,264 به شماره اعلاميه 0000000281_3G</t>
  </si>
  <si>
    <t>خريد تعداد 2,000 سهم ایران ارقام به نرخ 3,265 به شماره اعلاميه 0000000282_3G</t>
  </si>
  <si>
    <t>پرداخت وجه طی حواله کارت به کارت دروازه پرداخت به شماره 138582133169 بانک ملت تاریخ : 1397/05/09 شعبه : فرعی(A2)</t>
  </si>
  <si>
    <t>1397/05/09</t>
  </si>
  <si>
    <t>خريد تعداد 440 سهم فراورده های نسوزایران به نرخ 6,745 به شماره اعلاميه 0000000001_3G</t>
  </si>
  <si>
    <t>1397/05/04</t>
  </si>
  <si>
    <t>پرداخت وجه طی حواله کارت به کارت دروازه پرداخت به شماره 138354591460 بانک ملت تاریخ : 1397/05/03 شعبه : فرعی(A2)</t>
  </si>
  <si>
    <t>1397/05/03</t>
  </si>
  <si>
    <t>خريد تعداد 36,063 سهم سهامی ذوب آهن اصفهان به نرخ 1,201 به شماره اعلامیه 0000001317_3G</t>
  </si>
  <si>
    <t>خريد تعداد 71,893 سهم سهامی ذوب آهن اصفهان به نرخ 1,200 به شماره اعلامیه 0000001322_3G</t>
  </si>
  <si>
    <t>1397/04/31</t>
  </si>
  <si>
    <t>سود حامی صندوق سرمایه گذاری حامی تیر 97</t>
  </si>
  <si>
    <t>1397/04/28</t>
  </si>
  <si>
    <t>پرداخت وجه طی حواله کارت به کارت دروازه پرداخت به شماره 138067352160 بانک ملت تاریخ : 1397/04/27 شعبه : فرعی(A2)</t>
  </si>
  <si>
    <t>1397/04/27</t>
  </si>
  <si>
    <t>خريد تعداد 57,149 سهم ملی سرب وروی ایران به نرخ 4,790 به شماره اعلاميه 0000000032_3G</t>
  </si>
  <si>
    <t>پرداخت وجه طی حواله کارت به کارت دروازه پرداخت به شماره 138028135348 بانک ملت تاریخ : 1397/04/26 شعبه : فرعی(A2)</t>
  </si>
  <si>
    <t>1397/04/26</t>
  </si>
  <si>
    <t>خريد تعداد 2,473 سهم ایران ارقام به نرخ 3,418 به شماره اعلاميه 0000000065_3G</t>
  </si>
  <si>
    <t>1397/04/25</t>
  </si>
  <si>
    <t>پرداخت وجه طی حواله کارت به کارت دروازه پرداخت به شماره 137954583377 بانک ملت تاریخ : 1397/04/24 شعبه : فرعی(A2)</t>
  </si>
  <si>
    <t>پرداخت وجه طی حواله کارت به کارت دروازه پرداخت به شماره 137954538157 بانک ملت تاریخ : 1397/04/24 شعبه : فرعی(A2)</t>
  </si>
  <si>
    <t>1397/04/24</t>
  </si>
  <si>
    <t>خرید تعداد 10,000 سهم فرآوری موادمعدنی ایران به نرخ 12,056 به شماره اعلامیه 0000000008_3G</t>
  </si>
  <si>
    <t>خرید تعداد 50,000 سهم ایران ارقام به نرخ 3,498 به شماره اعلامیه 0000000017_3G</t>
  </si>
  <si>
    <t>خرید تعداد 14,500 سهم ملی سرب وروی ایران به نرخ 4,337 به شماره اعلامیه 0000000042_3G</t>
  </si>
  <si>
    <t>1397/04/16</t>
  </si>
  <si>
    <t>خريد تعداد 578 سهم ایران ارقام به نرخ 3,648 به شماره اعلاميه 0000000018_3G</t>
  </si>
  <si>
    <t>خريد تعداد 8,000 سهم ایران ارقام به نرخ 3,625 به شماره اعلاميه 0000000008_3G</t>
  </si>
  <si>
    <t>خريد تعداد 1,000 سهم ایران ارقام به نرخ 3,645 به شماره اعلاميه 0000000012_3G</t>
  </si>
  <si>
    <t>خريد تعداد 2,000 سهم ایران ارقام به نرخ 3,628 به شماره اعلاميه 0000000010_3G</t>
  </si>
  <si>
    <t>خريد تعداد 15,000 سهم ایران ارقام به نرخ 3,647 به شماره اعلاميه 0000000013_3G</t>
  </si>
  <si>
    <t>خريد تعداد 20,000 سهم ایران ارقام به نرخ 3,649 به شماره اعلاميه 0000000017_3G</t>
  </si>
  <si>
    <t>خريد تعداد 2,600 سهم ایران ارقام به نرخ 3,639 به شماره اعلاميه 0000000011_3G</t>
  </si>
  <si>
    <t>1397/04/14</t>
  </si>
  <si>
    <t>پرداخت وجه طی حواله کارت به کارت دروازه پرداخت به شماره 137558396576 بانک ملت تاریخ : 1397/04/13 شعبه : فرعی(A2)</t>
  </si>
  <si>
    <t>1397/04/13</t>
  </si>
  <si>
    <t>پرداخت وجه طی حواله کارت به کارت دروازه پرداخت به شماره 137518456161 بانک ملت تاریخ : 1397/04/12 شعبه : فرعی(A2)</t>
  </si>
  <si>
    <t>پرداخت وجه طی حواله کارت به کارت دروازه پرداخت به شماره 137517921113 بانک ملت تاریخ : 1397/04/12 شعبه : فرعی(A2)</t>
  </si>
  <si>
    <t>1397/04/12</t>
  </si>
  <si>
    <t>خريد تعداد 4,357 سهم ایران ارقام به نرخ 3,644 به شماره اعلاميه 0000000150_3G</t>
  </si>
  <si>
    <t>خريد تعداد 49,906 سهم ایران ارقام به نرخ 3,632 به شماره اعلاميه 0000000198_3G</t>
  </si>
  <si>
    <t>خريد تعداد 50,000 سهم ایران ارقام به نرخ 3,664 به شماره اعلاميه 0000000144_3G</t>
  </si>
  <si>
    <t>خريد تعداد 32,293 سهم ایران ارقام به نرخ 3,634 به شماره اعلاميه 0000000220_3G</t>
  </si>
  <si>
    <t>1397/04/05</t>
  </si>
  <si>
    <t>پرداخت وجه طی حواله کارت به کارت دروازه پرداخت به شماره 137213794557 بانک ملت تاریخ : 1397/04/04 شعبه : فرعی(A2)</t>
  </si>
  <si>
    <t>1397/04/04</t>
  </si>
  <si>
    <t>خريد تعداد 2,906 سهم ایران ارقام به نرخ 3,561 به شماره اعلاميه 0000000003_3G</t>
  </si>
  <si>
    <t>1397/03/31</t>
  </si>
  <si>
    <t>بابت سود صندوق سرمایه گذاری حامی خرداد 97</t>
  </si>
  <si>
    <t>1397/03/30</t>
  </si>
  <si>
    <t>پرداخت وجه طی حواله کارت به کارت دروازه پرداخت به شماره 136983643240 بانک ملت تاریخ : 1397/03/29 شعبه : فرعی(A2)</t>
  </si>
  <si>
    <t>1397/03/29</t>
  </si>
  <si>
    <t>خريد تعداد 270 سهم ایران ارقام به نرخ 3,795 به شماره اعلاميه 0000000107_3G</t>
  </si>
  <si>
    <t>1397/03/23</t>
  </si>
  <si>
    <t>خرید تعداد 3,600 سهم ملی سرب وروی ایران به نرخ 4,375 به شماره اعلامیه 0000000486_3G</t>
  </si>
  <si>
    <t>1397/03/22</t>
  </si>
  <si>
    <t>پرداخت وجه طی حواله کارت به کارت دروازه پرداخت به شماره 136685251233 بانک ملت تاریخ : 1397/03/21 شعبه : فرعی(A2)</t>
  </si>
  <si>
    <t>1397/03/21</t>
  </si>
  <si>
    <t>خريد تعداد 390 سهم ملی سرب وروی ایران به نرخ 4,115 به شماره اعلاميه 0000000041_3G</t>
  </si>
  <si>
    <t>خريد تعداد 4,000 سهم ملی سرب وروی ایران به نرخ 4,089 به شماره اعلاميه 0000000036_3G</t>
  </si>
  <si>
    <t>خريد تعداد 14,806 سهم ملی سرب وروی ایران به نرخ 4,110 به شماره اعلاميه 0000000040_3G</t>
  </si>
  <si>
    <t>خريد تعداد 3,581 سهم ملی سرب وروی ایران به نرخ 4,012 به شماره اعلاميه 0000000874_3G</t>
  </si>
  <si>
    <t>خريد تعداد 11,194 سهم ملی سرب وروی ایران به نرخ 4,100 به شماره اعلاميه 0000000038_3G</t>
  </si>
  <si>
    <t>1397/03/20</t>
  </si>
  <si>
    <t>خرید تعداد 50,000 سهم ملی سرب وروی ایران به نرخ 4,250 به شماره اعلامیه 0000000223_3G</t>
  </si>
  <si>
    <t>خرید تعداد 50,000 سهم ملی سرب وروی ایران به نرخ 4,200 به شماره اعلامیه 0000000298_3G</t>
  </si>
  <si>
    <t>پرداخت وجه طی حواله کارت به کارت دروازه پرداخت به شماره 136605680016 بانک ملت تاریخ : 1397/03/19 شعبه : فرعی(A2)</t>
  </si>
  <si>
    <t>پرداخت وجه طی حواله کارت به کارت دروازه پرداخت به شماره 136605376662 بانک ملت تاریخ : 1397/03/19 شعبه : فرعی(A2)</t>
  </si>
  <si>
    <t>پرداخت وجه طی حواله کارت به کارت دروازه پرداخت به شماره 136604949231 بانک ملت تاریخ : 1397/03/19 شعبه : فرعی(A2)</t>
  </si>
  <si>
    <t>پرداخت وجه طی حواله کارت به کارت دروازه پرداخت به شماره 136604754300 بانک ملت تاریخ : 1397/03/19 شعبه : فرعی(A2)</t>
  </si>
  <si>
    <t>1397/03/19</t>
  </si>
  <si>
    <t>خرید تعداد 4,000 سهم ملی سرب وروی ایران به نرخ 4,070 به شماره اعلامیه 0000000758_3G</t>
  </si>
  <si>
    <t>خرید تعداد 13,250 سهم ملی سرب وروی ایران به نرخ 4,000 به شماره اعلامیه 0000000829_3G</t>
  </si>
  <si>
    <t>خرید تعداد 40,000 سهم ملی سرب وروی ایران به نرخ 4,077 به شماره اعلامیه 0000000265_3G</t>
  </si>
  <si>
    <t>خرید تعداد 5,000 سهم ملی سرب وروی ایران به نرخ 4,050 به شماره اعلامیه 0000000264_3G</t>
  </si>
  <si>
    <t>خرید تعداد 50,000 سهم ملی سرب وروی ایران به نرخ 4,090 به شماره اعلامیه 0000000595_3G</t>
  </si>
  <si>
    <t>1397/02/31</t>
  </si>
  <si>
    <t>مانده نقل از قبل</t>
  </si>
  <si>
    <t>نوع تراکنش</t>
  </si>
  <si>
    <t>نام سهام</t>
  </si>
  <si>
    <t>ماه</t>
  </si>
  <si>
    <t>سال</t>
  </si>
  <si>
    <t>فروردین</t>
  </si>
  <si>
    <t>آذر</t>
  </si>
  <si>
    <t>اسفند</t>
  </si>
  <si>
    <t>میزان سود (زیان)</t>
  </si>
  <si>
    <t>تعداد</t>
  </si>
  <si>
    <t>خرید</t>
  </si>
  <si>
    <t>فروش</t>
  </si>
  <si>
    <t>نام سهام انتخاب شده</t>
  </si>
  <si>
    <t>جمع</t>
  </si>
  <si>
    <t>خريد</t>
  </si>
  <si>
    <t>تعداد مانده</t>
  </si>
  <si>
    <t>تیر</t>
  </si>
  <si>
    <t>مرداد</t>
  </si>
  <si>
    <t>اردیبهشت</t>
  </si>
  <si>
    <t>شهریور</t>
  </si>
  <si>
    <t>مهر</t>
  </si>
  <si>
    <t>آبان</t>
  </si>
  <si>
    <t>دی</t>
  </si>
  <si>
    <t>بهمن</t>
  </si>
  <si>
    <t>خرداد</t>
  </si>
  <si>
    <t>پخش هجرت(هجرت1)</t>
  </si>
  <si>
    <t>Row Labels</t>
  </si>
  <si>
    <t>Grand Total</t>
  </si>
  <si>
    <t>بدهکار.</t>
  </si>
  <si>
    <t>بستانکار.</t>
  </si>
  <si>
    <t>سال ماه</t>
  </si>
  <si>
    <t>1398-اسفند</t>
  </si>
  <si>
    <t>1399-فروردین</t>
  </si>
  <si>
    <t>1398-آذر</t>
  </si>
  <si>
    <t>1398-بهمن</t>
  </si>
  <si>
    <t>1398-دی</t>
  </si>
  <si>
    <t>1399-اردیبهشت</t>
  </si>
  <si>
    <t>1399-تیر</t>
  </si>
  <si>
    <t>1399-شهریور</t>
  </si>
  <si>
    <t>1399-مرداد</t>
  </si>
  <si>
    <t>بسته بندی ایران(فبیرا1)</t>
  </si>
  <si>
    <t>به پرداخت ملت(پرداخت1)</t>
  </si>
  <si>
    <t>پلیمر آریا ساسول(آریا1)</t>
  </si>
  <si>
    <t>داروسازی آوه سینا(داوه1)</t>
  </si>
  <si>
    <t>داروسازی تولید دارو(دتولید1)</t>
  </si>
  <si>
    <t>تجارت الکترونیک پارسیان کیش</t>
  </si>
  <si>
    <t>پرداخت الکترونیک سامان کیش(سپ1)</t>
  </si>
  <si>
    <t>پرداخت الکترونیک سامان کیش</t>
  </si>
  <si>
    <t>پدیده شیمی قرن(قرن1)</t>
  </si>
  <si>
    <t>بورس اوراق بهادار تهران(بورس1)</t>
  </si>
  <si>
    <t>تعداد اصلاحی</t>
  </si>
  <si>
    <t>سرمایه گذاری سیمان تامین(سیتا1)</t>
  </si>
  <si>
    <t>پالایش نفت تهران(شتران1)</t>
  </si>
  <si>
    <t>آلومراد(فمراد1)</t>
  </si>
  <si>
    <t>تهیه توزیع غذای دنا آفرین فدک(گدنا1)</t>
  </si>
  <si>
    <t>قاسم ایران(قاسم1)</t>
  </si>
  <si>
    <t>کشت وصنعت شریف آباد(زشریف1)</t>
  </si>
  <si>
    <t>داروپخش (هلدینگ(وپخش1)</t>
  </si>
  <si>
    <t>سرامیک های صنعتی اردکان(کسرا1)</t>
  </si>
  <si>
    <t>فرابورس ایران(فرابورس1)</t>
  </si>
  <si>
    <t>صنعتی دوده فام(شصدف1)</t>
  </si>
  <si>
    <t>گلوکوزان(غگل1)</t>
  </si>
  <si>
    <t>بورس کالای ایران(کالا1)</t>
  </si>
  <si>
    <t>نوش مازندران(غنوش1)</t>
  </si>
  <si>
    <t>داروسازی سبحان انکولوژی(دسانکو1)</t>
  </si>
  <si>
    <t>توسعه معدنی و صنعتی صبانور(کنور1)</t>
  </si>
  <si>
    <t>مجتمع صنایع لاستیک یزد(پیزد1)</t>
  </si>
  <si>
    <t>گروه سرمایه گذاری میراث فرهنگی(سمگا1)</t>
  </si>
  <si>
    <t>توسعه و عمران امید(ثامید1)</t>
  </si>
  <si>
    <t>تامین سرمایه امین(امین1)</t>
  </si>
  <si>
    <t>بهساز کاشانه تهران(ثبهساز1)</t>
  </si>
  <si>
    <t>تولید نیروی برق آبادان(آبادا1)</t>
  </si>
  <si>
    <t>سیمان ساوه(ساوه1)</t>
  </si>
  <si>
    <t>شیر پاستوریزه پگاه گلپایگان(غگلپا1)</t>
  </si>
  <si>
    <t>صنایع پتروشیمی کرمانشاه(کرماشا1)</t>
  </si>
  <si>
    <t>سرمایه گذاری صنایع پتروشیمی(وپترو1)</t>
  </si>
  <si>
    <t>پتروشیمی شازند(شاراک1)</t>
  </si>
  <si>
    <t>باما(کاما1)</t>
  </si>
  <si>
    <t>پتروشیمی بوعلی سینا(بوعلی1)</t>
  </si>
  <si>
    <t>صنایع چوب خزر کاسپین(چخزر1)</t>
  </si>
  <si>
    <t>مدیریت سرمایه گذاری کوثربهمن(وکبهمن1)</t>
  </si>
  <si>
    <t>کشاورزی و دامپروری ملارد شیر(زملارد1)</t>
  </si>
  <si>
    <t>پتروشیمی ارومیه(شاروم1)</t>
  </si>
  <si>
    <t>صنعتی زر ماکارون(غزر1)</t>
  </si>
  <si>
    <t>سرمایه گذاری تامین اجتماعی(شستا1)</t>
  </si>
  <si>
    <t>تامین سرمایه بانک ملت(تملت1)</t>
  </si>
  <si>
    <t>سرمایه گذاری کشاورزی کوثر(زکوثر1)</t>
  </si>
  <si>
    <t>کلر پارس(کلر1)</t>
  </si>
  <si>
    <t>گروه توسعه مالی مهر آیندگان(ومهان1)</t>
  </si>
  <si>
    <t>توزیع دارو پخش(دتوزیع1)</t>
  </si>
  <si>
    <t>تولید ژلاتین کپسول ایران(دکپسول1)</t>
  </si>
  <si>
    <t>توسعه مسیر برق گیلان(بگیلان1)</t>
  </si>
  <si>
    <t>لیزینگ پارسیان(ولپارس1)</t>
  </si>
  <si>
    <t>آتیه داده پرداز(اپرداز1)</t>
  </si>
  <si>
    <t>فولاد هرمزگان جنوب(هرمز1)</t>
  </si>
  <si>
    <t>پالایش نفت لاوان(شاوان1)</t>
  </si>
  <si>
    <t>پالایش نفت شیراز(شراز1)</t>
  </si>
  <si>
    <t>سیمان داراب(ساراب1)</t>
  </si>
  <si>
    <t>پالایش نفت اصفهان(شپنا1)</t>
  </si>
  <si>
    <t>فرآورده های غدایی وقندپیرانشهر(قپیرا1)</t>
  </si>
  <si>
    <t>بانک تجارت(وتجارت1)</t>
  </si>
  <si>
    <t>معادن بافق(کبافق1)</t>
  </si>
  <si>
    <t>سایراشخاص بورس انرژی(انرژی31)</t>
  </si>
  <si>
    <t>دارویی ره آورد تامین(درهآور1)</t>
  </si>
  <si>
    <t>آسان پرداخت پرشین(آپ1)</t>
  </si>
  <si>
    <t>بانک صادرات ایران(وبصادر1)</t>
  </si>
  <si>
    <t>ذوب روی اصفهان(فروی1)</t>
  </si>
  <si>
    <t>کشتیرانی جمهوری اسلامی ایران(حکشتی1)</t>
  </si>
  <si>
    <t>گسترش سرمایه گذاری ایرانیان(وگستر1)</t>
  </si>
  <si>
    <t>سرمایه گذاری سایپا(وساپا1)</t>
  </si>
  <si>
    <t>پالایش نفت بندرعباس(شبندر1)</t>
  </si>
  <si>
    <t>سایر اشخاص بورس انرژی(انرژی31)</t>
  </si>
  <si>
    <t>س. توسعه وعمران استان کرمان(کرمان1)</t>
  </si>
  <si>
    <t>شیرپاستوریزه پگاه گیلان(غگیلا1)</t>
  </si>
  <si>
    <t>سهامی ذوب آهن اصفهان(ذوب1)</t>
  </si>
  <si>
    <t>حمل و نقل بین المللی خلیج فارس(حفارس1)</t>
  </si>
  <si>
    <t>صنایع خاک چینی ایران(کخاک1)</t>
  </si>
  <si>
    <t>سرمایه گذاری صبا تامین(صبا1)</t>
  </si>
  <si>
    <t>پتروشیمی تندگویان(شگویا1)</t>
  </si>
  <si>
    <t>همکاران سیستم(سیستم1)</t>
  </si>
  <si>
    <t>ریل سیر کوثر(حسیر1)</t>
  </si>
  <si>
    <t>خدمات انفورماتیک(رانفور1)</t>
  </si>
  <si>
    <t>معدنی و صنعتی گل گهر(کگل1)</t>
  </si>
  <si>
    <t>لیزینگ رایان سایپا(ولساپا1)</t>
  </si>
  <si>
    <t>توسعه مولد نیروگاهی جهرم(بجهرم1)</t>
  </si>
  <si>
    <t>آذریت(ساذری1)</t>
  </si>
  <si>
    <t>سیمان غرب(سغرب1)</t>
  </si>
  <si>
    <t>مهندسی نصیرماشین(خنصیر1)</t>
  </si>
  <si>
    <t>شیر پاستوریزه پگاه فارس(غفارس1)</t>
  </si>
  <si>
    <t>گوشت مرغ ماهان(زماهان1)</t>
  </si>
  <si>
    <t>پگاه آذربایجان غربی(غشاذر1)</t>
  </si>
  <si>
    <t>بانک کارآفرین(وکار1)</t>
  </si>
  <si>
    <t>کشت و دامداری فکا(زفکا1)</t>
  </si>
  <si>
    <t>تولیدی فولاد سپید فراب کویر(کویر1)</t>
  </si>
  <si>
    <t>صنعت روی زنگان(زنگان1)</t>
  </si>
  <si>
    <t>غلتک سازان سپاهان(فسازان1)</t>
  </si>
  <si>
    <t>کشاورزی مکانیزه اصفهان کشت(زکشت1)</t>
  </si>
  <si>
    <t>ایران ترانسفو(بترانس1)</t>
  </si>
  <si>
    <t>بانک کارآفرین (وکار1)</t>
  </si>
  <si>
    <t>سیمان شرق(سشرق1)</t>
  </si>
  <si>
    <t>تولید و صادرات ریشمک(ریشمک1)</t>
  </si>
  <si>
    <t>شیر پگاه آذربایجان شرقی(غپآذر1)</t>
  </si>
  <si>
    <t>نیرو سرمایه(نیرو1)</t>
  </si>
  <si>
    <t>کشت و صنعت دشت خرم دره(زدشت1)</t>
  </si>
  <si>
    <t>بیمه البرز(البرز1)</t>
  </si>
  <si>
    <t>بیمه آسیا(آسیا1)</t>
  </si>
  <si>
    <t>فرآوری موادمعدنی ایران(فرآور1)</t>
  </si>
  <si>
    <t>سرمایه گذاری آتیه دماوند(واتی1)</t>
  </si>
  <si>
    <t>سیمرغ(سیمرغ1)</t>
  </si>
  <si>
    <t>کارتن ایران(چکارن1)</t>
  </si>
  <si>
    <t>صنایع شیمیایی ایران (شیران1)</t>
  </si>
  <si>
    <t>آلومینیوم ایران(فایرا1)</t>
  </si>
  <si>
    <t>سرمایه گذاری نیرو(ونیرو1)</t>
  </si>
  <si>
    <t>تجارت الکترونیک پارسیان کیش(تاپکیش1)</t>
  </si>
  <si>
    <t>صنایع شیمیایی سینا(شسینا1)</t>
  </si>
  <si>
    <t>زرین معدن آسیا(فزرین1)</t>
  </si>
  <si>
    <t>کشتیرانی دریای خزر(حخزر1)</t>
  </si>
  <si>
    <t>ایران ارقام(مرقام1)</t>
  </si>
  <si>
    <t>سرامیک های صنعتی اردکان</t>
  </si>
  <si>
    <t>بورس کالای ایران</t>
  </si>
  <si>
    <t>فرآوری موادمعدنی ایران</t>
  </si>
  <si>
    <t>به پرداخت ملت</t>
  </si>
  <si>
    <t>قاسم ایران</t>
  </si>
  <si>
    <t>خدمات انفورماتیک</t>
  </si>
  <si>
    <t>ایران ارقام</t>
  </si>
  <si>
    <t>بورس اوراق بهادار تهران</t>
  </si>
  <si>
    <t>سرمایه گذاری نیرو</t>
  </si>
  <si>
    <t>باما</t>
  </si>
  <si>
    <t>فرآورده های غدایی وقندپیرانشهر</t>
  </si>
  <si>
    <t>آسان پرداخت پرشین</t>
  </si>
  <si>
    <t>سهامی ذوب آهن اصفهان</t>
  </si>
  <si>
    <t>فرابورس ایران</t>
  </si>
  <si>
    <t>صنایع شیمیایی سینا</t>
  </si>
  <si>
    <t>کشتیرانی دریای خزر</t>
  </si>
  <si>
    <t>زرین معدن آسیا</t>
  </si>
  <si>
    <t>بانک ملت</t>
  </si>
  <si>
    <t>بانک تجارت</t>
  </si>
  <si>
    <t>معادن بافق</t>
  </si>
  <si>
    <t>بانک صادرات ایران</t>
  </si>
  <si>
    <t>کالسیمین</t>
  </si>
  <si>
    <t>پالایش نفت لاوان</t>
  </si>
  <si>
    <t>معدنی کیمیای زنجان گستران</t>
  </si>
  <si>
    <t>فراورده های نسوزایران</t>
  </si>
  <si>
    <t>ملی سرب وروی ایران</t>
  </si>
  <si>
    <t>گروه مپنا (سهامی عام)</t>
  </si>
  <si>
    <t>آتیه داده پرداز</t>
  </si>
  <si>
    <t>توسعه معادن روی ایران</t>
  </si>
  <si>
    <t>نام سهم</t>
  </si>
  <si>
    <t>حق تقدم</t>
  </si>
  <si>
    <t>افزایش سرمایه</t>
  </si>
  <si>
    <t>کمکی تاریخ</t>
  </si>
  <si>
    <t>از تاریخ</t>
  </si>
  <si>
    <t>تا تاریخ</t>
  </si>
  <si>
    <t>نام سهم مورد نظر</t>
  </si>
  <si>
    <t>1397/01/01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</si>
</sst>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ريال&quot;* #,##0_-;_-&quot;ريال&quot;* #,##0\-;_-&quot;ريال&quot;* &quot;-&quot;_-;_-@_-"/>
    <numFmt numFmtId="165" formatCode="#,##0_ ;\-#,##0\ "/>
  </numFmts>
  <fonts count="13" x14ac:knownFonts="1">
    <font>
      <sz val="11"/>
      <color theme="1"/>
      <name val="Calibri"/>
      <family val="2"/>
      <scheme val="minor"/>
    </font>
    <font>
      <i/>
      <sz val="12"/>
      <name val="Calibri"/>
      <family val="2"/>
      <scheme val="minor"/>
    </font>
    <font>
      <sz val="12"/>
      <name val="Calibri"/>
      <family val="2"/>
      <scheme val="minor"/>
    </font>
    <font>
      <b/>
      <sz val="11"/>
      <color theme="1"/>
      <name val="B Traffic"/>
      <charset val="178"/>
    </font>
    <font>
      <b/>
      <sz val="12"/>
      <color theme="1"/>
      <name val="B Zar"/>
      <charset val="178"/>
    </font>
    <font>
      <b/>
      <sz val="18"/>
      <color theme="1"/>
      <name val="B Zar"/>
      <charset val="178"/>
    </font>
    <font>
      <b/>
      <sz val="14"/>
      <color rgb="FF7030A0"/>
      <name val="B Zar"/>
      <charset val="178"/>
    </font>
    <font>
      <b/>
      <sz val="12"/>
      <color theme="0"/>
      <name val="B Traffic"/>
      <charset val="178"/>
    </font>
    <font>
      <sz val="12"/>
      <name val="Calibri"/>
      <scheme val="minor"/>
    </font>
    <font>
      <i/>
      <sz val="12"/>
      <name val="Calibri"/>
      <scheme val="minor"/>
    </font>
    <font>
      <b/>
      <sz val="11"/>
      <color rgb="FFFF0000"/>
      <name val="Calibri"/>
      <family val="2"/>
      <scheme val="minor"/>
    </font>
    <font>
      <b/>
      <i/>
      <sz val="12"/>
      <name val="B Traffic"/>
      <charset val="178"/>
    </font>
    <font>
      <b/>
      <sz val="12"/>
      <color theme="1"/>
      <name val="B Traffic"/>
      <charset val="178"/>
    </font>
  </fonts>
  <fills count="6">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bgColor theme="5"/>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theme="0"/>
      </left>
      <right style="thin">
        <color theme="0"/>
      </right>
      <top/>
      <bottom style="thick">
        <color theme="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0" fillId="0" borderId="0" xfId="0" applyAlignment="1">
      <alignment vertical="center"/>
    </xf>
    <xf numFmtId="0" fontId="0" fillId="0" borderId="0" xfId="0" applyAlignment="1">
      <alignment horizontal="right" vertical="center"/>
    </xf>
    <xf numFmtId="3" fontId="0" fillId="0" borderId="0" xfId="0" applyNumberFormat="1" applyAlignment="1">
      <alignment vertical="center"/>
    </xf>
    <xf numFmtId="0" fontId="0" fillId="0" borderId="0" xfId="0" applyAlignment="1">
      <alignment horizontal="center" vertical="center"/>
    </xf>
    <xf numFmtId="0" fontId="0" fillId="0" borderId="0" xfId="0" pivotButton="1"/>
    <xf numFmtId="0" fontId="0" fillId="0" borderId="0" xfId="0" applyAlignment="1">
      <alignment horizontal="right"/>
    </xf>
    <xf numFmtId="3" fontId="0" fillId="0" borderId="0" xfId="0" applyNumberFormat="1"/>
    <xf numFmtId="0" fontId="1"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165" fontId="2" fillId="0" borderId="0" xfId="0" applyNumberFormat="1" applyFont="1" applyAlignment="1" applyProtection="1">
      <alignment horizontal="center" vertical="center"/>
      <protection locked="0"/>
    </xf>
    <xf numFmtId="0" fontId="0" fillId="0" borderId="0" xfId="0" applyProtection="1">
      <protection locked="0"/>
    </xf>
    <xf numFmtId="0" fontId="8" fillId="0" borderId="0" xfId="0" applyNumberFormat="1"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0" xfId="0" pivotButton="1" applyAlignment="1">
      <alignment horizontal="right" vertical="center"/>
    </xf>
    <xf numFmtId="0" fontId="10" fillId="0" borderId="0" xfId="0" pivotButton="1" applyFont="1" applyAlignment="1">
      <alignment horizontal="right" vertical="center"/>
    </xf>
    <xf numFmtId="0" fontId="2" fillId="0" borderId="0" xfId="0" applyNumberFormat="1"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right" vertical="center"/>
      <protection locked="0"/>
    </xf>
    <xf numFmtId="0" fontId="12" fillId="0" borderId="0" xfId="0" applyFont="1" applyAlignment="1" applyProtection="1">
      <alignment vertical="center"/>
      <protection locked="0"/>
    </xf>
    <xf numFmtId="0" fontId="12" fillId="0" borderId="11"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11" fillId="5" borderId="9" xfId="0" applyFont="1" applyFill="1" applyBorder="1" applyAlignment="1" applyProtection="1">
      <alignment horizontal="center" vertical="center"/>
      <protection hidden="1"/>
    </xf>
    <xf numFmtId="0" fontId="11" fillId="5" borderId="9" xfId="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3" fontId="12" fillId="0" borderId="0" xfId="0" applyNumberFormat="1" applyFont="1" applyAlignment="1" applyProtection="1">
      <alignment horizontal="center" vertical="center"/>
      <protection hidden="1"/>
    </xf>
    <xf numFmtId="3" fontId="7" fillId="3" borderId="1" xfId="0" applyNumberFormat="1" applyFont="1" applyFill="1" applyBorder="1" applyAlignment="1">
      <alignment horizontal="center" vertical="center"/>
    </xf>
    <xf numFmtId="3" fontId="7" fillId="3" borderId="2"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3" fontId="7" fillId="3" borderId="4" xfId="0" applyNumberFormat="1" applyFont="1" applyFill="1" applyBorder="1" applyAlignment="1">
      <alignment horizontal="center" vertical="center"/>
    </xf>
    <xf numFmtId="0" fontId="7" fillId="2" borderId="1" xfId="0" applyFont="1" applyFill="1" applyBorder="1" applyAlignment="1">
      <alignment horizontal="left" vertical="center"/>
    </xf>
    <xf numFmtId="0" fontId="7" fillId="2" borderId="3" xfId="0" applyFont="1" applyFill="1" applyBorder="1" applyAlignment="1">
      <alignment horizontal="left" vertical="center"/>
    </xf>
    <xf numFmtId="0" fontId="7" fillId="3" borderId="1" xfId="0" applyFont="1" applyFill="1" applyBorder="1" applyAlignment="1">
      <alignment horizontal="left" vertical="center"/>
    </xf>
    <xf numFmtId="0" fontId="7" fillId="3" borderId="3" xfId="0" applyFont="1" applyFill="1" applyBorder="1" applyAlignment="1">
      <alignment horizontal="left" vertical="center"/>
    </xf>
    <xf numFmtId="0" fontId="7" fillId="3" borderId="2" xfId="0" applyFont="1" applyFill="1" applyBorder="1" applyAlignment="1">
      <alignment horizontal="right" vertical="center"/>
    </xf>
    <xf numFmtId="0" fontId="7" fillId="3" borderId="4" xfId="0" applyFont="1" applyFill="1" applyBorder="1" applyAlignment="1">
      <alignment horizontal="right" vertical="center"/>
    </xf>
    <xf numFmtId="3" fontId="3" fillId="0" borderId="8" xfId="0" applyNumberFormat="1"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64" fontId="5" fillId="0" borderId="1" xfId="0" applyNumberFormat="1" applyFont="1" applyBorder="1" applyAlignment="1">
      <alignment horizontal="center" vertical="center"/>
    </xf>
    <xf numFmtId="164" fontId="5" fillId="0" borderId="5" xfId="0" applyNumberFormat="1" applyFont="1" applyBorder="1" applyAlignment="1">
      <alignment horizontal="center" vertical="center"/>
    </xf>
    <xf numFmtId="164" fontId="5" fillId="0" borderId="2"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6" fillId="4" borderId="1"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7" fillId="2" borderId="2" xfId="0" applyFont="1" applyFill="1" applyBorder="1" applyAlignment="1">
      <alignment horizontal="right" vertical="center"/>
    </xf>
    <xf numFmtId="0" fontId="7" fillId="2" borderId="4" xfId="0" applyFont="1" applyFill="1" applyBorder="1" applyAlignment="1">
      <alignment horizontal="right" vertical="center"/>
    </xf>
    <xf numFmtId="3" fontId="7" fillId="2" borderId="1"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cellXfs>
  <cellStyles count="1">
    <cellStyle name="Normal" xfId="0" builtinId="0"/>
  </cellStyles>
  <dxfs count="46">
    <dxf>
      <numFmt numFmtId="3" formatCode="#,##0"/>
    </dxf>
    <dxf>
      <font>
        <b/>
        <i val="0"/>
        <color rgb="FFFF0000"/>
      </font>
    </dxf>
    <dxf>
      <font>
        <b/>
        <i val="0"/>
        <color rgb="FF00B050"/>
      </font>
      <fill>
        <patternFill patternType="none">
          <bgColor auto="1"/>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font>
        <b/>
      </font>
    </dxf>
    <dxf>
      <font>
        <color rgb="FFFF0000"/>
      </font>
    </dxf>
    <dxf>
      <alignment horizontal="right" readingOrder="0"/>
    </dxf>
    <dxf>
      <alignment horizontal="right" readingOrder="0"/>
    </dxf>
    <dxf>
      <alignment horizontal="right" readingOrder="0"/>
    </dxf>
    <dxf>
      <alignment horizontal="right" readingOrder="0"/>
    </dxf>
    <dxf>
      <alignment horizontal="general" readingOrder="0"/>
    </dxf>
    <dxf>
      <alignment horizontal="general" readingOrder="0"/>
    </dxf>
    <dxf>
      <alignment horizontal="general" readingOrder="0"/>
    </dxf>
    <dxf>
      <alignment horizontal="general" readingOrder="0"/>
    </dxf>
    <dxf>
      <alignment horizontal="right" readingOrder="0"/>
    </dxf>
    <dxf>
      <alignment horizontal="right" readingOrder="0"/>
    </dxf>
    <dxf>
      <alignment horizontal="right" readingOrder="0"/>
    </dxf>
    <dxf>
      <alignment horizontal="righ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numFmt numFmtId="3" formatCode="#,##0"/>
    </dxf>
    <dxf>
      <font>
        <color theme="0"/>
      </font>
      <fill>
        <patternFill>
          <bgColor rgb="FF00B050"/>
        </patternFill>
      </fill>
    </dxf>
    <dxf>
      <font>
        <color rgb="FFFFFF00"/>
      </font>
      <fill>
        <patternFill>
          <bgColor rgb="FFFF0000"/>
        </patternFill>
      </fill>
    </dxf>
    <dxf>
      <font>
        <color theme="0"/>
      </font>
      <fill>
        <patternFill>
          <bgColor theme="0"/>
        </patternFill>
      </fill>
    </dxf>
    <dxf>
      <font>
        <b val="0"/>
        <i val="0"/>
        <strike val="0"/>
        <condense val="0"/>
        <extend val="0"/>
        <outline val="0"/>
        <shadow val="0"/>
        <u val="none"/>
        <vertAlign val="baseline"/>
        <sz val="12"/>
        <color auto="1"/>
        <name val="Calibri"/>
        <scheme val="minor"/>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auto="1"/>
        <name val="Calibri"/>
        <scheme val="minor"/>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auto="1"/>
        <name val="Calibri"/>
        <scheme val="minor"/>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auto="1"/>
        <name val="Calibri"/>
        <scheme val="minor"/>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auto="1"/>
        <name val="Calibri"/>
        <scheme val="minor"/>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auto="1"/>
        <name val="Calibri"/>
        <scheme val="minor"/>
      </font>
      <numFmt numFmtId="0" formatCode="General"/>
      <alignment horizontal="center" vertical="center" textRotation="0" wrapText="0" indent="0" justifyLastLine="0" shrinkToFit="0" readingOrder="0"/>
      <protection locked="0" hidden="0"/>
    </dxf>
    <dxf>
      <font>
        <strike val="0"/>
        <outline val="0"/>
        <shadow val="0"/>
        <u val="none"/>
        <vertAlign val="baseline"/>
        <sz val="12"/>
        <color auto="1"/>
        <name val="Calibri"/>
        <scheme val="minor"/>
      </font>
      <numFmt numFmtId="165" formatCode="#,##0_ ;\-#,##0\ "/>
      <alignment horizontal="center" vertical="center" textRotation="0" wrapText="0" indent="0" justifyLastLine="0" shrinkToFit="0" readingOrder="0"/>
      <protection locked="0" hidden="0"/>
    </dxf>
    <dxf>
      <font>
        <strike val="0"/>
        <outline val="0"/>
        <shadow val="0"/>
        <u val="none"/>
        <vertAlign val="baseline"/>
        <sz val="12"/>
        <color auto="1"/>
        <name val="Calibri"/>
        <scheme val="minor"/>
      </font>
      <numFmt numFmtId="165" formatCode="#,##0_ ;\-#,##0\ "/>
      <alignment horizontal="center" vertical="center" textRotation="0" wrapText="0" indent="0" justifyLastLine="0" shrinkToFit="0" readingOrder="0"/>
      <protection locked="0" hidden="0"/>
    </dxf>
    <dxf>
      <font>
        <strike val="0"/>
        <outline val="0"/>
        <shadow val="0"/>
        <u val="none"/>
        <vertAlign val="baseline"/>
        <sz val="12"/>
        <color auto="1"/>
        <name val="Calibri"/>
        <scheme val="minor"/>
      </font>
      <numFmt numFmtId="165" formatCode="#,##0_ ;\-#,##0\ "/>
      <alignment horizontal="center" vertical="center" textRotation="0" wrapText="0" indent="0" justifyLastLine="0" shrinkToFit="0" readingOrder="0"/>
      <protection locked="0" hidden="0"/>
    </dxf>
    <dxf>
      <font>
        <strike val="0"/>
        <outline val="0"/>
        <shadow val="0"/>
        <u val="none"/>
        <vertAlign val="baseline"/>
        <sz val="12"/>
        <color auto="1"/>
        <name val="Calibri"/>
        <scheme val="minor"/>
      </font>
      <alignment horizontal="center" vertical="center" textRotation="0" wrapText="0" indent="0" justifyLastLine="0" shrinkToFit="0" readingOrder="0"/>
      <protection locked="0" hidden="0"/>
    </dxf>
    <dxf>
      <font>
        <strike val="0"/>
        <outline val="0"/>
        <shadow val="0"/>
        <u val="none"/>
        <vertAlign val="baseline"/>
        <sz val="12"/>
        <color auto="1"/>
        <name val="Calibri"/>
        <scheme val="minor"/>
      </font>
      <alignment horizontal="center" vertical="center" textRotation="0" wrapText="0" indent="0" justifyLastLine="0" shrinkToFit="0" readingOrder="0"/>
      <protection locked="0" hidden="0"/>
    </dxf>
    <dxf>
      <font>
        <strike val="0"/>
        <outline val="0"/>
        <shadow val="0"/>
        <u val="none"/>
        <vertAlign val="baseline"/>
        <sz val="12"/>
        <color auto="1"/>
        <name val="Calibri"/>
        <scheme val="minor"/>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auto="1"/>
        <name val="Calibri"/>
        <scheme val="minor"/>
      </font>
      <numFmt numFmtId="0" formatCode="General"/>
      <alignment horizontal="center" vertical="center" textRotation="0" wrapText="0" indent="0" justifyLastLine="0" shrinkToFit="0" readingOrder="0"/>
      <protection locked="0" hidden="0"/>
    </dxf>
    <dxf>
      <font>
        <strike val="0"/>
        <outline val="0"/>
        <shadow val="0"/>
        <u val="none"/>
        <vertAlign val="baseline"/>
        <sz val="12"/>
        <color auto="1"/>
        <name val="Calibri"/>
        <scheme val="minor"/>
      </font>
      <alignment horizontal="center" vertical="center" textRotation="0" wrapText="0" indent="0" justifyLastLine="0" shrinkToFit="0" readingOrder="0"/>
      <protection locked="0" hidden="0"/>
    </dxf>
    <dxf>
      <font>
        <b val="0"/>
        <i/>
        <strike val="0"/>
        <condense val="0"/>
        <extend val="0"/>
        <outline val="0"/>
        <shadow val="0"/>
        <u val="none"/>
        <vertAlign val="baseline"/>
        <sz val="12"/>
        <color auto="1"/>
        <name val="Calibri"/>
        <scheme val="minor"/>
      </font>
      <alignment horizontal="center" vertical="center" textRotation="0" wrapText="0" indent="0" justifyLastLine="0" shrinkToFit="0" readingOrder="0"/>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[داشبورد خرید و فروش سهام.xlsx]گزارش سود و زیان!PivotTable1</c:name>
    <c:fmtId val="0"/>
  </c:pivotSource>
  <c:chart>
    <c:autoTitleDeleted val="0"/>
    <c:pivotFmts>
      <c:pivotFmt>
        <c:idx val="0"/>
      </c:pivotFmt>
      <c:pivotFmt>
        <c:idx val="1"/>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B Traffic" panose="00000400000000000000" pitchFamily="2" charset="-78"/>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lumMod val="85000"/>
                    </a:schemeClr>
                  </a:solidFill>
                  <a:latin typeface="+mn-lt"/>
                  <a:ea typeface="+mn-ea"/>
                  <a:cs typeface="B Traffic" panose="00000400000000000000" pitchFamily="2" charset="-78"/>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5"/>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s>
    <c:plotArea>
      <c:layout/>
      <c:lineChart>
        <c:grouping val="standard"/>
        <c:varyColors val="0"/>
        <c:ser>
          <c:idx val="0"/>
          <c:order val="0"/>
          <c:tx>
            <c:strRef>
              <c:f>'گزارش سود و زیان'!$B$4</c:f>
              <c:strCache>
                <c:ptCount val="1"/>
                <c:pt idx="0">
                  <c:v>خرید</c:v>
                </c:pt>
              </c:strCache>
            </c:strRef>
          </c:tx>
          <c:spPr>
            <a:ln w="349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elete val="1"/>
          </c:dLbls>
          <c:cat>
            <c:strRef>
              <c:f>'گزارش سود و زیان'!$A$5:$A$14</c:f>
              <c:strCache>
                <c:ptCount val="9"/>
                <c:pt idx="0">
                  <c:v>1398-آذر</c:v>
                </c:pt>
                <c:pt idx="1">
                  <c:v>1398-دی</c:v>
                </c:pt>
                <c:pt idx="2">
                  <c:v>1398-بهمن</c:v>
                </c:pt>
                <c:pt idx="3">
                  <c:v>1398-اسفند</c:v>
                </c:pt>
                <c:pt idx="4">
                  <c:v>1399-فروردین</c:v>
                </c:pt>
                <c:pt idx="5">
                  <c:v>1399-اردیبهشت</c:v>
                </c:pt>
                <c:pt idx="6">
                  <c:v>1399-تیر</c:v>
                </c:pt>
                <c:pt idx="7">
                  <c:v>1399-مرداد</c:v>
                </c:pt>
                <c:pt idx="8">
                  <c:v>1399-شهریور</c:v>
                </c:pt>
              </c:strCache>
            </c:strRef>
          </c:cat>
          <c:val>
            <c:numRef>
              <c:f>'گزارش سود و زیان'!$B$5:$B$14</c:f>
              <c:numCache>
                <c:formatCode>#,##0</c:formatCode>
                <c:ptCount val="9"/>
                <c:pt idx="0">
                  <c:v>681451328</c:v>
                </c:pt>
                <c:pt idx="1">
                  <c:v>0</c:v>
                </c:pt>
                <c:pt idx="2">
                  <c:v>3722410062</c:v>
                </c:pt>
                <c:pt idx="3">
                  <c:v>7500551006</c:v>
                </c:pt>
                <c:pt idx="4">
                  <c:v>586928950</c:v>
                </c:pt>
                <c:pt idx="5">
                  <c:v>3597535141</c:v>
                </c:pt>
                <c:pt idx="6">
                  <c:v>0</c:v>
                </c:pt>
                <c:pt idx="7">
                  <c:v>0</c:v>
                </c:pt>
                <c:pt idx="8">
                  <c:v>0</c:v>
                </c:pt>
              </c:numCache>
            </c:numRef>
          </c:val>
          <c:smooth val="0"/>
          <c:extLst>
            <c:ext xmlns:c16="http://schemas.microsoft.com/office/drawing/2014/chart" uri="{C3380CC4-5D6E-409C-BE32-E72D297353CC}">
              <c16:uniqueId val="{00000000-2113-4FFA-B2AA-FBF482108F39}"/>
            </c:ext>
          </c:extLst>
        </c:ser>
        <c:ser>
          <c:idx val="1"/>
          <c:order val="1"/>
          <c:tx>
            <c:strRef>
              <c:f>'گزارش سود و زیان'!$C$4</c:f>
              <c:strCache>
                <c:ptCount val="1"/>
                <c:pt idx="0">
                  <c:v>فروش</c:v>
                </c:pt>
              </c:strCache>
            </c:strRef>
          </c:tx>
          <c:spPr>
            <a:ln w="34925"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9525">
                <a:solidFill>
                  <a:schemeClr val="accent2"/>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elete val="1"/>
          </c:dLbls>
          <c:cat>
            <c:strRef>
              <c:f>'گزارش سود و زیان'!$A$5:$A$14</c:f>
              <c:strCache>
                <c:ptCount val="9"/>
                <c:pt idx="0">
                  <c:v>1398-آذر</c:v>
                </c:pt>
                <c:pt idx="1">
                  <c:v>1398-دی</c:v>
                </c:pt>
                <c:pt idx="2">
                  <c:v>1398-بهمن</c:v>
                </c:pt>
                <c:pt idx="3">
                  <c:v>1398-اسفند</c:v>
                </c:pt>
                <c:pt idx="4">
                  <c:v>1399-فروردین</c:v>
                </c:pt>
                <c:pt idx="5">
                  <c:v>1399-اردیبهشت</c:v>
                </c:pt>
                <c:pt idx="6">
                  <c:v>1399-تیر</c:v>
                </c:pt>
                <c:pt idx="7">
                  <c:v>1399-مرداد</c:v>
                </c:pt>
                <c:pt idx="8">
                  <c:v>1399-شهریور</c:v>
                </c:pt>
              </c:strCache>
            </c:strRef>
          </c:cat>
          <c:val>
            <c:numRef>
              <c:f>'گزارش سود و زیان'!$C$5:$C$14</c:f>
              <c:numCache>
                <c:formatCode>#,##0</c:formatCode>
                <c:ptCount val="9"/>
                <c:pt idx="0">
                  <c:v>0</c:v>
                </c:pt>
                <c:pt idx="1">
                  <c:v>714546709</c:v>
                </c:pt>
                <c:pt idx="2">
                  <c:v>0</c:v>
                </c:pt>
                <c:pt idx="3">
                  <c:v>0</c:v>
                </c:pt>
                <c:pt idx="4">
                  <c:v>10547382108</c:v>
                </c:pt>
                <c:pt idx="5">
                  <c:v>662047548</c:v>
                </c:pt>
                <c:pt idx="6">
                  <c:v>1344546599</c:v>
                </c:pt>
                <c:pt idx="7">
                  <c:v>8750333747</c:v>
                </c:pt>
                <c:pt idx="8">
                  <c:v>17301399</c:v>
                </c:pt>
              </c:numCache>
            </c:numRef>
          </c:val>
          <c:smooth val="0"/>
          <c:extLst>
            <c:ext xmlns:c16="http://schemas.microsoft.com/office/drawing/2014/chart" uri="{C3380CC4-5D6E-409C-BE32-E72D297353CC}">
              <c16:uniqueId val="{00000001-2113-4FFA-B2AA-FBF482108F39}"/>
            </c:ext>
          </c:extLst>
        </c:ser>
        <c:dLbls>
          <c:showLegendKey val="0"/>
          <c:showVal val="1"/>
          <c:showCatName val="0"/>
          <c:showSerName val="0"/>
          <c:showPercent val="0"/>
          <c:showBubbleSize val="0"/>
        </c:dLbls>
        <c:marker val="1"/>
        <c:smooth val="0"/>
        <c:axId val="1498373983"/>
        <c:axId val="1498383551"/>
      </c:lineChart>
      <c:catAx>
        <c:axId val="1498373983"/>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2700000" spcFirstLastPara="1" vertOverflow="ellipsis" wrap="square" anchor="ctr" anchorCtr="1"/>
          <a:lstStyle/>
          <a:p>
            <a:pPr>
              <a:defRPr sz="900" b="1" i="0" u="none" strike="noStrike" kern="1200" baseline="0">
                <a:solidFill>
                  <a:schemeClr val="lt1">
                    <a:lumMod val="85000"/>
                  </a:schemeClr>
                </a:solidFill>
                <a:latin typeface="+mn-lt"/>
                <a:ea typeface="+mn-ea"/>
                <a:cs typeface="B Traffic" panose="00000400000000000000" pitchFamily="2" charset="-78"/>
              </a:defRPr>
            </a:pPr>
            <a:endParaRPr lang="en-US"/>
          </a:p>
        </c:txPr>
        <c:crossAx val="1498383551"/>
        <c:crosses val="autoZero"/>
        <c:auto val="1"/>
        <c:lblAlgn val="ctr"/>
        <c:lblOffset val="100"/>
        <c:noMultiLvlLbl val="0"/>
      </c:catAx>
      <c:valAx>
        <c:axId val="1498383551"/>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lt1">
                    <a:lumMod val="85000"/>
                  </a:schemeClr>
                </a:solidFill>
                <a:latin typeface="+mn-lt"/>
                <a:ea typeface="+mn-ea"/>
                <a:cs typeface="B Traffic" panose="00000400000000000000" pitchFamily="2" charset="-78"/>
              </a:defRPr>
            </a:pPr>
            <a:endParaRPr lang="en-US"/>
          </a:p>
        </c:txPr>
        <c:crossAx val="1498373983"/>
        <c:crosses val="autoZero"/>
        <c:crossBetween val="between"/>
        <c:dispUnits>
          <c:builtInUnit val="millions"/>
        </c:dispUnits>
      </c:valAx>
      <c:spPr>
        <a:noFill/>
        <a:ln>
          <a:noFill/>
        </a:ln>
        <a:effectLst/>
      </c:spPr>
    </c:plotArea>
    <c:legend>
      <c:legendPos val="b"/>
      <c:layout>
        <c:manualLayout>
          <c:xMode val="edge"/>
          <c:yMode val="edge"/>
          <c:x val="0.40016359400858026"/>
          <c:y val="0.90949508166078652"/>
          <c:w val="0.56386026797986799"/>
          <c:h val="7.0486483439106434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lt1">
                  <a:lumMod val="85000"/>
                </a:schemeClr>
              </a:solidFill>
              <a:latin typeface="+mn-lt"/>
              <a:ea typeface="+mn-ea"/>
              <a:cs typeface="B Traffic" panose="00000400000000000000" pitchFamily="2" charset="-78"/>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sz="1100" b="1">
          <a:cs typeface="B Traffic" panose="00000400000000000000" pitchFamily="2" charset="-78"/>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[داشبورد خرید و فروش سهام.xlsx]گزارش ماه و سال!PivotTable1</c:name>
    <c:fmtId val="0"/>
  </c:pivotSource>
  <c:chart>
    <c:autoTitleDeleted val="0"/>
    <c:pivotFmts>
      <c:pivotFmt>
        <c:idx val="0"/>
      </c:pivotFmt>
      <c:pivotFmt>
        <c:idx val="1"/>
      </c:pivotFmt>
      <c:pivotFmt>
        <c:idx val="2"/>
      </c:pivotFmt>
      <c:pivotFmt>
        <c:idx val="3"/>
        <c:spPr>
          <a:ln w="38100" cap="rnd">
            <a:solidFill>
              <a:schemeClr val="accent1"/>
            </a:solidFill>
            <a:round/>
          </a:ln>
          <a:effectLst/>
        </c:spPr>
        <c:marker>
          <c:symbol val="circle"/>
          <c:size val="8"/>
          <c:spPr>
            <a:solidFill>
              <a:schemeClr val="accent1"/>
            </a:solidFill>
            <a:ln>
              <a:noFill/>
            </a:ln>
            <a:effectLst/>
          </c:spPr>
        </c:marker>
      </c:pivotFmt>
      <c:pivotFmt>
        <c:idx val="4"/>
        <c:spPr>
          <a:ln w="38100" cap="rnd">
            <a:solidFill>
              <a:schemeClr val="accent1"/>
            </a:solidFill>
            <a:round/>
          </a:ln>
          <a:effectLst/>
        </c:spPr>
        <c:marker>
          <c:symbol val="circle"/>
          <c:size val="8"/>
          <c:spPr>
            <a:solidFill>
              <a:schemeClr val="accent2"/>
            </a:solidFill>
            <a:ln>
              <a:noFill/>
            </a:ln>
            <a:effectLst/>
          </c:spPr>
        </c:marker>
      </c:pivotFmt>
    </c:pivotFmts>
    <c:plotArea>
      <c:layout/>
      <c:lineChart>
        <c:grouping val="standard"/>
        <c:varyColors val="0"/>
        <c:ser>
          <c:idx val="0"/>
          <c:order val="0"/>
          <c:tx>
            <c:strRef>
              <c:f>'گزارش ماه و سال'!$D$5</c:f>
              <c:strCache>
                <c:ptCount val="1"/>
                <c:pt idx="0">
                  <c:v>بدهکار.</c:v>
                </c:pt>
              </c:strCache>
            </c:strRef>
          </c:tx>
          <c:spPr>
            <a:ln w="38100" cap="rnd">
              <a:solidFill>
                <a:schemeClr val="accent1"/>
              </a:solidFill>
              <a:round/>
            </a:ln>
            <a:effectLst/>
          </c:spPr>
          <c:marker>
            <c:symbol val="circle"/>
            <c:size val="8"/>
            <c:spPr>
              <a:solidFill>
                <a:schemeClr val="accent1"/>
              </a:solidFill>
              <a:ln>
                <a:noFill/>
              </a:ln>
              <a:effectLst/>
            </c:spPr>
          </c:marker>
          <c:cat>
            <c:strRef>
              <c:f>'گزارش ماه و سال'!$C$6:$C$18</c:f>
              <c:strCache>
                <c:ptCount val="12"/>
                <c:pt idx="0">
                  <c:v>فروردین</c:v>
                </c:pt>
                <c:pt idx="1">
                  <c:v>اردیبهشت</c:v>
                </c:pt>
                <c:pt idx="2">
                  <c:v>خرداد</c:v>
                </c:pt>
                <c:pt idx="3">
                  <c:v>تیر</c:v>
                </c:pt>
                <c:pt idx="4">
                  <c:v>مرداد</c:v>
                </c:pt>
                <c:pt idx="5">
                  <c:v>شهریور</c:v>
                </c:pt>
                <c:pt idx="6">
                  <c:v>مهر</c:v>
                </c:pt>
                <c:pt idx="7">
                  <c:v>آبان</c:v>
                </c:pt>
                <c:pt idx="8">
                  <c:v>آذر</c:v>
                </c:pt>
                <c:pt idx="9">
                  <c:v>دی</c:v>
                </c:pt>
                <c:pt idx="10">
                  <c:v>بهمن</c:v>
                </c:pt>
                <c:pt idx="11">
                  <c:v>اسفند</c:v>
                </c:pt>
              </c:strCache>
            </c:strRef>
          </c:cat>
          <c:val>
            <c:numRef>
              <c:f>'گزارش ماه و سال'!$D$6:$D$18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8D6-4864-AA88-A26DA56B40F9}"/>
            </c:ext>
          </c:extLst>
        </c:ser>
        <c:ser>
          <c:idx val="1"/>
          <c:order val="1"/>
          <c:tx>
            <c:strRef>
              <c:f>'گزارش ماه و سال'!$E$5</c:f>
              <c:strCache>
                <c:ptCount val="1"/>
                <c:pt idx="0">
                  <c:v>بستانکار.</c:v>
                </c:pt>
              </c:strCache>
            </c:strRef>
          </c:tx>
          <c:spPr>
            <a:ln w="38100" cap="rnd">
              <a:solidFill>
                <a:schemeClr val="accent2"/>
              </a:solidFill>
              <a:round/>
            </a:ln>
            <a:effectLst/>
          </c:spPr>
          <c:marker>
            <c:symbol val="circle"/>
            <c:size val="8"/>
            <c:spPr>
              <a:solidFill>
                <a:schemeClr val="accent2"/>
              </a:solidFill>
              <a:ln>
                <a:noFill/>
              </a:ln>
              <a:effectLst/>
            </c:spPr>
          </c:marker>
          <c:cat>
            <c:strRef>
              <c:f>'گزارش ماه و سال'!$C$6:$C$18</c:f>
              <c:strCache>
                <c:ptCount val="12"/>
                <c:pt idx="0">
                  <c:v>فروردین</c:v>
                </c:pt>
                <c:pt idx="1">
                  <c:v>اردیبهشت</c:v>
                </c:pt>
                <c:pt idx="2">
                  <c:v>خرداد</c:v>
                </c:pt>
                <c:pt idx="3">
                  <c:v>تیر</c:v>
                </c:pt>
                <c:pt idx="4">
                  <c:v>مرداد</c:v>
                </c:pt>
                <c:pt idx="5">
                  <c:v>شهریور</c:v>
                </c:pt>
                <c:pt idx="6">
                  <c:v>مهر</c:v>
                </c:pt>
                <c:pt idx="7">
                  <c:v>آبان</c:v>
                </c:pt>
                <c:pt idx="8">
                  <c:v>آذر</c:v>
                </c:pt>
                <c:pt idx="9">
                  <c:v>دی</c:v>
                </c:pt>
                <c:pt idx="10">
                  <c:v>بهمن</c:v>
                </c:pt>
                <c:pt idx="11">
                  <c:v>اسفند</c:v>
                </c:pt>
              </c:strCache>
            </c:strRef>
          </c:cat>
          <c:val>
            <c:numRef>
              <c:f>'گزارش ماه و سال'!$E$6:$E$18</c:f>
              <c:numCache>
                <c:formatCode>#,##0</c:formatCode>
                <c:ptCount val="12"/>
                <c:pt idx="0">
                  <c:v>3213778</c:v>
                </c:pt>
                <c:pt idx="1">
                  <c:v>13578270</c:v>
                </c:pt>
                <c:pt idx="2">
                  <c:v>19538562</c:v>
                </c:pt>
                <c:pt idx="3">
                  <c:v>7437657</c:v>
                </c:pt>
                <c:pt idx="4">
                  <c:v>6443777</c:v>
                </c:pt>
                <c:pt idx="5">
                  <c:v>353935</c:v>
                </c:pt>
                <c:pt idx="6">
                  <c:v>996822</c:v>
                </c:pt>
                <c:pt idx="7">
                  <c:v>12280</c:v>
                </c:pt>
                <c:pt idx="8">
                  <c:v>28673</c:v>
                </c:pt>
                <c:pt idx="9">
                  <c:v>4987043</c:v>
                </c:pt>
                <c:pt idx="10">
                  <c:v>3046739</c:v>
                </c:pt>
                <c:pt idx="11">
                  <c:v>7709600</c:v>
                </c:pt>
              </c:numCache>
            </c:numRef>
          </c:val>
          <c:smooth val="0"/>
          <c:extLst>
            <c:ext xmlns:c16="http://schemas.microsoft.com/office/drawing/2014/chart" uri="{C3380CC4-5D6E-409C-BE32-E72D297353CC}">
              <c16:uniqueId val="{00000001-C8D6-4864-AA88-A26DA56B40F9}"/>
            </c:ext>
          </c:extLst>
        </c:ser>
        <c:dLbls>
          <c:showLegendKey val="0"/>
          <c:showVal val="0"/>
          <c:showCatName val="0"/>
          <c:showSerName val="0"/>
          <c:showPercent val="0"/>
          <c:showBubbleSize val="0"/>
        </c:dLbls>
        <c:marker val="1"/>
        <c:smooth val="0"/>
        <c:axId val="1588034383"/>
        <c:axId val="1588032303"/>
      </c:lineChart>
      <c:catAx>
        <c:axId val="1588034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none" spc="0" normalizeH="0" baseline="0">
                <a:solidFill>
                  <a:schemeClr val="tx1">
                    <a:lumMod val="65000"/>
                    <a:lumOff val="35000"/>
                  </a:schemeClr>
                </a:solidFill>
                <a:latin typeface="+mn-lt"/>
                <a:ea typeface="+mn-ea"/>
                <a:cs typeface="B Traffic" panose="00000400000000000000" pitchFamily="2" charset="-78"/>
              </a:defRPr>
            </a:pPr>
            <a:endParaRPr lang="en-US"/>
          </a:p>
        </c:txPr>
        <c:crossAx val="1588032303"/>
        <c:crosses val="autoZero"/>
        <c:auto val="1"/>
        <c:lblAlgn val="ctr"/>
        <c:lblOffset val="100"/>
        <c:noMultiLvlLbl val="0"/>
      </c:catAx>
      <c:valAx>
        <c:axId val="158803230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B Traffic" panose="00000400000000000000" pitchFamily="2" charset="-78"/>
              </a:defRPr>
            </a:pPr>
            <a:endParaRPr lang="en-US"/>
          </a:p>
        </c:txPr>
        <c:crossAx val="1588034383"/>
        <c:crosses val="autoZero"/>
        <c:crossBetween val="between"/>
        <c:dispUnits>
          <c:builtInUnit val="millions"/>
          <c:dispUnitsLbl>
            <c:layout/>
            <c:tx>
              <c:rich>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B Traffic" panose="00000400000000000000" pitchFamily="2" charset="-78"/>
                    </a:defRPr>
                  </a:pPr>
                  <a:r>
                    <a:rPr lang="fa-IR"/>
                    <a:t>میلیون ریال</a:t>
                  </a:r>
                  <a:endParaRPr lang="en-US"/>
                </a:p>
              </c:rich>
            </c:tx>
            <c:spPr>
              <a:noFill/>
              <a:ln>
                <a:noFill/>
              </a:ln>
              <a:effectLst/>
            </c:spPr>
            <c:txPr>
              <a:bodyPr rot="-540000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B Traffic" panose="00000400000000000000" pitchFamily="2" charset="-78"/>
                  </a:defRPr>
                </a:pPr>
                <a:endParaRPr lang="en-US"/>
              </a:p>
            </c:txPr>
          </c:dispUnitsLbl>
        </c:dispUnits>
      </c:valAx>
      <c:spPr>
        <a:noFill/>
        <a:ln>
          <a:noFill/>
        </a:ln>
        <a:effectLst/>
      </c:spPr>
    </c:plotArea>
    <c:legend>
      <c:legendPos val="b"/>
      <c:layout>
        <c:manualLayout>
          <c:xMode val="edge"/>
          <c:yMode val="edge"/>
          <c:x val="0.42902264335602119"/>
          <c:y val="0.91285669291338578"/>
          <c:w val="0.53931817844803298"/>
          <c:h val="6.428616422947131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B Traffic" panose="00000400000000000000" pitchFamily="2" charset="-78"/>
            </a:defRPr>
          </a:pPr>
          <a:endParaRPr lang="en-US"/>
        </a:p>
      </c:txPr>
    </c:legend>
    <c:plotVisOnly val="1"/>
    <c:dispBlanksAs val="gap"/>
    <c:showDLblsOverMax val="0"/>
  </c:chart>
  <c:spPr>
    <a:solidFill>
      <a:schemeClr val="bg1"/>
    </a:solidFill>
    <a:ln w="28575" cap="flat" cmpd="sng" algn="ctr">
      <a:solidFill>
        <a:schemeClr val="accent1"/>
      </a:solidFill>
      <a:round/>
    </a:ln>
    <a:effectLst/>
  </c:spPr>
  <c:txPr>
    <a:bodyPr/>
    <a:lstStyle/>
    <a:p>
      <a:pPr>
        <a:defRPr b="1">
          <a:cs typeface="B Traffic" panose="00000400000000000000" pitchFamily="2" charset="-78"/>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11</xdr:col>
      <xdr:colOff>590550</xdr:colOff>
      <xdr:row>1</xdr:row>
      <xdr:rowOff>0</xdr:rowOff>
    </xdr:from>
    <xdr:to>
      <xdr:col>22</xdr:col>
      <xdr:colOff>419100</xdr:colOff>
      <xdr:row>27</xdr:row>
      <xdr:rowOff>152400</xdr:rowOff>
    </xdr:to>
    <mc:AlternateContent xmlns:mc="http://schemas.openxmlformats.org/markup-compatibility/2006" xmlns:a14="http://schemas.microsoft.com/office/drawing/2010/main">
      <mc:Choice Requires="a14">
        <xdr:graphicFrame macro="">
          <xdr:nvGraphicFramePr>
            <xdr:cNvPr id="2" name="نام سهام 1"/>
            <xdr:cNvGraphicFramePr/>
          </xdr:nvGraphicFramePr>
          <xdr:xfrm>
            <a:off x="0" y="0"/>
            <a:ext cx="0" cy="0"/>
          </xdr:xfrm>
          <a:graphic>
            <a:graphicData uri="http://schemas.microsoft.com/office/drawing/2010/slicer">
              <sle:slicer xmlns:sle="http://schemas.microsoft.com/office/drawing/2010/slicer" name="نام سهام 1"/>
            </a:graphicData>
          </a:graphic>
        </xdr:graphicFrame>
      </mc:Choice>
      <mc:Fallback xmlns="">
        <xdr:sp macro="" textlink="">
          <xdr:nvSpPr>
            <xdr:cNvPr id="0" name=""/>
            <xdr:cNvSpPr>
              <a:spLocks noTextEdit="1"/>
            </xdr:cNvSpPr>
          </xdr:nvSpPr>
          <xdr:spPr>
            <a:xfrm>
              <a:off x="9973856100" y="200025"/>
              <a:ext cx="6534150" cy="5133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123826</xdr:colOff>
      <xdr:row>9</xdr:row>
      <xdr:rowOff>95251</xdr:rowOff>
    </xdr:from>
    <xdr:to>
      <xdr:col>11</xdr:col>
      <xdr:colOff>542927</xdr:colOff>
      <xdr:row>27</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381000</xdr:colOff>
      <xdr:row>8</xdr:row>
      <xdr:rowOff>104775</xdr:rowOff>
    </xdr:to>
    <mc:AlternateContent xmlns:mc="http://schemas.openxmlformats.org/markup-compatibility/2006" xmlns:a14="http://schemas.microsoft.com/office/drawing/2010/main">
      <mc:Choice Requires="a14">
        <xdr:graphicFrame macro="">
          <xdr:nvGraphicFramePr>
            <xdr:cNvPr id="4" name="سال"/>
            <xdr:cNvGraphicFramePr/>
          </xdr:nvGraphicFramePr>
          <xdr:xfrm>
            <a:off x="0" y="0"/>
            <a:ext cx="0" cy="0"/>
          </xdr:xfrm>
          <a:graphic>
            <a:graphicData uri="http://schemas.microsoft.com/office/drawing/2010/slicer">
              <sle:slicer xmlns:sle="http://schemas.microsoft.com/office/drawing/2010/slicer" name="سال"/>
            </a:graphicData>
          </a:graphic>
        </xdr:graphicFrame>
      </mc:Choice>
      <mc:Fallback xmlns="">
        <xdr:sp macro="" textlink="">
          <xdr:nvSpPr>
            <xdr:cNvPr id="0" name=""/>
            <xdr:cNvSpPr>
              <a:spLocks noTextEdit="1"/>
            </xdr:cNvSpPr>
          </xdr:nvSpPr>
          <xdr:spPr>
            <a:xfrm>
              <a:off x="9988172175" y="38100"/>
              <a:ext cx="990600" cy="1590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400050</xdr:colOff>
      <xdr:row>0</xdr:row>
      <xdr:rowOff>38101</xdr:rowOff>
    </xdr:from>
    <xdr:to>
      <xdr:col>8</xdr:col>
      <xdr:colOff>571500</xdr:colOff>
      <xdr:row>3</xdr:row>
      <xdr:rowOff>171451</xdr:rowOff>
    </xdr:to>
    <mc:AlternateContent xmlns:mc="http://schemas.openxmlformats.org/markup-compatibility/2006" xmlns:a14="http://schemas.microsoft.com/office/drawing/2010/main">
      <mc:Choice Requires="a14">
        <xdr:graphicFrame macro="">
          <xdr:nvGraphicFramePr>
            <xdr:cNvPr id="5" name="نوع تراکنش"/>
            <xdr:cNvGraphicFramePr/>
          </xdr:nvGraphicFramePr>
          <xdr:xfrm>
            <a:off x="0" y="0"/>
            <a:ext cx="0" cy="0"/>
          </xdr:xfrm>
          <a:graphic>
            <a:graphicData uri="http://schemas.microsoft.com/office/drawing/2010/slicer">
              <sle:slicer xmlns:sle="http://schemas.microsoft.com/office/drawing/2010/slicer" name="نوع تراکنش"/>
            </a:graphicData>
          </a:graphic>
        </xdr:graphicFrame>
      </mc:Choice>
      <mc:Fallback xmlns="">
        <xdr:sp macro="" textlink="">
          <xdr:nvSpPr>
            <xdr:cNvPr id="0" name=""/>
            <xdr:cNvSpPr>
              <a:spLocks noTextEdit="1"/>
            </xdr:cNvSpPr>
          </xdr:nvSpPr>
          <xdr:spPr>
            <a:xfrm>
              <a:off x="9982238100" y="38101"/>
              <a:ext cx="5915025" cy="7048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85725</xdr:colOff>
      <xdr:row>4</xdr:row>
      <xdr:rowOff>28574</xdr:rowOff>
    </xdr:from>
    <xdr:to>
      <xdr:col>15</xdr:col>
      <xdr:colOff>247650</xdr:colOff>
      <xdr:row>21</xdr:row>
      <xdr:rowOff>95249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1601;&#1575;&#1740;&#1604;%20&#1575;&#1589;&#1604;&#174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563.583015046293" createdVersion="6" refreshedVersion="6" minRefreshableVersion="3" recordCount="2708">
  <cacheSource type="worksheet">
    <worksheetSource name="Table1" r:id="rId2"/>
  </cacheSource>
  <cacheFields count="13">
    <cacheField name="کمکی تاریخ" numFmtId="0">
      <sharedItems containsMixedTypes="1" containsNumber="1" containsInteger="1" minValue="1" maxValue="3"/>
    </cacheField>
    <cacheField name="ردیف" numFmtId="0">
      <sharedItems containsSemiMixedTypes="0" containsString="0" containsNumber="1" containsInteger="1" minValue="1" maxValue="2708"/>
    </cacheField>
    <cacheField name="تاریخ" numFmtId="0">
      <sharedItems/>
    </cacheField>
    <cacheField name="شرح" numFmtId="0">
      <sharedItems/>
    </cacheField>
    <cacheField name="بدهکار" numFmtId="165">
      <sharedItems containsSemiMixedTypes="0" containsString="0" containsNumber="1" containsInteger="1" minValue="0" maxValue="11743505875"/>
    </cacheField>
    <cacheField name="بستانکار" numFmtId="165">
      <sharedItems containsSemiMixedTypes="0" containsString="0" containsNumber="1" containsInteger="1" minValue="0" maxValue="23491440077"/>
    </cacheField>
    <cacheField name="مانده" numFmtId="165">
      <sharedItems containsSemiMixedTypes="0" containsString="0" containsNumber="1" containsInteger="1" minValue="-2429986204" maxValue="30729185759"/>
    </cacheField>
    <cacheField name="نوع تراکنش" numFmtId="0">
      <sharedItems count="6">
        <s v="خريد"/>
        <s v="فروش"/>
        <s v="دریافت وجه"/>
        <s v="سود"/>
        <s v="پرداخت وجه"/>
        <s v="سایر"/>
      </sharedItems>
    </cacheField>
    <cacheField name="تعداد" numFmtId="0">
      <sharedItems containsSemiMixedTypes="0" containsString="0" containsNumber="1" containsInteger="1" minValue="0" maxValue="900000"/>
    </cacheField>
    <cacheField name="نام سهام" numFmtId="0">
      <sharedItems count="149">
        <s v="کشت وصنعت شریف آباد(زشریف1)"/>
        <s v="تهیه توزیع غذای دنا آفرین فدک(گدنا1)"/>
        <s v=""/>
        <s v="داروپخش (هلدینگ(وپخش1)"/>
        <s v="سرامیک های صنعتی اردکان(کسرا1)"/>
        <s v="فرابورس ایران(فرابورس1)"/>
        <s v="صنعتی دوده فام(شصدف1)"/>
        <s v="گلوکوزان(غگل1)"/>
        <s v="بورس کالای ایران(کالا1)"/>
        <s v="بورس اوراق بهادار تهران(بورس1)"/>
        <s v="نوش مازندران(غنوش1)"/>
        <s v="داروسازی سبحان انکولوژی(دسانکو1)"/>
        <s v="توسعه معدنی و صنعتی صبانور(کنور1)"/>
        <s v="پلیمر آریا ساسول(آریا1)"/>
        <s v="مجتمع صنایع لاستیک یزد(پیزد1)"/>
        <s v="گروه سرمایه گذاری میراث فرهنگی(سمگا1)"/>
        <s v="توسعه و عمران امید(ثامید1)"/>
        <s v="تامین سرمایه امین(امین1)"/>
        <s v="بهساز کاشانه تهران(ثبهساز1)"/>
        <s v="تولید نیروی برق آبادان(آبادا1)"/>
        <s v="سیمان ساوه(ساوه1)"/>
        <s v="شیر پاستوریزه پگاه گلپایگان(غگلپا1)"/>
        <s v="صنایع پتروشیمی کرمانشاه(کرماشا1)"/>
        <s v="سرمایه گذاری صنایع پتروشیمی(وپترو1)"/>
        <s v="پتروشیمی شازند(شاراک1)"/>
        <s v="باما(کاما1)"/>
        <s v="پتروشیمی بوعلی سینا(بوعلی1)"/>
        <s v="صنایع چوب خزر کاسپین(چخزر1)"/>
        <s v="مدیریت سرمایه گذاری کوثربهمن(وکبهمن1)"/>
        <s v="کشاورزی و دامپروری ملارد شیر(زملارد1)"/>
        <s v="پتروشیمی ارومیه(شاروم1)"/>
        <s v="سرمایه گذاری سیمان تامین(سیتا1)"/>
        <s v="صنعتی زر ماکارون(غزر1)"/>
        <s v="سرمایه گذاری تامین اجتماعی(شستا1)"/>
        <s v="تامین سرمایه بانک ملت(تملت1)"/>
        <s v="سرمایه گذاری کشاورزی کوثر(زکوثر1)"/>
        <s v="کلر پارس(کلر1)"/>
        <s v="گروه توسعه مالی مهر آیندگان(ومهان1)"/>
        <s v="توزیع دارو پخش(دتوزیع1)"/>
        <s v="تولید ژلاتین کپسول ایران(دکپسول1)"/>
        <s v="توسعه مسیر برق گیلان(بگیلان1)"/>
        <s v="لیزینگ پارسیان(ولپارس1)"/>
        <s v="آتیه داده پرداز(اپرداز1)"/>
        <s v="فولاد هرمزگان جنوب(هرمز1)"/>
        <s v="پالایش نفت لاوان(شاوان1)"/>
        <s v="پالایش نفت شیراز(شراز1)"/>
        <s v="سیمان داراب(ساراب1)"/>
        <s v="پالایش نفت اصفهان(شپنا1)"/>
        <s v="فرآورده های غدایی وقندپیرانشهر(قپیرا1)"/>
        <s v="بانک تجارت(وتجارت1)"/>
        <s v="معادن بافق(کبافق1)"/>
        <s v="سایراشخاص بورس انرژی(انرژی31)"/>
        <s v="دارویی ره آورد تامین(درهآور1)"/>
        <s v="آسان پرداخت پرشین(آپ1)"/>
        <s v="پالایش نفت تهران(شتران1)"/>
        <s v="بانک صادرات ایران(وبصادر1)"/>
        <s v="ذوب روی اصفهان(فروی1)"/>
        <s v="کشتیرانی جمهوری اسلامی ایران(حکشتی1)"/>
        <s v="گسترش سرمایه گذاری ایرانیان(وگستر1)"/>
        <s v="سرمایه گذاری سایپا(وساپا1)"/>
        <s v="پالایش نفت بندرعباس(شبندر1)"/>
        <s v="سایر اشخاص بورس انرژی(انرژی31)"/>
        <s v="س. توسعه وعمران استان کرمان(کرمان1)"/>
        <s v="آلومراد(فمراد1)"/>
        <s v="شیرپاستوریزه پگاه گیلان(غگیلا1)"/>
        <s v="سهامی ذوب آهن اصفهان(ذوب1)"/>
        <s v="حمل و نقل بین المللی خلیج فارس(حفارس1)"/>
        <s v="صنایع خاک چینی ایران(کخاک1)"/>
        <s v="سرمایه گذاری صبا تامین(صبا1)"/>
        <s v="پتروشیمی تندگویان(شگویا1)"/>
        <s v="پدیده شیمی قرن(قرن1)"/>
        <s v="پخش هجرت(هجرت1)"/>
        <s v="همکاران سیستم(سیستم1)"/>
        <s v="ریل سیر کوثر(حسیر1)"/>
        <s v="داروسازی تولید دارو(دتولید1)"/>
        <s v="خدمات انفورماتیک(رانفور1)"/>
        <s v="معدنی و صنعتی گل گهر(کگل1)"/>
        <s v="لیزینگ رایان سایپا(ولساپا1)"/>
        <s v="توسعه مولد نیروگاهی جهرم(بجهرم1)"/>
        <s v="آذریت(ساذری1)"/>
        <s v="سیمان غرب(سغرب1)"/>
        <s v="مهندسی نصیرماشین(خنصیر1)"/>
        <s v="شیر پاستوریزه پگاه فارس(غفارس1)"/>
        <s v="گوشت مرغ ماهان(زماهان1)"/>
        <s v="پگاه آذربایجان غربی(غشاذر1)"/>
        <s v="بانک کارآفرین(وکار1)"/>
        <s v="کشت و دامداری فکا(زفکا1)"/>
        <s v="تولیدی فولاد سپید فراب کویر(کویر1)"/>
        <s v="صنعت روی زنگان(زنگان1)"/>
        <s v="غلتک سازان سپاهان(فسازان1)"/>
        <s v="کشاورزی مکانیزه اصفهان کشت(زکشت1)"/>
        <s v="ایران ترانسفو(بترانس1)"/>
        <s v="بانک کارآفرین (وکار1)"/>
        <s v="سیمان شرق(سشرق1)"/>
        <s v="تولید و صادرات ریشمک(ریشمک1)"/>
        <s v="شیر پگاه آذربایجان شرقی(غپآذر1)"/>
        <s v="داروسازی آوه سینا(داوه1)"/>
        <s v="نیرو سرمایه(نیرو1)"/>
        <s v="کشت و صنعت دشت خرم دره(زدشت1)"/>
        <s v="بیمه البرز(البرز1)"/>
        <s v="بیمه آسیا(آسیا1)"/>
        <s v="فرآوری موادمعدنی ایران(فرآور1)"/>
        <s v="سرمایه گذاری آتیه دماوند(واتی1)"/>
        <s v="سیمرغ(سیمرغ1)"/>
        <s v="بسته بندی ایران(فبیرا1)"/>
        <s v="کارتن ایران(چکارن1)"/>
        <s v="صنایع شیمیایی ایران (شیران1)"/>
        <s v="آلومینیوم ایران(فایرا1)"/>
        <s v="به پرداخت ملت(پرداخت1)"/>
        <s v="سرمایه گذاری نیرو(ونیرو1)"/>
        <s v="تجارت الکترونیک پارسیان کیش(تاپکیش1)"/>
        <s v="صنایع شیمیایی سینا(شسینا1)"/>
        <s v="پرداخت الکترونیک سامان کیش(سپ1)"/>
        <s v="قاسم ایران(قاسم1)"/>
        <s v="زرین معدن آسیا(فزرین1)"/>
        <s v="کشتیرانی دریای خزر(حخزر1)"/>
        <s v="ایران ارقام(مرقام1)"/>
        <s v="سرامیک های صنعتی اردکان"/>
        <s v="بورس کالای ایران"/>
        <s v="فرآوری موادمعدنی ایران"/>
        <s v="به پرداخت ملت"/>
        <s v="قاسم ایران"/>
        <s v="خدمات انفورماتیک"/>
        <s v="ایران ارقام"/>
        <s v="بورس اوراق بهادار تهران"/>
        <s v="سرمایه گذاری نیرو"/>
        <s v="باما"/>
        <s v="فرآورده های غدایی وقندپیرانشهر"/>
        <s v="آسان پرداخت پرشین"/>
        <s v="سهامی ذوب آهن اصفهان"/>
        <s v="فرابورس ایران"/>
        <s v="صنایع شیمیایی سینا"/>
        <s v="پرداخت الکترونیک سامان کیش"/>
        <s v="کشتیرانی دریای خزر"/>
        <s v="زرین معدن آسیا"/>
        <s v="بانک ملت"/>
        <s v="بانک تجارت"/>
        <s v="تجارت الکترونیک پارسیان کیش"/>
        <s v="معادن بافق"/>
        <s v="بانک صادرات ایران"/>
        <s v="کالسیمین"/>
        <s v="پالایش نفت لاوان"/>
        <s v="معدنی کیمیای زنجان گستران"/>
        <s v="فراورده های نسوزایران"/>
        <s v="ملی سرب وروی ایران"/>
        <s v="گروه مپنا (سهامی عام)"/>
        <s v="آتیه داده پرداز"/>
        <s v="توسعه معادن روی ایران"/>
        <e v="#VALUE!" u="1"/>
      </sharedItems>
    </cacheField>
    <cacheField name="ماه" numFmtId="0">
      <sharedItems count="12">
        <s v="آذر"/>
        <s v="آبان"/>
        <s v="مهر"/>
        <s v="شهریور"/>
        <s v="مرداد"/>
        <s v="تیر"/>
        <s v="خرداد"/>
        <s v="اردیبهشت"/>
        <s v="فروردین"/>
        <s v="اسفند"/>
        <s v="بهمن"/>
        <s v="دی"/>
      </sharedItems>
    </cacheField>
    <cacheField name="سال" numFmtId="0">
      <sharedItems count="4">
        <s v="1400"/>
        <s v="1399"/>
        <s v="1398"/>
        <s v="1397"/>
      </sharedItems>
    </cacheField>
    <cacheField name="سال ماه" numFmtId="0">
      <sharedItems count="44">
        <s v="1400-آذر"/>
        <s v="1400-آبان"/>
        <s v="1400-مهر"/>
        <s v="1400-شهریور"/>
        <s v="1400-مرداد"/>
        <s v="1400-تیر"/>
        <s v="1400-خرداد"/>
        <s v="1400-اردیبهشت"/>
        <s v="1400-فروردین"/>
        <s v="1399-اسفند"/>
        <s v="1399-بهمن"/>
        <s v="1399-دی"/>
        <s v="1399-آذر"/>
        <s v="1399-آبان"/>
        <s v="1399-مهر"/>
        <s v="1399-شهریور"/>
        <s v="1399-مرداد"/>
        <s v="1399-تیر"/>
        <s v="1399-خرداد"/>
        <s v="1399-اردیبهشت"/>
        <s v="1399-فروردین"/>
        <s v="1398-اسفند"/>
        <s v="1398-بهمن"/>
        <s v="1398-دی"/>
        <s v="1398-آذر"/>
        <s v="1398-آبان"/>
        <s v="1398-مهر"/>
        <s v="1398-شهریور"/>
        <s v="1398-مرداد"/>
        <s v="1398-تیر"/>
        <s v="1398-خرداد"/>
        <s v="1398-اردیبهشت"/>
        <s v="1398-فروردین"/>
        <s v="1397-اسفند"/>
        <s v="1397-بهمن"/>
        <s v="1397-دی"/>
        <s v="1397-آذر"/>
        <s v="1397-آبان"/>
        <s v="1397-مهر"/>
        <s v="1397-شهریور"/>
        <s v="1397-مرداد"/>
        <s v="1397-تیر"/>
        <s v="1397-خرداد"/>
        <s v="1397-اردیبهشت"/>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708">
  <r>
    <n v="1"/>
    <n v="1"/>
    <s v="1400/09/17"/>
    <s v="خريد تعداد 15,750 سهم کشت وصنعت شریف آباد(زشریف1) به نرخ 3,370 به شماره اعلامیه 0000000305_3G"/>
    <n v="53270270"/>
    <n v="0"/>
    <n v="44346"/>
    <x v="0"/>
    <n v="15750"/>
    <x v="0"/>
    <x v="0"/>
    <x v="0"/>
    <x v="0"/>
  </r>
  <r>
    <n v="2"/>
    <n v="2"/>
    <s v="1400/09/17"/>
    <s v="خريد تعداد 12,000 سهم کشت وصنعت شریف آباد(زشریف1) به نرخ 3,369 به شماره اعلامیه 0000000302_3G"/>
    <n v="40574830"/>
    <n v="0"/>
    <n v="53314616"/>
    <x v="0"/>
    <n v="12000"/>
    <x v="0"/>
    <x v="0"/>
    <x v="0"/>
    <x v="0"/>
  </r>
  <r>
    <s v=""/>
    <n v="3"/>
    <s v="1400/09/17"/>
    <s v="فروش تعداد 1,000 سهم تهیه توزیع غذای دنا آفرین فدک(گدنا1) به نرخ 13,007 به شماره اعلاميه 0000002881_3G"/>
    <n v="0"/>
    <n v="12892542"/>
    <n v="93889446"/>
    <x v="1"/>
    <n v="1000"/>
    <x v="1"/>
    <x v="0"/>
    <x v="0"/>
    <x v="0"/>
  </r>
  <r>
    <s v=""/>
    <n v="4"/>
    <s v="1400/09/17"/>
    <s v="فروش تعداد 6,279 سهم تهیه توزیع غذای دنا آفرین فدک(گدنا1) به نرخ 13,006 به شماره اعلاميه 0000002883_3G"/>
    <n v="0"/>
    <n v="80946032"/>
    <n v="80996904"/>
    <x v="1"/>
    <n v="6279"/>
    <x v="1"/>
    <x v="0"/>
    <x v="0"/>
    <x v="0"/>
  </r>
  <r>
    <s v=""/>
    <n v="5"/>
    <s v="1400/09/15"/>
    <s v="دریافت وجه طی حواله ساتنا بانکی به شماره 953732 بانک پاسارگاد جهت واریز به حساب 0100868772008"/>
    <n v="620000000"/>
    <n v="0"/>
    <n v="50872"/>
    <x v="2"/>
    <n v="0"/>
    <x v="2"/>
    <x v="0"/>
    <x v="0"/>
    <x v="0"/>
  </r>
  <r>
    <s v=""/>
    <n v="6"/>
    <s v="1400/09/13"/>
    <s v="فروش تعداد 141 سهم داروپخش (هلدینگ(وپخش1) به نرخ 35,570 به شماره اعلاميه 0000000109_3G"/>
    <n v="0"/>
    <n v="4971240"/>
    <n v="620050872"/>
    <x v="1"/>
    <n v="141"/>
    <x v="3"/>
    <x v="0"/>
    <x v="0"/>
    <x v="0"/>
  </r>
  <r>
    <s v=""/>
    <n v="7"/>
    <s v="1400/09/13"/>
    <s v="فروش تعداد 307 سهم داروپخش (هلدینگ(وپخش1) به نرخ 35,500 به شماره اعلاميه 0000000111_3G"/>
    <n v="0"/>
    <n v="10802603"/>
    <n v="615079632"/>
    <x v="1"/>
    <n v="307"/>
    <x v="3"/>
    <x v="0"/>
    <x v="0"/>
    <x v="0"/>
  </r>
  <r>
    <s v=""/>
    <n v="8"/>
    <s v="1400/09/13"/>
    <s v="فروش تعداد 2,630 سهم داروپخش (هلدینگ(وپخش1) به نرخ 33,900 به شماره اعلاميه 0000000120_3G"/>
    <n v="0"/>
    <n v="88372422"/>
    <n v="604277029"/>
    <x v="1"/>
    <n v="2630"/>
    <x v="3"/>
    <x v="0"/>
    <x v="0"/>
    <x v="0"/>
  </r>
  <r>
    <s v=""/>
    <n v="9"/>
    <s v="1400/09/13"/>
    <s v="فروش تعداد 15,397 سهم داروپخش (هلدینگ(وپخش1) به نرخ 33,800 به شماره اعلاميه 0000000127_3G"/>
    <n v="0"/>
    <n v="515838931"/>
    <n v="515904607"/>
    <x v="1"/>
    <n v="15397"/>
    <x v="3"/>
    <x v="0"/>
    <x v="0"/>
    <x v="0"/>
  </r>
  <r>
    <s v=""/>
    <n v="10"/>
    <s v="1400/09/10"/>
    <s v="خريد تعداد 171 سهم سرامیک های صنعتی اردکان(کسرا1) به نرخ 15,650 به شماره اعلاميه 0000000023_3G"/>
    <n v="2686082"/>
    <n v="0"/>
    <n v="65676"/>
    <x v="0"/>
    <n v="171"/>
    <x v="4"/>
    <x v="0"/>
    <x v="0"/>
    <x v="0"/>
  </r>
  <r>
    <s v=""/>
    <n v="11"/>
    <s v="1400/09/10"/>
    <s v="خريد تعداد 12,237 سهم سرامیک های صنعتی اردکان(کسرا1) به نرخ 15,600 به شماره اعلاميه 0000000022_3G"/>
    <n v="191605804"/>
    <n v="0"/>
    <n v="2751758"/>
    <x v="0"/>
    <n v="12237"/>
    <x v="4"/>
    <x v="0"/>
    <x v="0"/>
    <x v="0"/>
  </r>
  <r>
    <s v=""/>
    <n v="12"/>
    <s v="1400/09/10"/>
    <s v="خريد تعداد 16,842 سهم سرامیک های صنعتی اردکان(کسرا1) به نرخ 15,590 به شماره اعلاميه 0000000018_3G"/>
    <n v="263541417"/>
    <n v="0"/>
    <n v="194357562"/>
    <x v="0"/>
    <n v="16842"/>
    <x v="4"/>
    <x v="0"/>
    <x v="0"/>
    <x v="0"/>
  </r>
  <r>
    <s v=""/>
    <n v="13"/>
    <s v="1400/09/10"/>
    <s v="خريد تعداد 1,000 سهم سرامیک های صنعتی اردکان(کسرا1) به نرخ 15,580 به شماره اعلاميه 0000000015_3G"/>
    <n v="15637831"/>
    <n v="0"/>
    <n v="457898979"/>
    <x v="0"/>
    <n v="1000"/>
    <x v="4"/>
    <x v="0"/>
    <x v="0"/>
    <x v="0"/>
  </r>
  <r>
    <s v=""/>
    <n v="14"/>
    <s v="1400/09/10"/>
    <s v="خريد تعداد 5,000 سهم سرامیک های صنعتی اردکان(کسرا1) به نرخ 15,570 به شماره اعلاميه 0000000014_3G"/>
    <n v="78138978"/>
    <n v="0"/>
    <n v="473536810"/>
    <x v="0"/>
    <n v="5000"/>
    <x v="4"/>
    <x v="0"/>
    <x v="0"/>
    <x v="0"/>
  </r>
  <r>
    <s v=""/>
    <n v="15"/>
    <s v="1400/09/10"/>
    <s v="خريد تعداد 555 سهم سرامیک های صنعتی اردکان(کسرا1) به نرخ 15,360 به شماره اعلاميه 0000000080_3G"/>
    <n v="8556440"/>
    <n v="0"/>
    <n v="551675788"/>
    <x v="0"/>
    <n v="555"/>
    <x v="4"/>
    <x v="0"/>
    <x v="0"/>
    <x v="0"/>
  </r>
  <r>
    <s v=""/>
    <n v="16"/>
    <s v="1400/09/10"/>
    <s v="فروش تعداد 30,000 سهم فرابورس ایران(فرابورس1) به نرخ 18,670 به شماره اعلاميه 0000000023_3G"/>
    <n v="0"/>
    <n v="555171127"/>
    <n v="560232228"/>
    <x v="1"/>
    <n v="30000"/>
    <x v="5"/>
    <x v="0"/>
    <x v="0"/>
    <x v="0"/>
  </r>
  <r>
    <s v=""/>
    <n v="17"/>
    <s v="1400/09/10"/>
    <s v="فروش تعداد 142 سهم داروپخش (هلدینگ(وپخش1) به نرخ 35,700 به شماره اعلاميه 0000000094_3G"/>
    <n v="0"/>
    <n v="5024793"/>
    <n v="5061101"/>
    <x v="1"/>
    <n v="142"/>
    <x v="3"/>
    <x v="0"/>
    <x v="0"/>
    <x v="0"/>
  </r>
  <r>
    <s v=""/>
    <n v="18"/>
    <s v="1400/09/09"/>
    <s v="خريد تعداد 1,908 سهم صنعتی دوده فام(شصدف1) به نرخ 34,290 به شماره اعلامیه 0000002654_3G"/>
    <n v="65662917"/>
    <n v="0"/>
    <n v="36308"/>
    <x v="0"/>
    <n v="1908"/>
    <x v="6"/>
    <x v="0"/>
    <x v="0"/>
    <x v="0"/>
  </r>
  <r>
    <s v=""/>
    <n v="19"/>
    <s v="1400/09/09"/>
    <s v="خريد تعداد 31,465 سهم سرامیک های صنعتی اردکان(کسرا1) به نرخ 15,120 به شماره اعلاميه 0000000506_3G"/>
    <n v="477516772"/>
    <n v="0"/>
    <n v="65699225"/>
    <x v="0"/>
    <n v="31465"/>
    <x v="4"/>
    <x v="0"/>
    <x v="0"/>
    <x v="0"/>
  </r>
  <r>
    <s v=""/>
    <n v="20"/>
    <s v="1400/09/09"/>
    <s v="فروش تعداد 36,740 سهم گلوکوزان(غگل1) به نرخ 3,083 به شماره اعلاميه 0000001361_3G"/>
    <n v="0"/>
    <n v="112272652"/>
    <n v="543215997"/>
    <x v="1"/>
    <n v="36740"/>
    <x v="7"/>
    <x v="0"/>
    <x v="0"/>
    <x v="0"/>
  </r>
  <r>
    <s v=""/>
    <n v="21"/>
    <s v="1400/09/09"/>
    <s v="فروش تعداد 16,277 سهم گلوکوزان(غگل1) به نرخ 3,082 به شماره اعلاميه 0000001363_3G"/>
    <n v="0"/>
    <n v="49724262"/>
    <n v="430943345"/>
    <x v="1"/>
    <n v="16277"/>
    <x v="7"/>
    <x v="0"/>
    <x v="0"/>
    <x v="0"/>
  </r>
  <r>
    <s v=""/>
    <n v="22"/>
    <s v="1400/09/09"/>
    <s v="فروش تعداد 5,000 سهم گلوکوزان(غگل1) به نرخ 3,081 به شماره اعلاميه 0000001364_3G"/>
    <n v="0"/>
    <n v="15269439"/>
    <n v="381219083"/>
    <x v="1"/>
    <n v="5000"/>
    <x v="7"/>
    <x v="0"/>
    <x v="0"/>
    <x v="0"/>
  </r>
  <r>
    <s v=""/>
    <n v="23"/>
    <s v="1400/09/09"/>
    <s v="فروش تعداد 65,274 سهم گلوکوزان(غگل1) به نرخ 3,080 به شماره اعلاميه 0000001384_3G"/>
    <n v="0"/>
    <n v="199274743"/>
    <n v="365949644"/>
    <x v="1"/>
    <n v="65274"/>
    <x v="7"/>
    <x v="0"/>
    <x v="0"/>
    <x v="0"/>
  </r>
  <r>
    <s v=""/>
    <n v="24"/>
    <s v="1400/09/09"/>
    <s v="فروش تعداد 54,673 سهم گلوکوزان(غگل1) به نرخ 3,075 به شماره اعلاميه 0000001461_3G"/>
    <n v="0"/>
    <n v="166640035"/>
    <n v="166674901"/>
    <x v="1"/>
    <n v="54673"/>
    <x v="7"/>
    <x v="0"/>
    <x v="0"/>
    <x v="0"/>
  </r>
  <r>
    <s v=""/>
    <n v="25"/>
    <s v="1400/09/06"/>
    <s v="خريد تعداد 5,440 سهم بورس کالای ایران(کالا1) به نرخ 29,870 به شماره اعلاميه 0000005023_3G"/>
    <n v="163095971"/>
    <n v="0"/>
    <n v="34866"/>
    <x v="0"/>
    <n v="5440"/>
    <x v="8"/>
    <x v="0"/>
    <x v="0"/>
    <x v="0"/>
  </r>
  <r>
    <s v=""/>
    <n v="26"/>
    <s v="1400/09/06"/>
    <s v="خريد تعداد 3,265 سهم بورس کالای ایران(کالا1) به نرخ 29,810 به شماره اعلاميه 0000005022_3G"/>
    <n v="97690936"/>
    <n v="0"/>
    <n v="163130837"/>
    <x v="0"/>
    <n v="3265"/>
    <x v="8"/>
    <x v="0"/>
    <x v="0"/>
    <x v="0"/>
  </r>
  <r>
    <s v=""/>
    <n v="27"/>
    <s v="1400/09/06"/>
    <s v="خريد تعداد 14,612 سهم بورس کالای ایران(کالا1) به نرخ 29,700 به شماره اعلاميه 0000005192_3G"/>
    <n v="435587317"/>
    <n v="0"/>
    <n v="260821773"/>
    <x v="0"/>
    <n v="14612"/>
    <x v="8"/>
    <x v="0"/>
    <x v="0"/>
    <x v="0"/>
  </r>
  <r>
    <n v="3"/>
    <n v="28"/>
    <s v="1400/09/06"/>
    <s v="خريد تعداد 31,050 سهم کشت وصنعت شریف آباد(زشریف1) به نرخ 3,500 به شماره اعلامیه 0000001092_3G"/>
    <n v="109069706"/>
    <n v="0"/>
    <n v="696409090"/>
    <x v="0"/>
    <n v="31050"/>
    <x v="0"/>
    <x v="0"/>
    <x v="0"/>
    <x v="0"/>
  </r>
  <r>
    <s v=""/>
    <n v="29"/>
    <s v="1400/09/06"/>
    <s v="فروش تعداد 5,000 سهم فرابورس ایران(فرابورس1) به نرخ 22,000 به شماره اعلاميه 0000006218_3G"/>
    <n v="0"/>
    <n v="109032015"/>
    <n v="805478796"/>
    <x v="1"/>
    <n v="5000"/>
    <x v="5"/>
    <x v="0"/>
    <x v="0"/>
    <x v="0"/>
  </r>
  <r>
    <s v=""/>
    <n v="30"/>
    <s v="1400/09/06"/>
    <s v="فروش تعداد 9,100 سهم فرابورس ایران(فرابورس1) به نرخ 21,970 به شماره اعلاميه 0000004344_3G"/>
    <n v="0"/>
    <n v="198167651"/>
    <n v="696446781"/>
    <x v="1"/>
    <n v="9100"/>
    <x v="5"/>
    <x v="0"/>
    <x v="0"/>
    <x v="0"/>
  </r>
  <r>
    <s v=""/>
    <n v="31"/>
    <s v="1400/09/06"/>
    <s v="فروش تعداد 2,235 سهم فرابورس ایران(فرابورس1) به نرخ 21,960 به شماره اعلاميه 0000004345_3G"/>
    <n v="0"/>
    <n v="48648694"/>
    <n v="498279130"/>
    <x v="1"/>
    <n v="2235"/>
    <x v="5"/>
    <x v="0"/>
    <x v="0"/>
    <x v="0"/>
  </r>
  <r>
    <s v=""/>
    <n v="32"/>
    <s v="1400/09/06"/>
    <s v="فروش تعداد 20,665 سهم فرابورس ایران(فرابورس1) به نرخ 21,950 به شماره اعلاميه 0000004409_3G"/>
    <n v="0"/>
    <n v="449605134"/>
    <n v="449630436"/>
    <x v="1"/>
    <n v="20665"/>
    <x v="5"/>
    <x v="0"/>
    <x v="0"/>
    <x v="0"/>
  </r>
  <r>
    <s v=""/>
    <n v="33"/>
    <s v="1400/09/03"/>
    <s v="خريد تعداد 9,350 سهم بورس اوراق بهادار تهران(بورس1) به نرخ 12,550 به شماره اعلاميه 0000000703_3G"/>
    <n v="117778073"/>
    <n v="0"/>
    <n v="25302"/>
    <x v="0"/>
    <n v="9350"/>
    <x v="9"/>
    <x v="0"/>
    <x v="0"/>
    <x v="0"/>
  </r>
  <r>
    <s v=""/>
    <n v="34"/>
    <s v="1400/09/03"/>
    <s v="خريد تعداد 3,981 سهم بورس اوراق بهادار تهران(بورس1) به نرخ 12,530 به شماره اعلاميه 0000000702_3G"/>
    <n v="50067089"/>
    <n v="0"/>
    <n v="117803375"/>
    <x v="0"/>
    <n v="3981"/>
    <x v="9"/>
    <x v="0"/>
    <x v="0"/>
    <x v="0"/>
  </r>
  <r>
    <s v=""/>
    <n v="35"/>
    <s v="1400/09/03"/>
    <s v="خريد تعداد 9,866 سهم بورس اوراق بهادار تهران(بورس1) به نرخ 12,520 به شماره اعلاميه 0000000701_3G"/>
    <n v="123980825"/>
    <n v="0"/>
    <n v="167870464"/>
    <x v="0"/>
    <n v="9866"/>
    <x v="9"/>
    <x v="0"/>
    <x v="0"/>
    <x v="0"/>
  </r>
  <r>
    <s v=""/>
    <n v="36"/>
    <s v="1400/09/03"/>
    <s v="خريد تعداد 7,436 سهم بورس اوراق بهادار تهران(بورس1) به نرخ 12,500 به شماره اعلاميه 0000000697_3G"/>
    <n v="93295028"/>
    <n v="0"/>
    <n v="291851289"/>
    <x v="0"/>
    <n v="7436"/>
    <x v="9"/>
    <x v="0"/>
    <x v="0"/>
    <x v="0"/>
  </r>
  <r>
    <s v=""/>
    <n v="37"/>
    <s v="1400/09/03"/>
    <s v="خريد تعداد 97,905 سهم بورس اوراق بهادار تهران(بورس1) به نرخ 12,490 به شماره اعلاميه 0000000932_3G"/>
    <n v="1227372603"/>
    <n v="0"/>
    <n v="385146317"/>
    <x v="0"/>
    <n v="97905"/>
    <x v="9"/>
    <x v="0"/>
    <x v="0"/>
    <x v="0"/>
  </r>
  <r>
    <s v=""/>
    <n v="38"/>
    <s v="1400/09/03"/>
    <s v="خريد تعداد 8,193 سهم بورس اوراق بهادار تهران(بورس1) به نرخ 12,470 به شماره اعلاميه 0000001001_3G"/>
    <n v="102545944"/>
    <n v="0"/>
    <n v="1612518920"/>
    <x v="0"/>
    <n v="8193"/>
    <x v="9"/>
    <x v="0"/>
    <x v="0"/>
    <x v="0"/>
  </r>
  <r>
    <s v=""/>
    <n v="39"/>
    <s v="1400/09/03"/>
    <s v="خريد تعداد 12,189 سهم بورس اوراق بهادار تهران(بورس1) به نرخ 12,410 به شماره اعلاميه 0000000690_3G"/>
    <n v="151826985"/>
    <n v="0"/>
    <n v="1715064864"/>
    <x v="0"/>
    <n v="12189"/>
    <x v="9"/>
    <x v="0"/>
    <x v="0"/>
    <x v="0"/>
  </r>
  <r>
    <s v=""/>
    <n v="40"/>
    <s v="1400/09/03"/>
    <s v="خريد تعداد 37,010 سهم نوش مازندران(غنوش1) به نرخ 14,100 به شماره اعلاميه 0000000006_3G"/>
    <n v="523778069"/>
    <n v="0"/>
    <n v="1866891849"/>
    <x v="0"/>
    <n v="37010"/>
    <x v="10"/>
    <x v="0"/>
    <x v="0"/>
    <x v="0"/>
  </r>
  <r>
    <s v=""/>
    <n v="41"/>
    <s v="1400/09/03"/>
    <s v="فروش تعداد 1,099 سهم فرابورس ایران(فرابورس1) به نرخ 21,102 به شماره اعلاميه 0000000294_3G"/>
    <n v="0"/>
    <n v="22987022"/>
    <n v="2390669918"/>
    <x v="1"/>
    <n v="1099"/>
    <x v="5"/>
    <x v="0"/>
    <x v="0"/>
    <x v="0"/>
  </r>
  <r>
    <s v=""/>
    <n v="42"/>
    <s v="1400/09/03"/>
    <s v="فروش تعداد 3,761 سهم فرابورس ایران(فرابورس1) به نرخ 21,101 به شماره اعلاميه 0000000297_3G"/>
    <n v="0"/>
    <n v="78662495"/>
    <n v="2367682896"/>
    <x v="1"/>
    <n v="3761"/>
    <x v="5"/>
    <x v="0"/>
    <x v="0"/>
    <x v="0"/>
  </r>
  <r>
    <s v=""/>
    <n v="43"/>
    <s v="1400/09/03"/>
    <s v="فروش تعداد 25,140 سهم فرابورس ایران(فرابورس1) به نرخ 21,100 به شماره اعلاميه 0000000301_3G"/>
    <n v="0"/>
    <n v="525786012"/>
    <n v="2289020401"/>
    <x v="1"/>
    <n v="25140"/>
    <x v="5"/>
    <x v="0"/>
    <x v="0"/>
    <x v="0"/>
  </r>
  <r>
    <s v=""/>
    <n v="44"/>
    <s v="1400/09/03"/>
    <s v="فروش تعداد 2,000 سهم فرابورس ایران(فرابورس1) به نرخ 20,803 به شماره اعلاميه 0000000604_3G"/>
    <n v="0"/>
    <n v="41239870"/>
    <n v="1763234389"/>
    <x v="1"/>
    <n v="2000"/>
    <x v="5"/>
    <x v="0"/>
    <x v="0"/>
    <x v="0"/>
  </r>
  <r>
    <s v=""/>
    <n v="45"/>
    <s v="1400/09/03"/>
    <s v="فروش تعداد 10,817 سهم فرابورس ایران(فرابورس1) به نرخ 20,800 به شماره اعلاميه 0000000613_3G"/>
    <n v="0"/>
    <n v="223013663"/>
    <n v="1721994519"/>
    <x v="1"/>
    <n v="10817"/>
    <x v="5"/>
    <x v="0"/>
    <x v="0"/>
    <x v="0"/>
  </r>
  <r>
    <s v=""/>
    <n v="46"/>
    <s v="1400/09/03"/>
    <s v="فروش تعداد 300 سهم فرابورس ایران(فرابورس1) به نرخ 20,777 به شماره اعلاميه 0000000607_3G"/>
    <n v="0"/>
    <n v="6178254"/>
    <n v="1498980856"/>
    <x v="1"/>
    <n v="300"/>
    <x v="5"/>
    <x v="0"/>
    <x v="0"/>
    <x v="0"/>
  </r>
  <r>
    <s v=""/>
    <n v="47"/>
    <s v="1400/09/03"/>
    <s v="فروش تعداد 46,883 سهم فرابورس ایران(فرابورس1) به نرخ 20,770 به شماره اعلاميه 0000000614_3G"/>
    <n v="0"/>
    <n v="965190840"/>
    <n v="1492802602"/>
    <x v="1"/>
    <n v="46883"/>
    <x v="5"/>
    <x v="0"/>
    <x v="0"/>
    <x v="0"/>
  </r>
  <r>
    <s v=""/>
    <n v="48"/>
    <s v="1400/09/02"/>
    <s v="خريد تعداد 2,551 سهم تهیه توزیع غذای دنا آفرین فدک(گدنا1) به نرخ 17,450 به شماره اعلامیه 0000003321_3G"/>
    <n v="44676626"/>
    <n v="0"/>
    <n v="527611762"/>
    <x v="0"/>
    <n v="2551"/>
    <x v="1"/>
    <x v="0"/>
    <x v="0"/>
    <x v="0"/>
  </r>
  <r>
    <s v=""/>
    <n v="49"/>
    <s v="1400/09/02"/>
    <s v="خريد تعداد 4,719 سهم تهیه توزیع غذای دنا آفرین فدک(گدنا1) به نرخ 17,436 به شماره اعلامیه 0000003320_3G"/>
    <n v="82579323"/>
    <n v="0"/>
    <n v="572288388"/>
    <x v="0"/>
    <n v="4719"/>
    <x v="1"/>
    <x v="0"/>
    <x v="0"/>
    <x v="0"/>
  </r>
  <r>
    <s v=""/>
    <n v="50"/>
    <s v="1400/09/02"/>
    <s v="خريد تعداد 13,400 سهم داروسازی سبحان انکولوژی(دسانکو1) به نرخ 12,970 به شماره اعلامیه 0000000541_3G"/>
    <n v="174429230"/>
    <n v="0"/>
    <n v="654867711"/>
    <x v="0"/>
    <n v="13400"/>
    <x v="11"/>
    <x v="0"/>
    <x v="0"/>
    <x v="0"/>
  </r>
  <r>
    <s v=""/>
    <n v="51"/>
    <s v="1400/09/02"/>
    <s v="خريد تعداد 37,500 سهم نوش مازندران(غنوش1) به نرخ 14,020 به شماره اعلاميه 0000003855_3G"/>
    <n v="527701562"/>
    <n v="0"/>
    <n v="829296941"/>
    <x v="0"/>
    <n v="37500"/>
    <x v="10"/>
    <x v="0"/>
    <x v="0"/>
    <x v="0"/>
  </r>
  <r>
    <s v=""/>
    <n v="52"/>
    <s v="1400/09/02"/>
    <s v="خريد تعداد 29,705 سهم نوش مازندران(غنوش1) به نرخ 14,010 به شماره اعلاميه 0000003400_3G"/>
    <n v="417711855"/>
    <n v="0"/>
    <n v="1356998503"/>
    <x v="0"/>
    <n v="29705"/>
    <x v="10"/>
    <x v="0"/>
    <x v="0"/>
    <x v="0"/>
  </r>
  <r>
    <s v=""/>
    <n v="53"/>
    <s v="1400/09/02"/>
    <s v="خريد تعداد 600 سهم نوش مازندران(غنوش1) به نرخ 14,000 به شماره اعلاميه 0000003441_3G"/>
    <n v="8431180"/>
    <n v="0"/>
    <n v="1774710358"/>
    <x v="0"/>
    <n v="600"/>
    <x v="10"/>
    <x v="0"/>
    <x v="0"/>
    <x v="0"/>
  </r>
  <r>
    <s v=""/>
    <n v="54"/>
    <s v="1400/09/02"/>
    <s v="خريد تعداد 295 سهم نوش مازندران(غنوش1) به نرخ 13,880 به شماره اعلاميه 0000003398_3G"/>
    <n v="4109796"/>
    <n v="0"/>
    <n v="1783141538"/>
    <x v="0"/>
    <n v="295"/>
    <x v="10"/>
    <x v="0"/>
    <x v="0"/>
    <x v="0"/>
  </r>
  <r>
    <s v=""/>
    <n v="55"/>
    <s v="1400/09/02"/>
    <s v="خريد تعداد 6,487 سهم نوش مازندران(غنوش1) به نرخ 13,650 به شماره اعلاميه 0000002208_3G"/>
    <n v="88876231"/>
    <n v="0"/>
    <n v="1787251334"/>
    <x v="0"/>
    <n v="6487"/>
    <x v="10"/>
    <x v="0"/>
    <x v="0"/>
    <x v="0"/>
  </r>
  <r>
    <s v=""/>
    <n v="56"/>
    <s v="1400/09/02"/>
    <s v="خريد تعداد 25,813 سهم نوش مازندران(غنوش1) به نرخ 13,640 به شماره اعلاميه 0000002204_3G"/>
    <n v="353396270"/>
    <n v="0"/>
    <n v="1876127565"/>
    <x v="0"/>
    <n v="25813"/>
    <x v="10"/>
    <x v="0"/>
    <x v="0"/>
    <x v="0"/>
  </r>
  <r>
    <s v=""/>
    <n v="57"/>
    <s v="1400/09/02"/>
    <s v="خريد تعداد 86,926 سهم گلوکوزان(غگل1) به نرخ 3,582 به شماره اعلاميه 0000002161_3G"/>
    <n v="312524727"/>
    <n v="0"/>
    <n v="2229523835"/>
    <x v="0"/>
    <n v="86926"/>
    <x v="7"/>
    <x v="0"/>
    <x v="0"/>
    <x v="0"/>
  </r>
  <r>
    <s v=""/>
    <n v="58"/>
    <s v="1400/09/02"/>
    <s v="خريد تعداد 2,306 سهم گلوکوزان(غگل1) به نرخ 3,572 به شماره اعلاميه 0000002153_3G"/>
    <n v="8267603"/>
    <n v="0"/>
    <n v="2542048562"/>
    <x v="0"/>
    <n v="2306"/>
    <x v="7"/>
    <x v="0"/>
    <x v="0"/>
    <x v="0"/>
  </r>
  <r>
    <s v=""/>
    <n v="59"/>
    <s v="1400/09/02"/>
    <s v="خريد تعداد 1,000 سهم گلوکوزان(غگل1) به نرخ 3,570 به شماره اعلاميه 0000002152_3G"/>
    <n v="3583248"/>
    <n v="0"/>
    <n v="2550316165"/>
    <x v="0"/>
    <n v="1000"/>
    <x v="7"/>
    <x v="0"/>
    <x v="0"/>
    <x v="0"/>
  </r>
  <r>
    <s v=""/>
    <n v="60"/>
    <s v="1400/09/02"/>
    <s v="خريد تعداد 68,718 سهم گلوکوزان(غگل1) به نرخ 3,560 به شماره اعلاميه 0000002151_3G"/>
    <n v="245544165"/>
    <n v="0"/>
    <n v="2553899413"/>
    <x v="0"/>
    <n v="68718"/>
    <x v="7"/>
    <x v="0"/>
    <x v="0"/>
    <x v="0"/>
  </r>
  <r>
    <s v=""/>
    <n v="61"/>
    <s v="1400/09/02"/>
    <s v="خريد تعداد 19,000 سهم گلوکوزان(غگل1) به نرخ 3,556 به شماره اعلاميه 0000002150_3G"/>
    <n v="67814796"/>
    <n v="0"/>
    <n v="2799443578"/>
    <x v="0"/>
    <n v="19000"/>
    <x v="7"/>
    <x v="0"/>
    <x v="0"/>
    <x v="0"/>
  </r>
  <r>
    <s v=""/>
    <n v="62"/>
    <s v="1400/09/02"/>
    <s v="خريد تعداد 6,070 سهم داروپخش (هلدینگ(وپخش1) به نرخ 33,210 به شماره اعلاميه 0000000235_3G"/>
    <n v="202332979"/>
    <n v="0"/>
    <n v="2867258374"/>
    <x v="0"/>
    <n v="6070"/>
    <x v="3"/>
    <x v="0"/>
    <x v="0"/>
    <x v="0"/>
  </r>
  <r>
    <s v=""/>
    <n v="63"/>
    <s v="1400/09/02"/>
    <s v="خريد تعداد 6,653 سهم داروپخش (هلدینگ(وپخش1) به نرخ 33,190 به شماره اعلاميه 0000000197_3G"/>
    <n v="221632727"/>
    <n v="0"/>
    <n v="3069591353"/>
    <x v="0"/>
    <n v="6653"/>
    <x v="3"/>
    <x v="0"/>
    <x v="0"/>
    <x v="0"/>
  </r>
  <r>
    <s v=""/>
    <n v="64"/>
    <s v="1400/09/02"/>
    <s v="خريد تعداد 1,155 سهم داروپخش (هلدینگ(وپخش1) به نرخ 33,180 به شماره اعلاميه 0000000196_3G"/>
    <n v="38465150"/>
    <n v="0"/>
    <n v="3291224080"/>
    <x v="0"/>
    <n v="1155"/>
    <x v="3"/>
    <x v="0"/>
    <x v="0"/>
    <x v="0"/>
  </r>
  <r>
    <s v=""/>
    <n v="65"/>
    <s v="1400/09/02"/>
    <s v="خريد تعداد 457 سهم داروپخش (هلدینگ(وپخش1) به نرخ 33,170 به شماره اعلاميه 0000000194_3G"/>
    <n v="15214956"/>
    <n v="0"/>
    <n v="3329689230"/>
    <x v="0"/>
    <n v="457"/>
    <x v="3"/>
    <x v="0"/>
    <x v="0"/>
    <x v="0"/>
  </r>
  <r>
    <s v=""/>
    <n v="66"/>
    <s v="1400/09/02"/>
    <s v="خريد تعداد 4,285 سهم داروپخش (هلدینگ(وپخش1) به نرخ 33,150 به شماره اعلاميه 0000000193_3G"/>
    <n v="142575026"/>
    <n v="0"/>
    <n v="3344904186"/>
    <x v="0"/>
    <n v="4285"/>
    <x v="3"/>
    <x v="0"/>
    <x v="0"/>
    <x v="0"/>
  </r>
  <r>
    <s v=""/>
    <n v="67"/>
    <s v="1400/09/02"/>
    <s v="فروش تعداد 19,549 سهم فرابورس ایران(فرابورس1) به نرخ 21,552 به شماره اعلاميه 0000003696_3G"/>
    <n v="0"/>
    <n v="417612454"/>
    <n v="3487479212"/>
    <x v="1"/>
    <n v="19549"/>
    <x v="5"/>
    <x v="0"/>
    <x v="0"/>
    <x v="0"/>
  </r>
  <r>
    <s v=""/>
    <n v="68"/>
    <s v="1400/09/02"/>
    <s v="فروش تعداد 26,901 سهم فرابورس ایران(فرابورس1) به نرخ 21,500 به شماره اعلاميه 0000001789_3G"/>
    <n v="0"/>
    <n v="573281852"/>
    <n v="3069866758"/>
    <x v="1"/>
    <n v="26901"/>
    <x v="5"/>
    <x v="0"/>
    <x v="0"/>
    <x v="0"/>
  </r>
  <r>
    <s v=""/>
    <n v="69"/>
    <s v="1400/09/02"/>
    <s v="فروش تعداد 9,500 سهم فرابورس ایران(فرابورس1) به نرخ 21,480 به شماره اعلاميه 0000003885_3G"/>
    <n v="0"/>
    <n v="202264294"/>
    <n v="2496584906"/>
    <x v="1"/>
    <n v="9500"/>
    <x v="5"/>
    <x v="0"/>
    <x v="0"/>
    <x v="0"/>
  </r>
  <r>
    <s v=""/>
    <n v="70"/>
    <s v="1400/09/02"/>
    <s v="فروش تعداد 8,000 سهم فرابورس ایران(فرابورس1) به نرخ 21,463 به شماره اعلاميه 0000002386_3G"/>
    <n v="0"/>
    <n v="170193014"/>
    <n v="2294320612"/>
    <x v="1"/>
    <n v="8000"/>
    <x v="5"/>
    <x v="0"/>
    <x v="0"/>
    <x v="0"/>
  </r>
  <r>
    <s v=""/>
    <n v="71"/>
    <s v="1400/09/02"/>
    <s v="فروش تعداد 18,099 سهم فرابورس ایران(فرابورس1) به نرخ 21,460 به شماره اعلاميه 0000001911_3G"/>
    <n v="0"/>
    <n v="384986618"/>
    <n v="2124127598"/>
    <x v="1"/>
    <n v="18099"/>
    <x v="5"/>
    <x v="0"/>
    <x v="0"/>
    <x v="0"/>
  </r>
  <r>
    <s v=""/>
    <n v="72"/>
    <s v="1400/09/02"/>
    <s v="فروش تعداد 21,000 سهم فرابورس ایران(فرابورس1) به نرخ 21,450 به شماره اعلاميه 0000001131_3G"/>
    <n v="0"/>
    <n v="446486053"/>
    <n v="1739140980"/>
    <x v="1"/>
    <n v="21000"/>
    <x v="5"/>
    <x v="0"/>
    <x v="0"/>
    <x v="0"/>
  </r>
  <r>
    <s v=""/>
    <n v="73"/>
    <s v="1400/09/02"/>
    <s v="فروش تعداد 2,733 سهم فرابورس ایران(فرابورس1) به نرخ 21,449 به شماره اعلاميه 0000004498_3G"/>
    <n v="0"/>
    <n v="58104268"/>
    <n v="1292654927"/>
    <x v="1"/>
    <n v="2733"/>
    <x v="5"/>
    <x v="0"/>
    <x v="0"/>
    <x v="0"/>
  </r>
  <r>
    <s v=""/>
    <n v="74"/>
    <s v="1400/09/02"/>
    <s v="فروش تعداد 3,267 سهم فرابورس ایران(فرابورس1) به نرخ 21,446 به شماره اعلاميه 0000004500_3G"/>
    <n v="0"/>
    <n v="69447525"/>
    <n v="1234550659"/>
    <x v="1"/>
    <n v="3267"/>
    <x v="5"/>
    <x v="0"/>
    <x v="0"/>
    <x v="0"/>
  </r>
  <r>
    <s v=""/>
    <n v="75"/>
    <s v="1400/09/02"/>
    <s v="فروش تعداد 939 سهم فرابورس ایران(فرابورس1) به نرخ 21,445 به شماره اعلاميه 0000004338_3G"/>
    <n v="0"/>
    <n v="19959656"/>
    <n v="1165103134"/>
    <x v="1"/>
    <n v="939"/>
    <x v="5"/>
    <x v="0"/>
    <x v="0"/>
    <x v="0"/>
  </r>
  <r>
    <s v=""/>
    <n v="76"/>
    <s v="1400/09/02"/>
    <s v="فروش تعداد 6,641 سهم فرابورس ایران(فرابورس1) به نرخ 21,444 به شماره اعلاميه 0000004341_3G"/>
    <n v="0"/>
    <n v="141156407"/>
    <n v="1145143478"/>
    <x v="1"/>
    <n v="6641"/>
    <x v="5"/>
    <x v="0"/>
    <x v="0"/>
    <x v="0"/>
  </r>
  <r>
    <s v=""/>
    <n v="77"/>
    <s v="1400/09/02"/>
    <s v="فروش تعداد 22,420 سهم فرابورس ایران(فرابورس1) به نرخ 21,440 به شماره اعلاميه 0000004342_3G"/>
    <n v="0"/>
    <n v="476454776"/>
    <n v="1003987071"/>
    <x v="1"/>
    <n v="22420"/>
    <x v="5"/>
    <x v="0"/>
    <x v="0"/>
    <x v="0"/>
  </r>
  <r>
    <s v=""/>
    <n v="78"/>
    <s v="1400/09/02"/>
    <s v="فروش تعداد 25,000 سهم فرابورس ایران(فرابورس1) به نرخ 21,277 به شماره اعلاميه 0000005084_3G"/>
    <n v="0"/>
    <n v="527244061"/>
    <n v="527532295"/>
    <x v="1"/>
    <n v="25000"/>
    <x v="5"/>
    <x v="0"/>
    <x v="0"/>
    <x v="0"/>
  </r>
  <r>
    <s v=""/>
    <n v="79"/>
    <s v="1400/08/30"/>
    <s v="بابت سود صندوق سرمایه گذاری حامی آبان 1400"/>
    <n v="0"/>
    <n v="365"/>
    <n v="288234"/>
    <x v="3"/>
    <n v="0"/>
    <x v="2"/>
    <x v="1"/>
    <x v="0"/>
    <x v="1"/>
  </r>
  <r>
    <s v=""/>
    <n v="80"/>
    <s v="1400/08/25"/>
    <s v="خريد تعداد 13,725 سهم فرابورس ایران(فرابورس1) به نرخ 23,420 به شماره اعلامیه 0000005798_3G"/>
    <n v="322606957"/>
    <n v="0"/>
    <n v="287869"/>
    <x v="0"/>
    <n v="13725"/>
    <x v="5"/>
    <x v="1"/>
    <x v="0"/>
    <x v="1"/>
  </r>
  <r>
    <s v=""/>
    <n v="81"/>
    <s v="1400/08/25"/>
    <s v="خريد تعداد 1,770 سهم فرابورس ایران(فرابورس1) به نرخ 23,405 به شماره اعلامیه 0000005794_3G"/>
    <n v="41577310"/>
    <n v="0"/>
    <n v="322894826"/>
    <x v="0"/>
    <n v="1770"/>
    <x v="5"/>
    <x v="1"/>
    <x v="0"/>
    <x v="1"/>
  </r>
  <r>
    <s v=""/>
    <n v="82"/>
    <s v="1400/08/25"/>
    <s v="خريد تعداد 30,469 سهم فرابورس ایران(فرابورس1) به نرخ 23,400 به شماره اعلامیه 0000005793_3G"/>
    <n v="715564088"/>
    <n v="0"/>
    <n v="364472136"/>
    <x v="0"/>
    <n v="30469"/>
    <x v="5"/>
    <x v="1"/>
    <x v="0"/>
    <x v="1"/>
  </r>
  <r>
    <s v=""/>
    <n v="83"/>
    <s v="1400/08/25"/>
    <s v="خريد تعداد 47,891 سهم فرابورس ایران(فرابورس1) به نرخ 23,390 به شماره اعلامیه 0000005940_3G"/>
    <n v="1124238930"/>
    <n v="0"/>
    <n v="1080036224"/>
    <x v="0"/>
    <n v="47891"/>
    <x v="5"/>
    <x v="1"/>
    <x v="0"/>
    <x v="1"/>
  </r>
  <r>
    <s v=""/>
    <n v="84"/>
    <s v="1400/08/25"/>
    <s v="خريد تعداد 298,118 سهم فرابورس ایران(فرابورس1) به نرخ 23,380 به شماره اعلامیه 0000005726_3G"/>
    <n v="6995313821"/>
    <n v="0"/>
    <n v="2204275154"/>
    <x v="0"/>
    <n v="298118"/>
    <x v="5"/>
    <x v="1"/>
    <x v="0"/>
    <x v="1"/>
  </r>
  <r>
    <s v=""/>
    <n v="85"/>
    <s v="1400/08/25"/>
    <s v="خريد تعداد 300 سهم فرابورس ایران(فرابورس1) به نرخ 23,378 به شماره اعلامیه 0000005689_3G"/>
    <n v="7038871"/>
    <n v="0"/>
    <n v="9199588975"/>
    <x v="0"/>
    <n v="300"/>
    <x v="5"/>
    <x v="1"/>
    <x v="0"/>
    <x v="1"/>
  </r>
  <r>
    <s v=""/>
    <n v="86"/>
    <s v="1400/08/25"/>
    <s v="خريد تعداد 770 سهم فرابورس ایران(فرابورس1) به نرخ 23,371 به شماره اعلامیه 0000005373_3G"/>
    <n v="18061024"/>
    <n v="0"/>
    <n v="9206627846"/>
    <x v="0"/>
    <n v="770"/>
    <x v="5"/>
    <x v="1"/>
    <x v="0"/>
    <x v="1"/>
  </r>
  <r>
    <s v=""/>
    <n v="87"/>
    <s v="1400/08/25"/>
    <s v="خريد تعداد 16,481 سهم فرابورس ایران(فرابورس1) به نرخ 23,370 به شماره اعلامیه 0000005688_3G"/>
    <n v="386559853"/>
    <n v="0"/>
    <n v="9224688870"/>
    <x v="0"/>
    <n v="16481"/>
    <x v="5"/>
    <x v="1"/>
    <x v="0"/>
    <x v="1"/>
  </r>
  <r>
    <s v=""/>
    <n v="88"/>
    <s v="1400/08/25"/>
    <s v="خريد تعداد 9,290 سهم فرابورس ایران(فرابورس1) به نرخ 23,350 به شماره اعلامیه 0000005684_3G"/>
    <n v="217709337"/>
    <n v="0"/>
    <n v="9611248723"/>
    <x v="0"/>
    <n v="9290"/>
    <x v="5"/>
    <x v="1"/>
    <x v="0"/>
    <x v="1"/>
  </r>
  <r>
    <s v=""/>
    <n v="89"/>
    <s v="1400/08/25"/>
    <s v="خريد تعداد 200 سهم فرابورس ایران(فرابورس1) به نرخ 23,337 به شماره اعلامیه 0000005368_3G"/>
    <n v="4684348"/>
    <n v="0"/>
    <n v="9828958060"/>
    <x v="0"/>
    <n v="200"/>
    <x v="5"/>
    <x v="1"/>
    <x v="0"/>
    <x v="1"/>
  </r>
  <r>
    <s v=""/>
    <n v="90"/>
    <s v="1400/08/25"/>
    <s v="خريد تعداد 4,413 سهم فرابورس ایران(فرابورس1) به نرخ 23,334 به شماره اعلامیه 0000005682_3G"/>
    <n v="103346936"/>
    <n v="0"/>
    <n v="9833642408"/>
    <x v="0"/>
    <n v="4413"/>
    <x v="5"/>
    <x v="1"/>
    <x v="0"/>
    <x v="1"/>
  </r>
  <r>
    <s v=""/>
    <n v="91"/>
    <s v="1400/08/25"/>
    <s v="خريد تعداد 73,345 سهم فرابورس ایران(فرابورس1) به نرخ 23,330 به شماره اعلامیه 0000005681_3G"/>
    <n v="1717353678"/>
    <n v="0"/>
    <n v="9936989344"/>
    <x v="0"/>
    <n v="73345"/>
    <x v="5"/>
    <x v="1"/>
    <x v="0"/>
    <x v="1"/>
  </r>
  <r>
    <s v=""/>
    <n v="92"/>
    <s v="1400/08/25"/>
    <s v="خريد تعداد 7,822 سهم فرابورس ایران(فرابورس1) به نرخ 23,320 به شماره اعلامیه 0000006003_3G"/>
    <n v="183071541"/>
    <n v="0"/>
    <n v="11654343022"/>
    <x v="0"/>
    <n v="7822"/>
    <x v="5"/>
    <x v="1"/>
    <x v="0"/>
    <x v="1"/>
  </r>
  <r>
    <s v=""/>
    <n v="93"/>
    <s v="1400/08/25"/>
    <s v="خريد تعداد 200 سهم فرابورس ایران(فرابورس1) به نرخ 23,315 به شماره اعلامیه 0000006002_3G"/>
    <n v="4679934"/>
    <n v="0"/>
    <n v="11837414563"/>
    <x v="0"/>
    <n v="200"/>
    <x v="5"/>
    <x v="1"/>
    <x v="0"/>
    <x v="1"/>
  </r>
  <r>
    <s v=""/>
    <n v="94"/>
    <s v="1400/08/25"/>
    <s v="خريد تعداد 22,821 سهم فرابورس ایران(فرابورس1) به نرخ 23,311 به شماره اعلامیه 0000006001_3G"/>
    <n v="533912464"/>
    <n v="0"/>
    <n v="11842094497"/>
    <x v="0"/>
    <n v="22821"/>
    <x v="5"/>
    <x v="1"/>
    <x v="0"/>
    <x v="1"/>
  </r>
  <r>
    <s v=""/>
    <n v="95"/>
    <s v="1400/08/25"/>
    <s v="خريد تعداد 2,147 سهم فرابورس ایران(فرابورس1) به نرخ 23,310 به شماره اعلامیه 0000005633_3G"/>
    <n v="50228331"/>
    <n v="0"/>
    <n v="12376006961"/>
    <x v="0"/>
    <n v="2147"/>
    <x v="5"/>
    <x v="1"/>
    <x v="0"/>
    <x v="1"/>
  </r>
  <r>
    <s v=""/>
    <n v="96"/>
    <s v="1400/08/25"/>
    <s v="خريد تعداد 2,457 سهم فرابورس ایران(فرابورس1) به نرخ 23,309 به شماره اعلامیه 0000006000_3G"/>
    <n v="57478212"/>
    <n v="0"/>
    <n v="12426235292"/>
    <x v="0"/>
    <n v="2457"/>
    <x v="5"/>
    <x v="1"/>
    <x v="0"/>
    <x v="1"/>
  </r>
  <r>
    <s v=""/>
    <n v="97"/>
    <s v="1400/08/25"/>
    <s v="خريد تعداد 194,160 سهم فرابورس ایران(فرابورس1) به نرخ 23,250 به شماره اعلامیه 0000005493_3G"/>
    <n v="4530615628"/>
    <n v="0"/>
    <n v="12483713504"/>
    <x v="0"/>
    <n v="194160"/>
    <x v="5"/>
    <x v="1"/>
    <x v="0"/>
    <x v="1"/>
  </r>
  <r>
    <s v=""/>
    <n v="98"/>
    <s v="1400/08/25"/>
    <s v="خريد تعداد 2,800 سهم فرابورس ایران(فرابورس1) به نرخ 23,240 به شماره اعلامیه 0000005313_3G"/>
    <n v="65308331"/>
    <n v="0"/>
    <n v="17014329132"/>
    <x v="0"/>
    <n v="2800"/>
    <x v="5"/>
    <x v="1"/>
    <x v="0"/>
    <x v="1"/>
  </r>
  <r>
    <s v=""/>
    <n v="99"/>
    <s v="1400/08/25"/>
    <s v="خريد تعداد 1,520 سهم فرابورس ایران(فرابورس1) به نرخ 23,230 به شماره اعلامیه 0000005310_3G"/>
    <n v="35437838"/>
    <n v="0"/>
    <n v="17079637463"/>
    <x v="0"/>
    <n v="1520"/>
    <x v="5"/>
    <x v="1"/>
    <x v="0"/>
    <x v="1"/>
  </r>
  <r>
    <s v=""/>
    <n v="100"/>
    <s v="1400/08/25"/>
    <s v="خريد تعداد 1,520 سهم فرابورس ایران(فرابورس1) به نرخ 23,210 به شماره اعلامیه 0000005308_3G"/>
    <n v="35407328"/>
    <n v="0"/>
    <n v="17115075301"/>
    <x v="0"/>
    <n v="1520"/>
    <x v="5"/>
    <x v="1"/>
    <x v="0"/>
    <x v="1"/>
  </r>
  <r>
    <s v=""/>
    <n v="101"/>
    <s v="1400/08/25"/>
    <s v="خريد تعداد 23,793 سهم فرابورس ایران(فرابورس1) به نرخ 23,158 به شماره اعلامیه 0000005264_3G"/>
    <n v="552999501"/>
    <n v="0"/>
    <n v="17150482629"/>
    <x v="0"/>
    <n v="23793"/>
    <x v="5"/>
    <x v="1"/>
    <x v="0"/>
    <x v="1"/>
  </r>
  <r>
    <s v=""/>
    <n v="102"/>
    <s v="1400/08/25"/>
    <s v="خريد تعداد 23,820 سهم فرابورس ایران(فرابورس1) به نرخ 23,150 به شماره اعلامیه 0000005252_3G"/>
    <n v="553435794"/>
    <n v="0"/>
    <n v="17703482130"/>
    <x v="0"/>
    <n v="23820"/>
    <x v="5"/>
    <x v="1"/>
    <x v="0"/>
    <x v="1"/>
  </r>
  <r>
    <s v=""/>
    <n v="103"/>
    <s v="1400/08/25"/>
    <s v="خريد تعداد 2,750 سهم فرابورس ایران(فرابورس1) به نرخ 23,149 به شماره اعلامیه 0000005247_3G"/>
    <n v="63890954"/>
    <n v="0"/>
    <n v="18256917924"/>
    <x v="0"/>
    <n v="2750"/>
    <x v="5"/>
    <x v="1"/>
    <x v="0"/>
    <x v="1"/>
  </r>
  <r>
    <s v=""/>
    <n v="104"/>
    <s v="1400/08/25"/>
    <s v="خريد تعداد 1,742 سهم فرابورس ایران(فرابورس1) به نرخ 23,148 به شماره اعلامیه 0000005245_3G"/>
    <n v="40470268"/>
    <n v="0"/>
    <n v="18320808878"/>
    <x v="0"/>
    <n v="1742"/>
    <x v="5"/>
    <x v="1"/>
    <x v="0"/>
    <x v="1"/>
  </r>
  <r>
    <s v=""/>
    <n v="105"/>
    <s v="1400/08/25"/>
    <s v="خريد تعداد 20,688 سهم فرابورس ایران(فرابورس1) به نرخ 23,145 به شماره اعلامیه 0000005242_3G"/>
    <n v="480562826"/>
    <n v="0"/>
    <n v="18361279146"/>
    <x v="0"/>
    <n v="20688"/>
    <x v="5"/>
    <x v="1"/>
    <x v="0"/>
    <x v="1"/>
  </r>
  <r>
    <s v=""/>
    <n v="106"/>
    <s v="1400/08/25"/>
    <s v="خريد تعداد 6,862 سهم فرابورس ایران(فرابورس1) به نرخ 23,140 به شماره اعلامیه 0000005233_3G"/>
    <n v="159363389"/>
    <n v="0"/>
    <n v="18841841972"/>
    <x v="0"/>
    <n v="6862"/>
    <x v="5"/>
    <x v="1"/>
    <x v="0"/>
    <x v="1"/>
  </r>
  <r>
    <s v=""/>
    <n v="107"/>
    <s v="1400/08/25"/>
    <s v="خريد تعداد 4,167 سهم فرابورس ایران(فرابورس1) به نرخ 23,130 به شماره اعلامیه 0000005232_3G"/>
    <n v="96732765"/>
    <n v="0"/>
    <n v="19001205361"/>
    <x v="0"/>
    <n v="4167"/>
    <x v="5"/>
    <x v="1"/>
    <x v="0"/>
    <x v="1"/>
  </r>
  <r>
    <s v=""/>
    <n v="108"/>
    <s v="1400/08/25"/>
    <s v="خريد تعداد 79,132 سهم فرابورس ایران(فرابورس1) به نرخ 23,129 به شماره اعلامیه 0000005229_3G"/>
    <n v="1836891471"/>
    <n v="0"/>
    <n v="19097938126"/>
    <x v="0"/>
    <n v="79132"/>
    <x v="5"/>
    <x v="1"/>
    <x v="0"/>
    <x v="1"/>
  </r>
  <r>
    <s v=""/>
    <n v="109"/>
    <s v="1400/08/25"/>
    <s v="خريد تعداد 791 سهم فرابورس ایران(فرابورس1) به نرخ 23,128 به شماره اعلامیه 0000005228_3G"/>
    <n v="18360690"/>
    <n v="0"/>
    <n v="20934829597"/>
    <x v="0"/>
    <n v="791"/>
    <x v="5"/>
    <x v="1"/>
    <x v="0"/>
    <x v="1"/>
  </r>
  <r>
    <s v=""/>
    <n v="110"/>
    <s v="1400/08/25"/>
    <s v="خريد تعداد 49,500 سهم فرابورس ایران(فرابورس1) به نرخ 23,127 به شماره اعلامیه 0000005208_3G"/>
    <n v="1148944360"/>
    <n v="0"/>
    <n v="20953190287"/>
    <x v="0"/>
    <n v="49500"/>
    <x v="5"/>
    <x v="1"/>
    <x v="0"/>
    <x v="1"/>
  </r>
  <r>
    <s v=""/>
    <n v="111"/>
    <s v="1400/08/25"/>
    <s v="خريد تعداد 20,250 سهم فرابورس ایران(فرابورس1) به نرخ 23,120 به شماره اعلامیه 0000005207_3G"/>
    <n v="469880426"/>
    <n v="0"/>
    <n v="22102134647"/>
    <x v="0"/>
    <n v="20250"/>
    <x v="5"/>
    <x v="1"/>
    <x v="0"/>
    <x v="1"/>
  </r>
  <r>
    <s v=""/>
    <n v="112"/>
    <s v="1400/08/25"/>
    <s v="خريد تعداد 260 سهم فرابورس ایران(فرابورس1) به نرخ 23,118 به شماره اعلامیه 0000005205_3G"/>
    <n v="6032507"/>
    <n v="0"/>
    <n v="22572015073"/>
    <x v="0"/>
    <n v="260"/>
    <x v="5"/>
    <x v="1"/>
    <x v="0"/>
    <x v="1"/>
  </r>
  <r>
    <s v=""/>
    <n v="113"/>
    <s v="1400/08/25"/>
    <s v="خريد تعداد 22,818 سهم فرابورس ایران(فرابورس1) به نرخ 23,117 به شماره اعلامیه 0000005204_3G"/>
    <n v="529399523"/>
    <n v="0"/>
    <n v="22578047580"/>
    <x v="0"/>
    <n v="22818"/>
    <x v="5"/>
    <x v="1"/>
    <x v="0"/>
    <x v="1"/>
  </r>
  <r>
    <s v=""/>
    <n v="114"/>
    <s v="1400/08/25"/>
    <s v="خريد تعداد 1,700 سهم فرابورس ایران(فرابورس1) به نرخ 23,116 به شماره اعلامیه 0000005203_3G"/>
    <n v="39439920"/>
    <n v="0"/>
    <n v="23107447103"/>
    <x v="0"/>
    <n v="1700"/>
    <x v="5"/>
    <x v="1"/>
    <x v="0"/>
    <x v="1"/>
  </r>
  <r>
    <s v=""/>
    <n v="115"/>
    <s v="1400/08/25"/>
    <s v="خريد تعداد 5,472 سهم فرابورس ایران(فرابورس1) به نرخ 23,100 به شماره اعلامیه 0000005201_3G"/>
    <n v="126862286"/>
    <n v="0"/>
    <n v="23146887023"/>
    <x v="0"/>
    <n v="5472"/>
    <x v="5"/>
    <x v="1"/>
    <x v="0"/>
    <x v="1"/>
  </r>
  <r>
    <s v=""/>
    <n v="116"/>
    <s v="1400/08/25"/>
    <s v="خريد تعداد 25,783 سهم فرابورس ایران(فرابورس1) به نرخ 23,080 به شماره اعلامیه 0000005186_3G"/>
    <n v="597232922"/>
    <n v="0"/>
    <n v="23273749309"/>
    <x v="0"/>
    <n v="25783"/>
    <x v="5"/>
    <x v="1"/>
    <x v="0"/>
    <x v="1"/>
  </r>
  <r>
    <s v=""/>
    <n v="117"/>
    <s v="1400/08/25"/>
    <s v="خريد تعداد 10,939 سهم فرابورس ایران(فرابورس1) به نرخ 23,050 به شماره اعلامیه 0000005166_3G"/>
    <n v="253059734"/>
    <n v="0"/>
    <n v="23870982231"/>
    <x v="0"/>
    <n v="10939"/>
    <x v="5"/>
    <x v="1"/>
    <x v="0"/>
    <x v="1"/>
  </r>
  <r>
    <s v=""/>
    <n v="118"/>
    <s v="1400/08/25"/>
    <s v="خريد تعداد 15,966 سهم فرابورس ایران(فرابورس1) به نرخ 23,030 به شماره اعلامیه 0000005165_3G"/>
    <n v="369032445"/>
    <n v="0"/>
    <n v="24124041965"/>
    <x v="0"/>
    <n v="15966"/>
    <x v="5"/>
    <x v="1"/>
    <x v="0"/>
    <x v="1"/>
  </r>
  <r>
    <s v=""/>
    <n v="119"/>
    <s v="1400/08/25"/>
    <s v="خريد تعداد 1,348 سهم فرابورس ایران(فرابورس1) به نرخ 23,010 به شماره اعلامیه 0000005162_3G"/>
    <n v="31130130"/>
    <n v="0"/>
    <n v="24493074410"/>
    <x v="0"/>
    <n v="1348"/>
    <x v="5"/>
    <x v="1"/>
    <x v="0"/>
    <x v="1"/>
  </r>
  <r>
    <s v=""/>
    <n v="120"/>
    <s v="1400/08/25"/>
    <s v="خريد تعداد 290 سهم بورس کالای ایران(کالا1) به نرخ 33,360 به شماره اعلاميه 0000005502_3G"/>
    <n v="9710306"/>
    <n v="0"/>
    <n v="24524204540"/>
    <x v="0"/>
    <n v="290"/>
    <x v="8"/>
    <x v="1"/>
    <x v="0"/>
    <x v="1"/>
  </r>
  <r>
    <s v=""/>
    <n v="121"/>
    <s v="1400/08/25"/>
    <s v="فروش تعداد 900,000 سهم بورس اوراق بهادار تهران(بورس1) به نرخ 15,520 به شماره اعلاميه 0000008738_3G"/>
    <n v="0"/>
    <n v="13845081779"/>
    <n v="24533914846"/>
    <x v="1"/>
    <n v="900000"/>
    <x v="9"/>
    <x v="1"/>
    <x v="0"/>
    <x v="1"/>
  </r>
  <r>
    <s v=""/>
    <n v="122"/>
    <s v="1400/08/25"/>
    <s v="فروش تعداد 731,100 سهم بورس اوراق بهادار تهران(بورس1) به نرخ 14,750 به شماره اعلاميه 0000001867_3G"/>
    <n v="0"/>
    <n v="10688828269"/>
    <n v="10688833067"/>
    <x v="1"/>
    <n v="731100"/>
    <x v="9"/>
    <x v="1"/>
    <x v="0"/>
    <x v="1"/>
  </r>
  <r>
    <s v=""/>
    <n v="123"/>
    <s v="1400/08/19"/>
    <s v="دریافت وجه طی حواله ساتنا بانکی به شماره 537951 بانک خاور میانه جهت واریز به حساب 0100868772008"/>
    <n v="62570000"/>
    <n v="0"/>
    <n v="4798"/>
    <x v="2"/>
    <n v="0"/>
    <x v="2"/>
    <x v="1"/>
    <x v="0"/>
    <x v="1"/>
  </r>
  <r>
    <s v=""/>
    <n v="124"/>
    <s v="1400/08/17"/>
    <s v="فروش تعداد 755 سهم فرابورس ایران(فرابورس1) به نرخ 26,840 به شماره اعلاميه 0000004542_3G"/>
    <n v="0"/>
    <n v="20085880"/>
    <n v="62574798"/>
    <x v="1"/>
    <n v="755"/>
    <x v="5"/>
    <x v="1"/>
    <x v="0"/>
    <x v="1"/>
  </r>
  <r>
    <s v=""/>
    <n v="125"/>
    <s v="1400/08/17"/>
    <s v="فروش تعداد 1,117 سهم فرابورس ایران(فرابورس1) به نرخ 26,753 به شماره اعلاميه 0000004543_3G"/>
    <n v="0"/>
    <n v="29620134"/>
    <n v="42488918"/>
    <x v="1"/>
    <n v="1117"/>
    <x v="5"/>
    <x v="1"/>
    <x v="0"/>
    <x v="1"/>
  </r>
  <r>
    <s v=""/>
    <n v="126"/>
    <s v="1400/08/17"/>
    <s v="فروش تعداد 478 سهم فرابورس ایران(فرابورس1) به نرخ 26,750 به شماره اعلاميه 0000004544_3G"/>
    <n v="0"/>
    <n v="12673983"/>
    <n v="12868784"/>
    <x v="1"/>
    <n v="478"/>
    <x v="5"/>
    <x v="1"/>
    <x v="0"/>
    <x v="1"/>
  </r>
  <r>
    <s v=""/>
    <n v="127"/>
    <s v="1400/07/30"/>
    <s v="بابت سود صندوق سرمایه گذاری حامی مهر1400"/>
    <n v="0"/>
    <n v="612"/>
    <n v="194801"/>
    <x v="3"/>
    <n v="0"/>
    <x v="2"/>
    <x v="2"/>
    <x v="0"/>
    <x v="2"/>
  </r>
  <r>
    <s v=""/>
    <n v="128"/>
    <s v="1400/07/07"/>
    <s v="پرداخت وجه طی حواله کارت به کارت دروازه پرداخت به شماره 2121108514 بانک خاور میانه تاریخ : 1400/07/06 شعبه : فرعی(A2)"/>
    <n v="0"/>
    <n v="100000000"/>
    <n v="194189"/>
    <x v="4"/>
    <n v="0"/>
    <x v="2"/>
    <x v="2"/>
    <x v="0"/>
    <x v="2"/>
  </r>
  <r>
    <s v=""/>
    <n v="129"/>
    <s v="1400/07/06"/>
    <s v="خريد تعداد 546 سهم سرامیک های صنعتی اردکان(کسرا1) به نرخ 17,240 به شماره اعلاميه 0000000252_3G"/>
    <n v="9447979"/>
    <n v="0"/>
    <n v="-99805811"/>
    <x v="0"/>
    <n v="546"/>
    <x v="4"/>
    <x v="2"/>
    <x v="0"/>
    <x v="2"/>
  </r>
  <r>
    <s v=""/>
    <n v="130"/>
    <s v="1400/07/06"/>
    <s v="خريد تعداد 5,232 سهم سرامیک های صنعتی اردکان(کسرا1) به نرخ 17,220 به شماره اعلاميه 0000000251_3G"/>
    <n v="90429462"/>
    <n v="0"/>
    <n v="-90357832"/>
    <x v="0"/>
    <n v="5232"/>
    <x v="4"/>
    <x v="2"/>
    <x v="0"/>
    <x v="2"/>
  </r>
  <r>
    <s v=""/>
    <n v="131"/>
    <s v="1400/07/01"/>
    <s v="سند افتتاحیه"/>
    <n v="0"/>
    <n v="71630"/>
    <n v="71630"/>
    <x v="5"/>
    <n v="0"/>
    <x v="2"/>
    <x v="2"/>
    <x v="0"/>
    <x v="2"/>
  </r>
  <r>
    <s v=""/>
    <n v="132"/>
    <s v="1400/06/31"/>
    <s v="سند اختتامیه"/>
    <n v="71630"/>
    <n v="0"/>
    <n v="0"/>
    <x v="5"/>
    <n v="0"/>
    <x v="2"/>
    <x v="3"/>
    <x v="0"/>
    <x v="3"/>
  </r>
  <r>
    <s v=""/>
    <n v="133"/>
    <s v="1400/06/31"/>
    <s v="بابت سود صندوق سرمایه گذاری حامی شهریور 1400"/>
    <n v="0"/>
    <n v="55037"/>
    <n v="71630"/>
    <x v="3"/>
    <n v="0"/>
    <x v="2"/>
    <x v="3"/>
    <x v="0"/>
    <x v="3"/>
  </r>
  <r>
    <s v=""/>
    <n v="134"/>
    <s v="1400/06/25"/>
    <s v="پرداخت وجه طی حواله کارت به کارت دروازه پرداخت به شماره 2120567355 بانک خاور میانه تاریخ : 1400/06/24 شعبه : فرعی(A2)"/>
    <n v="0"/>
    <n v="10000000"/>
    <n v="16593"/>
    <x v="4"/>
    <n v="0"/>
    <x v="2"/>
    <x v="3"/>
    <x v="0"/>
    <x v="3"/>
  </r>
  <r>
    <s v=""/>
    <n v="135"/>
    <s v="1400/06/24"/>
    <s v="خريد تعداد 515 سهم سرامیک های صنعتی اردکان(کسرا1) به نرخ 19,360 به شماره اعلاميه 0000000890_3G"/>
    <n v="10007404"/>
    <n v="0"/>
    <n v="-9983407"/>
    <x v="0"/>
    <n v="515"/>
    <x v="4"/>
    <x v="3"/>
    <x v="0"/>
    <x v="3"/>
  </r>
  <r>
    <s v=""/>
    <n v="136"/>
    <s v="1400/06/24"/>
    <s v="پرداخت وجه طی حواله کارت به کارت دروازه پرداخت به شماره 2119690466 بانک خاور میانه تاریخ : 1400/06/23 شعبه : فرعی(A2)"/>
    <n v="0"/>
    <n v="20000000"/>
    <n v="23997"/>
    <x v="4"/>
    <n v="0"/>
    <x v="2"/>
    <x v="3"/>
    <x v="0"/>
    <x v="3"/>
  </r>
  <r>
    <s v=""/>
    <n v="137"/>
    <s v="1400/06/23"/>
    <s v="خريد تعداد 500 سهم توسعه معدنی و صنعتی صبانور(کنور1) به نرخ 19,420 به شماره اعلاميه 0000002222_3G"/>
    <n v="9746040"/>
    <n v="0"/>
    <n v="-19976003"/>
    <x v="0"/>
    <n v="500"/>
    <x v="12"/>
    <x v="3"/>
    <x v="0"/>
    <x v="3"/>
  </r>
  <r>
    <s v=""/>
    <n v="138"/>
    <s v="1400/06/23"/>
    <s v="خريد تعداد 260 سهم نوش مازندران(غنوش1) به نرخ 41,710 به شماره اعلاميه 0000002709_3G"/>
    <n v="10884850"/>
    <n v="0"/>
    <n v="-10229963"/>
    <x v="0"/>
    <n v="260"/>
    <x v="10"/>
    <x v="3"/>
    <x v="0"/>
    <x v="3"/>
  </r>
  <r>
    <s v=""/>
    <n v="139"/>
    <s v="1400/06/23"/>
    <s v="فروش تعداد 30 حق تقدم ح توسعه معدنی و صنعتی صبانور(کنورح1) به نرخ 16,600 به شماره اعلامیه 0000001502_3G"/>
    <n v="0"/>
    <n v="493622"/>
    <n v="654887"/>
    <x v="1"/>
    <n v="0"/>
    <x v="2"/>
    <x v="3"/>
    <x v="0"/>
    <x v="3"/>
  </r>
  <r>
    <s v=""/>
    <n v="140"/>
    <s v="1400/06/03"/>
    <s v="پرداخت وجه طی حواله کارت به کارت دروازه پرداخت به شماره 2116895331 بانک خاور میانه تاریخ : 1400/06/02 شعبه : فرعی(A2)"/>
    <n v="0"/>
    <n v="57000000"/>
    <n v="161265"/>
    <x v="4"/>
    <n v="0"/>
    <x v="2"/>
    <x v="3"/>
    <x v="0"/>
    <x v="3"/>
  </r>
  <r>
    <s v=""/>
    <n v="141"/>
    <s v="1400/06/02"/>
    <s v="خريد تعداد 5,110 سهم سرامیک های صنعتی اردکان(کسرا1) به نرخ 19,490 به شماره اعلاميه 0000000356_3G"/>
    <n v="99963590"/>
    <n v="0"/>
    <n v="-56838735"/>
    <x v="0"/>
    <n v="5110"/>
    <x v="4"/>
    <x v="3"/>
    <x v="0"/>
    <x v="3"/>
  </r>
  <r>
    <s v=""/>
    <n v="142"/>
    <s v="1400/05/23"/>
    <s v="فروش تعداد 380 سهم پلیمر آریا ساسول(آریا1) به نرخ 114,360 به شماره اعلاميه 0000005607_3G"/>
    <n v="0"/>
    <n v="43074385"/>
    <n v="43124855"/>
    <x v="1"/>
    <n v="380"/>
    <x v="13"/>
    <x v="4"/>
    <x v="0"/>
    <x v="4"/>
  </r>
  <r>
    <s v=""/>
    <n v="143"/>
    <s v="1400/05/12"/>
    <s v="خريد تعداد 380 سهم پلیمر آریا ساسول(آریا1) به نرخ 103,396 به شماره اعلامیه 0000007171_3G"/>
    <n v="39433181"/>
    <n v="0"/>
    <n v="50470"/>
    <x v="0"/>
    <n v="380"/>
    <x v="13"/>
    <x v="4"/>
    <x v="0"/>
    <x v="4"/>
  </r>
  <r>
    <s v=""/>
    <n v="144"/>
    <s v="1400/05/12"/>
    <s v="فروش تعداد 340 سهم مجتمع صنایع لاستیک یزد(پیزد1) به نرخ 71,600 به شماره اعلاميه 0000002152_3G"/>
    <n v="0"/>
    <n v="24129775"/>
    <n v="39483651"/>
    <x v="1"/>
    <n v="340"/>
    <x v="14"/>
    <x v="4"/>
    <x v="0"/>
    <x v="4"/>
  </r>
  <r>
    <s v=""/>
    <n v="145"/>
    <s v="1400/05/12"/>
    <s v="فروش تعداد 579 سهم گروه سرمایه گذاری میراث فرهنگی(سمگا1) به نرخ 26,495 به شماره اعلاميه 0000002536_3G"/>
    <n v="0"/>
    <n v="15205611"/>
    <n v="15353876"/>
    <x v="1"/>
    <n v="579"/>
    <x v="15"/>
    <x v="4"/>
    <x v="0"/>
    <x v="4"/>
  </r>
  <r>
    <s v=""/>
    <n v="146"/>
    <s v="1400/05/11"/>
    <s v="خريد تعداد 15 سهم مجتمع صنایع لاستیک یزد(پیزد1) به نرخ 74,300 به شماره اعلامیه 0000001246_3G"/>
    <n v="1118546"/>
    <n v="0"/>
    <n v="148265"/>
    <x v="0"/>
    <n v="15"/>
    <x v="14"/>
    <x v="4"/>
    <x v="0"/>
    <x v="4"/>
  </r>
  <r>
    <s v=""/>
    <n v="147"/>
    <s v="1400/05/11"/>
    <s v="خريد تعداد 58 سهم مجتمع صنایع لاستیک یزد(پیزد1) به نرخ 74,200 به شماره اعلامیه 0000001245_3G"/>
    <n v="4319227"/>
    <n v="0"/>
    <n v="1266811"/>
    <x v="0"/>
    <n v="58"/>
    <x v="14"/>
    <x v="4"/>
    <x v="0"/>
    <x v="4"/>
  </r>
  <r>
    <s v=""/>
    <n v="148"/>
    <s v="1400/05/11"/>
    <s v="خريد تعداد 290 سهم گروه سرمایه گذاری میراث فرهنگی(سمگا1) به نرخ 25,565 به شماره اعلامیه 0000000323_3G"/>
    <n v="7440775"/>
    <n v="0"/>
    <n v="5586038"/>
    <x v="0"/>
    <n v="290"/>
    <x v="15"/>
    <x v="4"/>
    <x v="0"/>
    <x v="4"/>
  </r>
  <r>
    <s v=""/>
    <n v="149"/>
    <s v="1400/05/11"/>
    <s v="فروش تعداد 732 سهم توسعه و عمران امید(ثامید1) به نرخ 1,715 به شماره اعلاميه 0000000574_3G"/>
    <n v="0"/>
    <n v="1244341"/>
    <n v="13026813"/>
    <x v="1"/>
    <n v="732"/>
    <x v="16"/>
    <x v="4"/>
    <x v="0"/>
    <x v="4"/>
  </r>
  <r>
    <s v=""/>
    <n v="150"/>
    <s v="1400/05/11"/>
    <s v="فروش تعداد 160 سهم تامین سرمایه امین(امین1) به نرخ 7,600 به شماره اعلاميه 0000000853_3G"/>
    <n v="0"/>
    <n v="1205303"/>
    <n v="11782472"/>
    <x v="1"/>
    <n v="160"/>
    <x v="17"/>
    <x v="4"/>
    <x v="0"/>
    <x v="4"/>
  </r>
  <r>
    <s v=""/>
    <n v="151"/>
    <s v="1400/05/11"/>
    <s v="فروش تعداد 670 سهم بهساز کاشانه تهران(ثبهساز1) به نرخ 2,170 به شماره اعلاميه 0000000724_3G"/>
    <n v="0"/>
    <n v="1441110"/>
    <n v="10577169"/>
    <x v="1"/>
    <n v="670"/>
    <x v="18"/>
    <x v="4"/>
    <x v="0"/>
    <x v="4"/>
  </r>
  <r>
    <s v=""/>
    <n v="152"/>
    <s v="1400/05/11"/>
    <s v="فروش تعداد 48 سهم تولید نیروی برق آبادان(آبادا1) به نرخ 12,810 به شماره اعلاميه 0000000999_3G"/>
    <n v="0"/>
    <n v="609473"/>
    <n v="9136059"/>
    <x v="1"/>
    <n v="48"/>
    <x v="19"/>
    <x v="4"/>
    <x v="0"/>
    <x v="4"/>
  </r>
  <r>
    <s v=""/>
    <n v="153"/>
    <s v="1400/05/11"/>
    <s v="فروش تعداد 1 سهم سیمان ساوه(ساوه1) به نرخ 59,720 به شماره اعلاميه 0000000553_3G"/>
    <n v="0"/>
    <n v="59197"/>
    <n v="8526586"/>
    <x v="1"/>
    <n v="1"/>
    <x v="20"/>
    <x v="4"/>
    <x v="0"/>
    <x v="4"/>
  </r>
  <r>
    <s v=""/>
    <n v="154"/>
    <s v="1400/05/11"/>
    <s v="فروش تعداد 18 سهم کشت وصنعت شریف آباد(زشریف1) به نرخ 4,967 به شماره اعلاميه 0000000284_3G"/>
    <n v="0"/>
    <n v="88623"/>
    <n v="8467389"/>
    <x v="1"/>
    <n v="18"/>
    <x v="0"/>
    <x v="4"/>
    <x v="0"/>
    <x v="4"/>
  </r>
  <r>
    <s v=""/>
    <n v="155"/>
    <s v="1400/05/11"/>
    <s v="فروش تعداد 1 سهم شیر پاستوریزه پگاه گلپایگان(غگلپا1) به نرخ 73,580 به شماره اعلاميه 0000000417_3G"/>
    <n v="0"/>
    <n v="72938"/>
    <n v="8378766"/>
    <x v="1"/>
    <n v="1"/>
    <x v="21"/>
    <x v="4"/>
    <x v="0"/>
    <x v="4"/>
  </r>
  <r>
    <s v=""/>
    <n v="156"/>
    <s v="1400/05/11"/>
    <s v="فروش تعداد 3 سهم صنایع پتروشیمی کرمانشاه(کرماشا1) به نرخ 42,460 به شماره اعلاميه 0000000174_3G"/>
    <n v="0"/>
    <n v="126262"/>
    <n v="8305828"/>
    <x v="1"/>
    <n v="3"/>
    <x v="22"/>
    <x v="4"/>
    <x v="0"/>
    <x v="4"/>
  </r>
  <r>
    <s v=""/>
    <n v="157"/>
    <s v="1400/05/11"/>
    <s v="فروش تعداد 216 سهم سرمایه گذاری صنایع پتروشیمی(وپترو1) به نرخ 13,230 به شماره اعلاميه 0000000140_3G"/>
    <n v="0"/>
    <n v="2832537"/>
    <n v="8179566"/>
    <x v="1"/>
    <n v="216"/>
    <x v="23"/>
    <x v="4"/>
    <x v="0"/>
    <x v="4"/>
  </r>
  <r>
    <s v=""/>
    <n v="158"/>
    <s v="1400/05/11"/>
    <s v="فروش تعداد 6 سهم پتروشیمی شازند(شاراک1) به نرخ 36,060 به شماره اعلاميه 0000002543_3G"/>
    <n v="0"/>
    <n v="214461"/>
    <n v="5347029"/>
    <x v="1"/>
    <n v="6"/>
    <x v="24"/>
    <x v="4"/>
    <x v="0"/>
    <x v="4"/>
  </r>
  <r>
    <s v=""/>
    <n v="159"/>
    <s v="1400/05/11"/>
    <s v="فروش تعداد 40 سهم باما(کاما1) به نرخ 11,680 به شماره اعلاميه 0000002236_3G"/>
    <n v="0"/>
    <n v="463090"/>
    <n v="5132568"/>
    <x v="1"/>
    <n v="40"/>
    <x v="25"/>
    <x v="4"/>
    <x v="0"/>
    <x v="4"/>
  </r>
  <r>
    <s v=""/>
    <n v="160"/>
    <s v="1400/05/10"/>
    <s v="خريد تعداد 110 سهم مجتمع صنایع لاستیک یزد(پیزد1) به نرخ 71,499 به شماره اعلامیه 0000000697_3G"/>
    <n v="7893453"/>
    <n v="0"/>
    <n v="4669478"/>
    <x v="0"/>
    <n v="110"/>
    <x v="14"/>
    <x v="4"/>
    <x v="0"/>
    <x v="4"/>
  </r>
  <r>
    <s v=""/>
    <n v="161"/>
    <s v="1400/05/10"/>
    <s v="خريد تعداد 130 سهم مجتمع صنایع لاستیک یزد(پیزد1) به نرخ 71,220 به شماره اعلامیه 0000001541_3G"/>
    <n v="9292216"/>
    <n v="0"/>
    <n v="12562931"/>
    <x v="0"/>
    <n v="130"/>
    <x v="14"/>
    <x v="4"/>
    <x v="0"/>
    <x v="4"/>
  </r>
  <r>
    <s v=""/>
    <n v="162"/>
    <s v="1400/05/10"/>
    <s v="خريد تعداد 14 سهم مجتمع صنایع لاستیک یزد(پیزد1) به نرخ 71,204 به شماره اعلامیه 0000001537_3G"/>
    <n v="1000473"/>
    <n v="0"/>
    <n v="21855147"/>
    <x v="0"/>
    <n v="14"/>
    <x v="14"/>
    <x v="4"/>
    <x v="0"/>
    <x v="4"/>
  </r>
  <r>
    <s v=""/>
    <n v="163"/>
    <s v="1400/05/10"/>
    <s v="خريد تعداد 280 سهم گروه سرمایه گذاری میراث فرهنگی(سمگا1) به نرخ 25,256 به شماره اعلامیه 0000001139_3G"/>
    <n v="7097361"/>
    <n v="0"/>
    <n v="22855620"/>
    <x v="0"/>
    <n v="280"/>
    <x v="15"/>
    <x v="4"/>
    <x v="0"/>
    <x v="4"/>
  </r>
  <r>
    <s v=""/>
    <n v="164"/>
    <s v="1400/05/10"/>
    <s v="فروش تعداد 77 سهم پتروشیمی بوعلی سینا(بوعلی1) به نرخ 58,340 به شماره اعلاميه 0000010170_3G"/>
    <n v="0"/>
    <n v="4452652"/>
    <n v="29952981"/>
    <x v="1"/>
    <n v="77"/>
    <x v="26"/>
    <x v="4"/>
    <x v="0"/>
    <x v="4"/>
  </r>
  <r>
    <s v=""/>
    <n v="165"/>
    <s v="1400/05/10"/>
    <s v="فروش تعداد 7 سهم صنایع چوب خزر کاسپین(چخزر1) به نرخ 38,400 به شماره اعلاميه 0000003482_3G"/>
    <n v="0"/>
    <n v="266437"/>
    <n v="25500329"/>
    <x v="1"/>
    <n v="7"/>
    <x v="27"/>
    <x v="4"/>
    <x v="0"/>
    <x v="4"/>
  </r>
  <r>
    <s v=""/>
    <n v="166"/>
    <s v="1400/05/10"/>
    <s v="فروش تعداد 56 سهم مدیریت سرمایه گذاری کوثربهمن(وکبهمن1) به نرخ 10,860 به شماره اعلاميه 0000001546_3G"/>
    <n v="0"/>
    <n v="602814"/>
    <n v="25233892"/>
    <x v="1"/>
    <n v="56"/>
    <x v="28"/>
    <x v="4"/>
    <x v="0"/>
    <x v="4"/>
  </r>
  <r>
    <s v=""/>
    <n v="167"/>
    <s v="1400/05/10"/>
    <s v="فروش تعداد 7 سهم کشاورزی و دامپروری ملارد شیر(زملارد1) به نرخ 30,282 به شماره اعلاميه 0000003139_3G"/>
    <n v="0"/>
    <n v="210112"/>
    <n v="24631078"/>
    <x v="1"/>
    <n v="7"/>
    <x v="29"/>
    <x v="4"/>
    <x v="0"/>
    <x v="4"/>
  </r>
  <r>
    <s v=""/>
    <n v="168"/>
    <s v="1400/05/10"/>
    <s v="فروش تعداد 15 سهم پتروشیمی ارومیه(شاروم1) به نرخ 15,490 به شماره اعلاميه 0000002882_3G"/>
    <n v="0"/>
    <n v="230310"/>
    <n v="24420966"/>
    <x v="1"/>
    <n v="15"/>
    <x v="30"/>
    <x v="4"/>
    <x v="0"/>
    <x v="4"/>
  </r>
  <r>
    <s v=""/>
    <n v="169"/>
    <s v="1400/05/10"/>
    <s v="فروش تعداد 300 سهم سرمایه گذاری سیمان تامین(سیتا1) به نرخ 14,560 به شماره اعلاميه 0000000298_3G"/>
    <n v="0"/>
    <n v="4329564"/>
    <n v="24190656"/>
    <x v="1"/>
    <n v="300"/>
    <x v="31"/>
    <x v="4"/>
    <x v="0"/>
    <x v="4"/>
  </r>
  <r>
    <s v=""/>
    <n v="170"/>
    <s v="1400/05/10"/>
    <s v="فروش تعداد 64 سهم صنعتی زر ماکارون(غزر1) به نرخ 22,690 به شماره اعلاميه 0000001764_3G"/>
    <n v="0"/>
    <n v="1439385"/>
    <n v="19861092"/>
    <x v="1"/>
    <n v="64"/>
    <x v="32"/>
    <x v="4"/>
    <x v="0"/>
    <x v="4"/>
  </r>
  <r>
    <s v=""/>
    <n v="171"/>
    <s v="1400/05/10"/>
    <s v="فروش تعداد 10 سهم سرمایه گذاری تامین اجتماعی(شستا1) به نرخ 12,590 به شماره اعلاميه 0000009051_3G"/>
    <n v="0"/>
    <n v="124794"/>
    <n v="18421707"/>
    <x v="1"/>
    <n v="10"/>
    <x v="33"/>
    <x v="4"/>
    <x v="0"/>
    <x v="4"/>
  </r>
  <r>
    <s v=""/>
    <n v="172"/>
    <s v="1400/05/10"/>
    <s v="فروش تعداد 630 سهم تامین سرمایه بانک ملت(تملت1) به نرخ 4,506 به شماره اعلاميه 0000000420_3G"/>
    <n v="0"/>
    <n v="2813803"/>
    <n v="18296913"/>
    <x v="1"/>
    <n v="630"/>
    <x v="34"/>
    <x v="4"/>
    <x v="0"/>
    <x v="4"/>
  </r>
  <r>
    <s v=""/>
    <n v="173"/>
    <s v="1400/05/10"/>
    <s v="فروش تعداد 201 سهم سرمایه گذاری کشاورزی کوثر(زکوثر1) به نرخ 17,530 به شماره اعلاميه 0000000153_3G"/>
    <n v="0"/>
    <n v="3492527"/>
    <n v="15483110"/>
    <x v="1"/>
    <n v="201"/>
    <x v="35"/>
    <x v="4"/>
    <x v="0"/>
    <x v="4"/>
  </r>
  <r>
    <s v=""/>
    <n v="174"/>
    <s v="1400/05/10"/>
    <s v="فروش تعداد 1 سهم کلر پارس(کلر1) به نرخ 105,205 به شماره اعلاميه 0000000867_3G"/>
    <n v="0"/>
    <n v="104283"/>
    <n v="11990583"/>
    <x v="1"/>
    <n v="1"/>
    <x v="36"/>
    <x v="4"/>
    <x v="0"/>
    <x v="4"/>
  </r>
  <r>
    <s v=""/>
    <n v="175"/>
    <s v="1400/05/10"/>
    <s v="فروش تعداد 9 سهم گروه توسعه مالی مهر آیندگان(ومهان1) به نرخ 15,240 به شماره اعلاميه 0000001189_3G"/>
    <n v="0"/>
    <n v="135957"/>
    <n v="11886300"/>
    <x v="1"/>
    <n v="9"/>
    <x v="37"/>
    <x v="4"/>
    <x v="0"/>
    <x v="4"/>
  </r>
  <r>
    <s v=""/>
    <n v="176"/>
    <s v="1400/05/10"/>
    <s v="فروش تعداد 73 سهم توزیع دارو پخش(دتوزیع1) به نرخ 28,716 به شماره اعلاميه 0000000546_3G"/>
    <n v="0"/>
    <n v="2077824"/>
    <n v="11750343"/>
    <x v="1"/>
    <n v="73"/>
    <x v="38"/>
    <x v="4"/>
    <x v="0"/>
    <x v="4"/>
  </r>
  <r>
    <s v=""/>
    <n v="177"/>
    <s v="1400/05/10"/>
    <s v="فروش تعداد 4 سهم تولید ژلاتین کپسول ایران(دکپسول1) به نرخ 33,941 به شماره اعلاميه 0000000299_3G"/>
    <n v="0"/>
    <n v="134573"/>
    <n v="9672519"/>
    <x v="1"/>
    <n v="4"/>
    <x v="39"/>
    <x v="4"/>
    <x v="0"/>
    <x v="4"/>
  </r>
  <r>
    <s v=""/>
    <n v="178"/>
    <s v="1400/05/10"/>
    <s v="فروش تعداد 50 سهم توسعه مسیر برق گیلان(بگیلان1) به نرخ 19,759 به شماره اعلاميه 0000001593_3G"/>
    <n v="0"/>
    <n v="979260"/>
    <n v="9537946"/>
    <x v="1"/>
    <n v="50"/>
    <x v="40"/>
    <x v="4"/>
    <x v="0"/>
    <x v="4"/>
  </r>
  <r>
    <s v=""/>
    <n v="179"/>
    <s v="1400/05/10"/>
    <s v="فروش تعداد 74 سهم لیزینگ پارسیان(ولپارس1) به نرخ 3,980 به شماره اعلاميه 0000001839_3G"/>
    <n v="0"/>
    <n v="291931"/>
    <n v="8558686"/>
    <x v="1"/>
    <n v="74"/>
    <x v="41"/>
    <x v="4"/>
    <x v="0"/>
    <x v="4"/>
  </r>
  <r>
    <s v=""/>
    <n v="180"/>
    <s v="1400/05/10"/>
    <s v="فروش تعداد 5 سهم آتیه داده پرداز(اپرداز1) به نرخ 18,149 به شماره اعلاميه 0000000435_3G"/>
    <n v="0"/>
    <n v="89951"/>
    <n v="8266755"/>
    <x v="1"/>
    <n v="5"/>
    <x v="42"/>
    <x v="4"/>
    <x v="0"/>
    <x v="4"/>
  </r>
  <r>
    <s v=""/>
    <n v="181"/>
    <s v="1400/05/10"/>
    <s v="فروش تعداد 5 سهم فولاد هرمزگان جنوب(هرمز1) به نرخ 15,310 به شماره اعلاميه 0000000718_3G"/>
    <n v="0"/>
    <n v="75880"/>
    <n v="8176804"/>
    <x v="1"/>
    <n v="5"/>
    <x v="43"/>
    <x v="4"/>
    <x v="0"/>
    <x v="4"/>
  </r>
  <r>
    <s v=""/>
    <n v="182"/>
    <s v="1400/05/10"/>
    <s v="فروش تعداد 1 سهم پالایش نفت لاوان(شاوان1) به نرخ 96,020 به شماره اعلاميه 0000000939_3G"/>
    <n v="0"/>
    <n v="95178"/>
    <n v="8100924"/>
    <x v="1"/>
    <n v="1"/>
    <x v="44"/>
    <x v="4"/>
    <x v="0"/>
    <x v="4"/>
  </r>
  <r>
    <s v=""/>
    <n v="183"/>
    <s v="1400/05/10"/>
    <s v="فروش تعداد 1 سهم پالایش نفت شیراز(شراز1) به نرخ 104,452 به شماره اعلاميه 0000000349_3G"/>
    <n v="0"/>
    <n v="103536"/>
    <n v="8005746"/>
    <x v="1"/>
    <n v="1"/>
    <x v="45"/>
    <x v="4"/>
    <x v="0"/>
    <x v="4"/>
  </r>
  <r>
    <s v=""/>
    <n v="184"/>
    <s v="1400/05/10"/>
    <s v="فروش تعداد 9 سهم سیمان داراب(ساراب1) به نرخ 18,200 به شماره اعلاميه 0000000868_3G"/>
    <n v="0"/>
    <n v="162363"/>
    <n v="7902210"/>
    <x v="1"/>
    <n v="9"/>
    <x v="46"/>
    <x v="4"/>
    <x v="0"/>
    <x v="4"/>
  </r>
  <r>
    <s v=""/>
    <n v="185"/>
    <s v="1400/05/10"/>
    <s v="فروش تعداد 601 سهم پالایش نفت اصفهان(شپنا1) به نرخ 12,080 به شماره اعلاميه 0000006551_3G"/>
    <n v="0"/>
    <n v="7196194"/>
    <n v="7739847"/>
    <x v="1"/>
    <n v="601"/>
    <x v="47"/>
    <x v="4"/>
    <x v="0"/>
    <x v="4"/>
  </r>
  <r>
    <s v=""/>
    <n v="186"/>
    <s v="1400/05/10"/>
    <s v="فروش تعداد 25 سهم فرآورده های غدایی وقندپیرانشهر(قپیرا1) به نرخ 7,190 به شماره اعلاميه 0000000176_3G"/>
    <n v="0"/>
    <n v="178171"/>
    <n v="543653"/>
    <x v="1"/>
    <n v="25"/>
    <x v="48"/>
    <x v="4"/>
    <x v="0"/>
    <x v="4"/>
  </r>
  <r>
    <s v=""/>
    <n v="187"/>
    <s v="1400/05/10"/>
    <s v="فروش تعداد 34 سهم بانک تجارت(وتجارت1) به نرخ 2,487 به شماره اعلاميه 0000004802_3G"/>
    <n v="0"/>
    <n v="83816"/>
    <n v="365482"/>
    <x v="1"/>
    <n v="34"/>
    <x v="49"/>
    <x v="4"/>
    <x v="0"/>
    <x v="4"/>
  </r>
  <r>
    <s v=""/>
    <n v="188"/>
    <s v="1400/05/10"/>
    <s v="فروش تعداد 6 سهم معادن بافق(کبافق1) به نرخ 35,100 به شماره اعلاميه 0000001316_3G"/>
    <n v="0"/>
    <n v="208749"/>
    <n v="281666"/>
    <x v="1"/>
    <n v="6"/>
    <x v="50"/>
    <x v="4"/>
    <x v="0"/>
    <x v="4"/>
  </r>
  <r>
    <s v=""/>
    <n v="189"/>
    <s v="1400/04/31"/>
    <s v="بابت سود صندوق سرمایه گذاری حامی تیر 1400"/>
    <n v="0"/>
    <n v="668"/>
    <n v="72917"/>
    <x v="3"/>
    <n v="0"/>
    <x v="2"/>
    <x v="5"/>
    <x v="0"/>
    <x v="5"/>
  </r>
  <r>
    <s v=""/>
    <n v="190"/>
    <s v="1400/03/31"/>
    <s v="بابت سود صندوق سرمایه گذاری حامی خرداد1400"/>
    <n v="0"/>
    <n v="555"/>
    <n v="72249"/>
    <x v="3"/>
    <n v="0"/>
    <x v="2"/>
    <x v="6"/>
    <x v="0"/>
    <x v="6"/>
  </r>
  <r>
    <s v=""/>
    <n v="191"/>
    <s v="1400/02/31"/>
    <s v="بابت سود صندوق سرمایه گذاری حامی اردیبهشت 1400"/>
    <n v="0"/>
    <n v="545"/>
    <n v="71694"/>
    <x v="3"/>
    <n v="0"/>
    <x v="2"/>
    <x v="7"/>
    <x v="0"/>
    <x v="7"/>
  </r>
  <r>
    <s v=""/>
    <n v="192"/>
    <s v="1400/01/31"/>
    <s v="بابت سود صندوق سرمایه گذاری حامی فروردین 1400"/>
    <n v="0"/>
    <n v="527"/>
    <n v="71149"/>
    <x v="3"/>
    <n v="0"/>
    <x v="2"/>
    <x v="8"/>
    <x v="0"/>
    <x v="8"/>
  </r>
  <r>
    <s v=""/>
    <n v="193"/>
    <s v="1399/12/30"/>
    <s v="بابت سودصندوق سرمایه گذاری حامی اسفند99"/>
    <n v="0"/>
    <n v="519"/>
    <n v="70622"/>
    <x v="3"/>
    <n v="0"/>
    <x v="2"/>
    <x v="9"/>
    <x v="1"/>
    <x v="9"/>
  </r>
  <r>
    <s v=""/>
    <n v="194"/>
    <s v="1399/11/30"/>
    <s v="بابت سود صندوق سرمایه گذاری حامی بهمن 99"/>
    <n v="0"/>
    <n v="470"/>
    <n v="70103"/>
    <x v="3"/>
    <n v="0"/>
    <x v="2"/>
    <x v="10"/>
    <x v="1"/>
    <x v="10"/>
  </r>
  <r>
    <s v=""/>
    <n v="195"/>
    <s v="1399/10/30"/>
    <s v="بابت سود صندوق سرمایه گذاری حامی دی 99"/>
    <n v="0"/>
    <n v="50627"/>
    <n v="69633"/>
    <x v="3"/>
    <n v="0"/>
    <x v="2"/>
    <x v="11"/>
    <x v="1"/>
    <x v="11"/>
  </r>
  <r>
    <s v=""/>
    <n v="196"/>
    <s v="1399/10/15"/>
    <s v="خريد تعداد 600 سهم پالایش نفت اصفهان(شپنا1) به نرخ 11,900 به شماره اعلاميه 0000004760_3G"/>
    <n v="7166501"/>
    <n v="0"/>
    <n v="19006"/>
    <x v="0"/>
    <n v="600"/>
    <x v="47"/>
    <x v="11"/>
    <x v="1"/>
    <x v="11"/>
  </r>
  <r>
    <s v=""/>
    <n v="197"/>
    <s v="1399/09/30"/>
    <s v="بابت سود صندوق سرمایه گذاری ثابت حامی آذر 1399"/>
    <n v="0"/>
    <n v="28673"/>
    <n v="7185507"/>
    <x v="3"/>
    <n v="0"/>
    <x v="2"/>
    <x v="0"/>
    <x v="1"/>
    <x v="12"/>
  </r>
  <r>
    <s v=""/>
    <n v="198"/>
    <s v="1399/09/19"/>
    <s v="خريد تعداد 77 سهم پتروشیمی بوعلی سینا(بوعلی1) به نرخ 41,430 به شماره اعلاميه 0003941526_3G"/>
    <n v="3201949"/>
    <n v="0"/>
    <n v="7156834"/>
    <x v="0"/>
    <n v="77"/>
    <x v="26"/>
    <x v="0"/>
    <x v="1"/>
    <x v="12"/>
  </r>
  <r>
    <s v=""/>
    <n v="199"/>
    <s v="1399/09/19"/>
    <s v="خريد تعداد 56 سهم مدیریت سرمایه گذاری کوثربهمن(وکبهمن1) به نرخ 14,484 به شماره اعلامیه 0003762128_3G"/>
    <n v="814045"/>
    <n v="0"/>
    <n v="10358783"/>
    <x v="0"/>
    <n v="56"/>
    <x v="28"/>
    <x v="0"/>
    <x v="1"/>
    <x v="12"/>
  </r>
  <r>
    <s v=""/>
    <n v="200"/>
    <s v="1399/09/19"/>
    <s v="فروش تعداد 57 سهم پلیمر آریا ساسول(آریا1) به نرخ 181,207 به شماره اعلاميه 0000026576_3G"/>
    <n v="0"/>
    <n v="10237910"/>
    <n v="11172828"/>
    <x v="1"/>
    <n v="57"/>
    <x v="13"/>
    <x v="0"/>
    <x v="1"/>
    <x v="12"/>
  </r>
  <r>
    <s v=""/>
    <n v="201"/>
    <s v="1399/09/12"/>
    <s v="خريد تعداد 7 سهم صنایع چوب خزر کاسپین(چخزر1) به نرخ 25,000 به شماره اعلامیه 0004059787_3G"/>
    <n v="175634"/>
    <n v="0"/>
    <n v="934918"/>
    <x v="0"/>
    <n v="7"/>
    <x v="27"/>
    <x v="0"/>
    <x v="1"/>
    <x v="12"/>
  </r>
  <r>
    <s v=""/>
    <n v="202"/>
    <s v="1399/09/05"/>
    <s v="خريد تعداد 1,240 سهم فرابورس ایران(فرابورس1) به نرخ 54,700 به شماره اعلامیه 0000002929_3G"/>
    <n v="68074349"/>
    <n v="0"/>
    <n v="1110552"/>
    <x v="0"/>
    <n v="1240"/>
    <x v="5"/>
    <x v="0"/>
    <x v="1"/>
    <x v="12"/>
  </r>
  <r>
    <s v=""/>
    <n v="203"/>
    <s v="1399/09/05"/>
    <s v="فروش تعداد 274 سهم سایراشخاص بورس انرژی(انرژی31) به نرخ 252,860 به شماره اعلاميه 0000002251_3G"/>
    <n v="0"/>
    <n v="68673946"/>
    <n v="69184901"/>
    <x v="1"/>
    <n v="274"/>
    <x v="51"/>
    <x v="0"/>
    <x v="1"/>
    <x v="12"/>
  </r>
  <r>
    <s v=""/>
    <n v="204"/>
    <s v="1399/09/01"/>
    <s v="فروش تعداد 8 حق تقدم ح . صنایع خاک چینی ایران(کخاکح1) به نرخ 38,500 به شماره اعلامیه 0000000090_3G"/>
    <n v="0"/>
    <n v="305294"/>
    <n v="510955"/>
    <x v="1"/>
    <n v="0"/>
    <x v="2"/>
    <x v="0"/>
    <x v="1"/>
    <x v="12"/>
  </r>
  <r>
    <s v=""/>
    <n v="205"/>
    <s v="1399/08/30"/>
    <s v="سود صندوق حامی - آبان 99"/>
    <n v="0"/>
    <n v="11915"/>
    <n v="205661"/>
    <x v="3"/>
    <n v="0"/>
    <x v="2"/>
    <x v="1"/>
    <x v="1"/>
    <x v="13"/>
  </r>
  <r>
    <s v=""/>
    <n v="206"/>
    <s v="1399/08/27"/>
    <s v="پرداخت وجه طی حواله کارت به کارت دروازه پرداخت به شماره 722465923198 بانک تجارت تاریخ : 1399/08/26 شعبه : فرعی(A2)"/>
    <n v="0"/>
    <n v="500000000"/>
    <n v="193746"/>
    <x v="4"/>
    <n v="0"/>
    <x v="2"/>
    <x v="1"/>
    <x v="1"/>
    <x v="13"/>
  </r>
  <r>
    <s v=""/>
    <n v="207"/>
    <s v="1399/08/26"/>
    <s v="خريد تعداد 695 سهم فرابورس ایران(فرابورس1) به نرخ 45,700 به شماره اعلامیه 0000003607_3G"/>
    <n v="31876853"/>
    <n v="0"/>
    <n v="-499806254"/>
    <x v="0"/>
    <n v="695"/>
    <x v="5"/>
    <x v="1"/>
    <x v="1"/>
    <x v="13"/>
  </r>
  <r>
    <s v=""/>
    <n v="208"/>
    <s v="1399/08/26"/>
    <s v="خريد تعداد 6,930 سهم فرابورس ایران(فرابورس1) به نرخ 45,000 به شماره اعلامیه 0000000219_3G"/>
    <n v="312982634"/>
    <n v="0"/>
    <n v="-467929401"/>
    <x v="0"/>
    <n v="6930"/>
    <x v="5"/>
    <x v="1"/>
    <x v="1"/>
    <x v="13"/>
  </r>
  <r>
    <s v=""/>
    <n v="209"/>
    <s v="1399/08/26"/>
    <s v="خريد تعداد 720 سهم فرابورس ایران(فرابورس1) به نرخ 44,990 به شماره اعلامیه 0000000063_3G"/>
    <n v="32510448"/>
    <n v="0"/>
    <n v="-154946767"/>
    <x v="0"/>
    <n v="720"/>
    <x v="5"/>
    <x v="1"/>
    <x v="1"/>
    <x v="13"/>
  </r>
  <r>
    <s v=""/>
    <n v="210"/>
    <s v="1399/08/26"/>
    <s v="خريد تعداد 790 سهم فرابورس ایران(فرابورس1) به نرخ 44,980 به شماره اعلامیه 0000000072_3G"/>
    <n v="35663255"/>
    <n v="0"/>
    <n v="-122436319"/>
    <x v="0"/>
    <n v="790"/>
    <x v="5"/>
    <x v="1"/>
    <x v="1"/>
    <x v="13"/>
  </r>
  <r>
    <s v=""/>
    <n v="211"/>
    <s v="1399/08/26"/>
    <s v="خريد تعداد 1,020 سهم فرابورس ایران(فرابورس1) به نرخ 44,500 به شماره اعلامیه 0000000860_3G"/>
    <n v="45554854"/>
    <n v="0"/>
    <n v="-86773064"/>
    <x v="0"/>
    <n v="1020"/>
    <x v="5"/>
    <x v="1"/>
    <x v="1"/>
    <x v="13"/>
  </r>
  <r>
    <s v=""/>
    <n v="212"/>
    <s v="1399/08/26"/>
    <s v="خريد تعداد 120 سهم فرابورس ایران(فرابورس1) به نرخ 44,409 به شماره اعلامیه 0000000216_3G"/>
    <n v="5348433"/>
    <n v="0"/>
    <n v="-41218210"/>
    <x v="0"/>
    <n v="120"/>
    <x v="5"/>
    <x v="1"/>
    <x v="1"/>
    <x v="13"/>
  </r>
  <r>
    <s v=""/>
    <n v="213"/>
    <s v="1399/08/26"/>
    <s v="خريد تعداد 2,478 سهم فرابورس ایران(فرابورس1) به نرخ 43,939 به شماره اعلامیه 0000000054_3G"/>
    <n v="109276294"/>
    <n v="0"/>
    <n v="-35869777"/>
    <x v="0"/>
    <n v="2478"/>
    <x v="5"/>
    <x v="1"/>
    <x v="1"/>
    <x v="13"/>
  </r>
  <r>
    <s v=""/>
    <n v="214"/>
    <s v="1399/08/26"/>
    <s v="فروش تعداد 830 سهم کلر پارس(کلر1) به نرخ 49,476 به شماره اعلاميه 0000000133_3G"/>
    <n v="0"/>
    <n v="40703712"/>
    <n v="73406517"/>
    <x v="1"/>
    <n v="830"/>
    <x v="36"/>
    <x v="1"/>
    <x v="1"/>
    <x v="13"/>
  </r>
  <r>
    <s v=""/>
    <n v="215"/>
    <s v="1399/08/26"/>
    <s v="فروش تعداد 1,000 سهم دارویی ره آورد تامین(درهآور1) به نرخ 32,057 به شماره اعلاميه 0000000043_3G"/>
    <n v="0"/>
    <n v="31774902"/>
    <n v="32702805"/>
    <x v="1"/>
    <n v="1000"/>
    <x v="52"/>
    <x v="1"/>
    <x v="1"/>
    <x v="13"/>
  </r>
  <r>
    <s v=""/>
    <n v="216"/>
    <s v="1399/08/22"/>
    <s v="پرداخت وجه طی حواله کارت به کارت دروازه پرداخت به شماره 179839355481 بانک ملت تاریخ : 1399/08/21 شعبه : فرعی(A2)"/>
    <n v="0"/>
    <n v="100000000"/>
    <n v="927903"/>
    <x v="4"/>
    <n v="0"/>
    <x v="2"/>
    <x v="1"/>
    <x v="1"/>
    <x v="13"/>
  </r>
  <r>
    <s v=""/>
    <n v="217"/>
    <s v="1399/08/21"/>
    <s v="خريد تعداد 2,110 سهم فرابورس ایران(فرابورس1) به نرخ 46,840 به شماره اعلامیه 0000004179_3G"/>
    <n v="99191345"/>
    <n v="0"/>
    <n v="-99072097"/>
    <x v="0"/>
    <n v="2110"/>
    <x v="5"/>
    <x v="1"/>
    <x v="1"/>
    <x v="13"/>
  </r>
  <r>
    <s v=""/>
    <n v="218"/>
    <s v="1399/08/13"/>
    <s v="پرداخت وجه طی حواله کارت به کارت دروازه پرداخت به شماره 179322662893 بانک ملت تاریخ : 1399/08/12 شعبه : فرعی(A2)"/>
    <n v="0"/>
    <n v="400000000"/>
    <n v="119248"/>
    <x v="4"/>
    <n v="0"/>
    <x v="2"/>
    <x v="1"/>
    <x v="1"/>
    <x v="13"/>
  </r>
  <r>
    <s v=""/>
    <n v="219"/>
    <s v="1399/08/12"/>
    <s v="خريد تعداد 7,442 سهم فرابورس ایران(فرابورس1) به نرخ 53,556 به شماره اعلامیه 0000001382_3G"/>
    <n v="400011322"/>
    <n v="0"/>
    <n v="-399880752"/>
    <x v="0"/>
    <n v="7442"/>
    <x v="5"/>
    <x v="1"/>
    <x v="1"/>
    <x v="13"/>
  </r>
  <r>
    <s v=""/>
    <n v="220"/>
    <s v="1399/07/30"/>
    <s v="خريد تعداد 114 سهم بورس اوراق بهادار تهران(بورس1) به نرخ 65,600 به شماره اعلاميه 0000000875_3G"/>
    <n v="7506157"/>
    <n v="0"/>
    <n v="130570"/>
    <x v="0"/>
    <n v="114"/>
    <x v="9"/>
    <x v="2"/>
    <x v="1"/>
    <x v="14"/>
  </r>
  <r>
    <s v=""/>
    <n v="221"/>
    <s v="1399/07/30"/>
    <s v="سود صندوق حامی - مهر 99"/>
    <n v="0"/>
    <n v="72827"/>
    <n v="7636727"/>
    <x v="3"/>
    <n v="0"/>
    <x v="2"/>
    <x v="2"/>
    <x v="1"/>
    <x v="14"/>
  </r>
  <r>
    <s v=""/>
    <n v="222"/>
    <s v="1399/07/28"/>
    <s v="خريد تعداد 155,300 سهم فرابورس ایران(فرابورس1) به نرخ 70,805 به شماره اعلامیه 0000000953_3G"/>
    <n v="11035954030"/>
    <n v="0"/>
    <n v="7563900"/>
    <x v="0"/>
    <n v="155300"/>
    <x v="5"/>
    <x v="2"/>
    <x v="1"/>
    <x v="14"/>
  </r>
  <r>
    <s v=""/>
    <n v="223"/>
    <s v="1399/07/27"/>
    <s v="خريد تعداد 58,454 سهم بورس اوراق بهادار تهران(بورس1) به نرخ 68,150 به شماره اعلاميه 0000002045_3G"/>
    <n v="3998427319"/>
    <n v="0"/>
    <n v="11043517930"/>
    <x v="0"/>
    <n v="58454"/>
    <x v="9"/>
    <x v="2"/>
    <x v="1"/>
    <x v="14"/>
  </r>
  <r>
    <s v=""/>
    <n v="224"/>
    <s v="1399/07/27"/>
    <s v="خريد تعداد 8,956 سهم بورس اوراق بهادار تهران(بورس1) به نرخ 68,050 به شماره اعلاميه 0000001910_3G"/>
    <n v="611718097"/>
    <n v="0"/>
    <n v="15041945249"/>
    <x v="0"/>
    <n v="8956"/>
    <x v="9"/>
    <x v="2"/>
    <x v="1"/>
    <x v="14"/>
  </r>
  <r>
    <s v=""/>
    <n v="225"/>
    <s v="1399/07/27"/>
    <s v="خريد تعداد 22,319 سهم بورس اوراق بهادار تهران(بورس1) به نرخ 68,000 به شماره اعلاميه 0000001909_3G"/>
    <n v="1523325640"/>
    <n v="0"/>
    <n v="15653663346"/>
    <x v="0"/>
    <n v="22319"/>
    <x v="9"/>
    <x v="2"/>
    <x v="1"/>
    <x v="14"/>
  </r>
  <r>
    <s v=""/>
    <n v="226"/>
    <s v="1399/07/27"/>
    <s v="خريد تعداد 1,484 سهم بورس اوراق بهادار تهران(بورس1) به نرخ 67,950 به شماره اعلاميه 0000001893_3G"/>
    <n v="101212103"/>
    <n v="0"/>
    <n v="17176988986"/>
    <x v="0"/>
    <n v="1484"/>
    <x v="9"/>
    <x v="2"/>
    <x v="1"/>
    <x v="14"/>
  </r>
  <r>
    <s v=""/>
    <n v="227"/>
    <s v="1399/07/27"/>
    <s v="خريد تعداد 8,787 سهم بورس اوراق بهادار تهران(بورس1) به نرخ 67,820 به شماره اعلاميه 0000001891_3G"/>
    <n v="598146445"/>
    <n v="0"/>
    <n v="17278201089"/>
    <x v="0"/>
    <n v="8787"/>
    <x v="9"/>
    <x v="2"/>
    <x v="1"/>
    <x v="14"/>
  </r>
  <r>
    <s v=""/>
    <n v="228"/>
    <s v="1399/07/27"/>
    <s v="خريد تعداد 89,541 سهم بورس اوراق بهادار تهران(بورس1) به نرخ 67,800 به شماره اعلاميه 0000002135_3G"/>
    <n v="6093414847"/>
    <n v="0"/>
    <n v="17876347534"/>
    <x v="0"/>
    <n v="89541"/>
    <x v="9"/>
    <x v="2"/>
    <x v="1"/>
    <x v="14"/>
  </r>
  <r>
    <s v=""/>
    <n v="229"/>
    <s v="1399/07/27"/>
    <s v="خريد تعداد 500 سهم بورس اوراق بهادار تهران(بورس1) به نرخ 67,710 به شماره اعلاميه 0000001874_3G"/>
    <n v="33980667"/>
    <n v="0"/>
    <n v="23969762381"/>
    <x v="0"/>
    <n v="500"/>
    <x v="9"/>
    <x v="2"/>
    <x v="1"/>
    <x v="14"/>
  </r>
  <r>
    <s v=""/>
    <n v="230"/>
    <s v="1399/07/27"/>
    <s v="خريد تعداد 3,739 سهم بورس اوراق بهادار تهران(بورس1) به نرخ 67,690 به شماره اعلاميه 0000001873_3G"/>
    <n v="254032376"/>
    <n v="0"/>
    <n v="24003743048"/>
    <x v="0"/>
    <n v="3739"/>
    <x v="9"/>
    <x v="2"/>
    <x v="1"/>
    <x v="14"/>
  </r>
  <r>
    <s v=""/>
    <n v="231"/>
    <s v="1399/07/27"/>
    <s v="خريد تعداد 629 سهم بورس اوراق بهادار تهران(بورس1) به نرخ 67,660 به شماره اعلاميه 0000001869_3G"/>
    <n v="42716111"/>
    <n v="0"/>
    <n v="24257775424"/>
    <x v="0"/>
    <n v="629"/>
    <x v="9"/>
    <x v="2"/>
    <x v="1"/>
    <x v="14"/>
  </r>
  <r>
    <s v=""/>
    <n v="232"/>
    <s v="1399/07/27"/>
    <s v="خريد تعداد 933 سهم بورس اوراق بهادار تهران(بورس1) به نرخ 67,500 به شماره اعلاميه 0000001867_3G"/>
    <n v="63211263"/>
    <n v="0"/>
    <n v="24300491535"/>
    <x v="0"/>
    <n v="933"/>
    <x v="9"/>
    <x v="2"/>
    <x v="1"/>
    <x v="14"/>
  </r>
  <r>
    <s v=""/>
    <n v="233"/>
    <s v="1399/07/27"/>
    <s v="خريد تعداد 4,658 سهم بورس اوراق بهادار تهران(بورس1) به نرخ 67,490 به شماره اعلاميه 0000001864_3G"/>
    <n v="315535347"/>
    <n v="0"/>
    <n v="24363702798"/>
    <x v="0"/>
    <n v="4658"/>
    <x v="9"/>
    <x v="2"/>
    <x v="1"/>
    <x v="14"/>
  </r>
  <r>
    <s v=""/>
    <n v="234"/>
    <s v="1399/07/27"/>
    <s v="فروش تعداد 300,000 سهم فرابورس ایران(فرابورس1) به نرخ 79,000 به شماره اعلاميه 0000001436_3G"/>
    <n v="0"/>
    <n v="23491440077"/>
    <n v="24679238145"/>
    <x v="1"/>
    <n v="300000"/>
    <x v="5"/>
    <x v="2"/>
    <x v="1"/>
    <x v="14"/>
  </r>
  <r>
    <s v=""/>
    <n v="235"/>
    <s v="1399/07/27"/>
    <s v="فروش تعداد 6,405 سهم بورس اوراق بهادار تهران(بورس1) به نرخ 67,760 به شماره اعلاميه 0000003812_3G"/>
    <n v="0"/>
    <n v="430183583"/>
    <n v="1187798068"/>
    <x v="1"/>
    <n v="6405"/>
    <x v="9"/>
    <x v="2"/>
    <x v="1"/>
    <x v="14"/>
  </r>
  <r>
    <s v=""/>
    <n v="236"/>
    <s v="1399/07/27"/>
    <s v="فروش تعداد 9,369 سهم بورس اوراق بهادار تهران(بورس1) به نرخ 67,750 به شماره اعلاميه 0000003818_3G"/>
    <n v="0"/>
    <n v="629163966"/>
    <n v="757614485"/>
    <x v="1"/>
    <n v="9369"/>
    <x v="9"/>
    <x v="2"/>
    <x v="1"/>
    <x v="14"/>
  </r>
  <r>
    <s v=""/>
    <n v="237"/>
    <s v="1399/07/27"/>
    <s v="فروش تعداد 108 سهم بورس اوراق بهادار تهران(بورس1) به نرخ 67,740 به شماره اعلاميه 0000003819_3G"/>
    <n v="0"/>
    <n v="7251545"/>
    <n v="128450519"/>
    <x v="1"/>
    <n v="108"/>
    <x v="9"/>
    <x v="2"/>
    <x v="1"/>
    <x v="14"/>
  </r>
  <r>
    <s v=""/>
    <n v="238"/>
    <s v="1399/07/27"/>
    <s v="فروش تعداد 1,791 سهم بورس اوراق بهادار تهران(بورس1) به نرخ 67,710 به شماره اعلاميه 0000003827_3G"/>
    <n v="0"/>
    <n v="120201460"/>
    <n v="121198974"/>
    <x v="1"/>
    <n v="1791"/>
    <x v="9"/>
    <x v="2"/>
    <x v="1"/>
    <x v="14"/>
  </r>
  <r>
    <s v=""/>
    <n v="239"/>
    <s v="1399/07/13"/>
    <s v="خريد تعداد 5,235 سهم فرابورس ایران(فرابورس1) به نرخ 60,999 به شماره اعلامیه 0000003453_3G"/>
    <n v="320489568"/>
    <n v="0"/>
    <n v="997514"/>
    <x v="0"/>
    <n v="5235"/>
    <x v="5"/>
    <x v="2"/>
    <x v="1"/>
    <x v="14"/>
  </r>
  <r>
    <s v=""/>
    <n v="240"/>
    <s v="1399/07/13"/>
    <s v="خريد تعداد 910 سهم فرابورس ایران(فرابورس1) به نرخ 60,750 به شماره اعلامیه 0000003452_3G"/>
    <n v="55483278"/>
    <n v="0"/>
    <n v="321487082"/>
    <x v="0"/>
    <n v="910"/>
    <x v="5"/>
    <x v="2"/>
    <x v="1"/>
    <x v="14"/>
  </r>
  <r>
    <s v=""/>
    <n v="241"/>
    <s v="1399/07/13"/>
    <s v="فروش تعداد 20,000 سهم آسان پرداخت پرشین(آپ1) به نرخ 19,000 به شماره اعلاميه 0000001114_3G"/>
    <n v="0"/>
    <n v="376656000"/>
    <n v="376970360"/>
    <x v="1"/>
    <n v="20000"/>
    <x v="53"/>
    <x v="2"/>
    <x v="1"/>
    <x v="14"/>
  </r>
  <r>
    <s v=""/>
    <n v="242"/>
    <s v="1399/07/01"/>
    <s v="سند افتتاحیه"/>
    <n v="0"/>
    <n v="314360"/>
    <n v="314360"/>
    <x v="5"/>
    <n v="0"/>
    <x v="2"/>
    <x v="2"/>
    <x v="1"/>
    <x v="14"/>
  </r>
  <r>
    <s v=""/>
    <n v="243"/>
    <s v="1399/06/31"/>
    <s v="سند اختتامیه"/>
    <n v="314360"/>
    <n v="0"/>
    <n v="0"/>
    <x v="5"/>
    <n v="0"/>
    <x v="2"/>
    <x v="3"/>
    <x v="1"/>
    <x v="15"/>
  </r>
  <r>
    <s v=""/>
    <n v="244"/>
    <s v="1399/06/31"/>
    <s v="خريد تعداد 1,165 سهم فرابورس ایران(فرابورس1) به نرخ 55,300 به شماره اعلامیه 0000000051_3G"/>
    <n v="64658485"/>
    <n v="0"/>
    <n v="314360"/>
    <x v="0"/>
    <n v="1165"/>
    <x v="5"/>
    <x v="3"/>
    <x v="1"/>
    <x v="15"/>
  </r>
  <r>
    <s v=""/>
    <n v="245"/>
    <s v="1399/06/31"/>
    <s v="خريد تعداد 95 سهم فرابورس ایران(فرابورس1) به نرخ 54,800 به شماره اعلامیه 0000001747_3G"/>
    <n v="5224905"/>
    <n v="0"/>
    <n v="64972845"/>
    <x v="0"/>
    <n v="95"/>
    <x v="5"/>
    <x v="3"/>
    <x v="1"/>
    <x v="15"/>
  </r>
  <r>
    <s v=""/>
    <n v="246"/>
    <s v="1399/06/31"/>
    <s v="سود صندوق حامی - شهریور 99"/>
    <n v="0"/>
    <n v="186577"/>
    <n v="70197750"/>
    <x v="3"/>
    <n v="0"/>
    <x v="2"/>
    <x v="3"/>
    <x v="1"/>
    <x v="15"/>
  </r>
  <r>
    <s v=""/>
    <n v="247"/>
    <s v="1399/06/25"/>
    <s v="خريد تعداد 20,000 سهم آسان پرداخت پرشین(آپ1) به نرخ 21,420 به شماره اعلاميه 0000000005_3G"/>
    <n v="429990220"/>
    <n v="0"/>
    <n v="70011173"/>
    <x v="0"/>
    <n v="20000"/>
    <x v="53"/>
    <x v="3"/>
    <x v="1"/>
    <x v="15"/>
  </r>
  <r>
    <s v=""/>
    <n v="248"/>
    <s v="1399/06/25"/>
    <s v="پرداخت وجه طی حواله کارت به کارت دروازه پرداخت به شماره 176348787550 بانک ملت تاریخ : 1399/06/24 شعبه : فرعی(A2)"/>
    <n v="0"/>
    <n v="500000000"/>
    <n v="500001393"/>
    <x v="4"/>
    <n v="0"/>
    <x v="2"/>
    <x v="3"/>
    <x v="1"/>
    <x v="15"/>
  </r>
  <r>
    <s v=""/>
    <n v="249"/>
    <s v="1399/06/19"/>
    <s v="خريد تعداد 732 سهم توسعه و عمران امید(ثامید1) به نرخ 1,750 به شماره اعلاميه 0004297344_3G"/>
    <n v="1285752"/>
    <n v="0"/>
    <n v="1393"/>
    <x v="0"/>
    <n v="732"/>
    <x v="16"/>
    <x v="3"/>
    <x v="1"/>
    <x v="15"/>
  </r>
  <r>
    <s v=""/>
    <n v="250"/>
    <s v="1399/06/17"/>
    <s v="پرداخت وجه طی حواله کارت به کارت دروازه پرداخت به شماره 175830194199 بانک ملت تاریخ : 1399/06/16 شعبه : فرعی(A2)"/>
    <n v="0"/>
    <n v="400000000"/>
    <n v="1287145"/>
    <x v="4"/>
    <n v="0"/>
    <x v="2"/>
    <x v="3"/>
    <x v="1"/>
    <x v="15"/>
  </r>
  <r>
    <s v=""/>
    <n v="251"/>
    <s v="1399/06/16"/>
    <s v="خريد تعداد 647 سهم فرابورس ایران(فرابورس1) به نرخ 48,490 به شماره اعلامیه 0000000744_3G"/>
    <n v="31486973"/>
    <n v="0"/>
    <n v="-398712855"/>
    <x v="0"/>
    <n v="647"/>
    <x v="5"/>
    <x v="3"/>
    <x v="1"/>
    <x v="15"/>
  </r>
  <r>
    <s v=""/>
    <n v="252"/>
    <s v="1399/06/16"/>
    <s v="خريد تعداد 3,308 سهم فرابورس ایران(فرابورس1) به نرخ 48,480 به شماره اعلامیه 0000000743_3G"/>
    <n v="160954293"/>
    <n v="0"/>
    <n v="-367225882"/>
    <x v="0"/>
    <n v="3308"/>
    <x v="5"/>
    <x v="3"/>
    <x v="1"/>
    <x v="15"/>
  </r>
  <r>
    <s v=""/>
    <n v="253"/>
    <s v="1399/06/16"/>
    <s v="خريد تعداد 3,960 سهم فرابورس ایران(فرابورس1) به نرخ 48,470 به شماره اعلامیه 0000000741_3G"/>
    <n v="192638318"/>
    <n v="0"/>
    <n v="-206271589"/>
    <x v="0"/>
    <n v="3960"/>
    <x v="5"/>
    <x v="3"/>
    <x v="1"/>
    <x v="15"/>
  </r>
  <r>
    <s v=""/>
    <n v="254"/>
    <s v="1399/06/16"/>
    <s v="خريد تعداد 54 سهم فرابورس ایران(فرابورس1) به نرخ 48,460 به شماره اعلامیه 0000000737_3G"/>
    <n v="2626341"/>
    <n v="0"/>
    <n v="-13633271"/>
    <x v="0"/>
    <n v="54"/>
    <x v="5"/>
    <x v="3"/>
    <x v="1"/>
    <x v="15"/>
  </r>
  <r>
    <s v=""/>
    <n v="255"/>
    <s v="1399/06/16"/>
    <s v="خريد تعداد 231 سهم فرابورس ایران(فرابورس1) به نرخ 48,270 به شماره اعلامیه 0000000736_3G"/>
    <n v="11190867"/>
    <n v="0"/>
    <n v="-11006930"/>
    <x v="0"/>
    <n v="231"/>
    <x v="5"/>
    <x v="3"/>
    <x v="1"/>
    <x v="15"/>
  </r>
  <r>
    <s v=""/>
    <n v="256"/>
    <s v="1399/06/11"/>
    <s v="پرداخت وجه طی حواله کارت به کارت دروازه پرداخت به شماره 175431263104 بانک ملت تاریخ : 1399/06/10 شعبه : فرعی(A2)"/>
    <n v="0"/>
    <n v="500000000"/>
    <n v="183937"/>
    <x v="4"/>
    <n v="0"/>
    <x v="2"/>
    <x v="3"/>
    <x v="1"/>
    <x v="15"/>
  </r>
  <r>
    <s v=""/>
    <n v="257"/>
    <s v="1399/06/10"/>
    <s v="خريد تعداد 8,416 سهم فرابورس ایران(فرابورس1) به نرخ 59,207 به شماره اعلامیه 0000000008_3G"/>
    <n v="500095883"/>
    <n v="0"/>
    <n v="-499816063"/>
    <x v="0"/>
    <n v="8416"/>
    <x v="5"/>
    <x v="3"/>
    <x v="1"/>
    <x v="15"/>
  </r>
  <r>
    <s v=""/>
    <n v="258"/>
    <s v="1399/06/05"/>
    <s v="پرداخت وجه طی حواله کارت به کارت دروازه پرداخت به شماره 175110808281 بانک ملت تاریخ : 1399/06/04 شعبه : فرعی(A2)"/>
    <n v="0"/>
    <n v="50000000"/>
    <n v="279820"/>
    <x v="4"/>
    <n v="0"/>
    <x v="2"/>
    <x v="3"/>
    <x v="1"/>
    <x v="15"/>
  </r>
  <r>
    <s v=""/>
    <n v="259"/>
    <s v="1399/06/05"/>
    <s v="پرداخت وجه طی حواله کارت به کارت دروازه پرداخت به شماره 382741103 بانک خاور میانه تاریخ : 1399/06/04 شعبه : فرعی(A2)"/>
    <n v="0"/>
    <n v="50000000"/>
    <n v="-49720180"/>
    <x v="4"/>
    <n v="0"/>
    <x v="2"/>
    <x v="3"/>
    <x v="1"/>
    <x v="15"/>
  </r>
  <r>
    <s v=""/>
    <n v="260"/>
    <s v="1399/06/04"/>
    <s v="خريد تعداد 13,680 سهم فرابورس ایران(فرابورس1) به نرخ 56,000 به شماره اعلامیه 0000003123_3G"/>
    <n v="768862392"/>
    <n v="0"/>
    <n v="-99720180"/>
    <x v="0"/>
    <n v="13680"/>
    <x v="5"/>
    <x v="3"/>
    <x v="1"/>
    <x v="15"/>
  </r>
  <r>
    <s v=""/>
    <n v="261"/>
    <s v="1399/06/04"/>
    <s v="خريد تعداد 490 سهم فرابورس ایران(فرابورس1) به نرخ 55,989 به شماره اعلامیه 0000003283_3G"/>
    <n v="27534249"/>
    <n v="0"/>
    <n v="669142212"/>
    <x v="0"/>
    <n v="490"/>
    <x v="5"/>
    <x v="3"/>
    <x v="1"/>
    <x v="15"/>
  </r>
  <r>
    <s v=""/>
    <n v="262"/>
    <s v="1399/06/04"/>
    <s v="خريد تعداد 2,705 سهم فرابورس ایران(فرابورس1) به نرخ 55,900 به شماره اعلامیه 0000003234_3G"/>
    <n v="151758689"/>
    <n v="0"/>
    <n v="696676461"/>
    <x v="0"/>
    <n v="2705"/>
    <x v="5"/>
    <x v="3"/>
    <x v="1"/>
    <x v="15"/>
  </r>
  <r>
    <s v=""/>
    <n v="263"/>
    <s v="1399/06/04"/>
    <s v="خريد تعداد 939 سهم فرابورس ایران(فرابورس1) به نرخ 53,000 به شماره اعلامیه 0000001930_3G"/>
    <n v="49947749"/>
    <n v="0"/>
    <n v="848435150"/>
    <x v="0"/>
    <n v="939"/>
    <x v="5"/>
    <x v="3"/>
    <x v="1"/>
    <x v="15"/>
  </r>
  <r>
    <s v=""/>
    <n v="264"/>
    <s v="1399/06/04"/>
    <s v="خريد تعداد 940 سهم فرابورس ایران(فرابورس1) به نرخ 52,840 به شماره اعلامیه 0000001539_3G"/>
    <n v="49849997"/>
    <n v="0"/>
    <n v="898382899"/>
    <x v="0"/>
    <n v="940"/>
    <x v="5"/>
    <x v="3"/>
    <x v="1"/>
    <x v="15"/>
  </r>
  <r>
    <s v=""/>
    <n v="265"/>
    <s v="1399/06/04"/>
    <s v="خريد تعداد 1,702 سهم بورس اوراق بهادار تهران(بورس1) به نرخ 101,700 به شماره اعلاميه 0000000471_3G"/>
    <n v="173735919"/>
    <n v="0"/>
    <n v="948232896"/>
    <x v="0"/>
    <n v="1702"/>
    <x v="9"/>
    <x v="3"/>
    <x v="1"/>
    <x v="15"/>
  </r>
  <r>
    <s v=""/>
    <n v="266"/>
    <s v="1399/06/04"/>
    <s v="فروش تعداد 3,630 سهم سرمایه گذاری تامین اجتماعی(شستا1) به نرخ 43,520 به شماره اعلاميه 0000068966_3G"/>
    <n v="0"/>
    <n v="156587400"/>
    <n v="1121968815"/>
    <x v="1"/>
    <n v="3630"/>
    <x v="33"/>
    <x v="3"/>
    <x v="1"/>
    <x v="15"/>
  </r>
  <r>
    <s v=""/>
    <n v="267"/>
    <s v="1399/06/04"/>
    <s v="فروش تعداد 520 سهم بورس کالای ایران(کالا1) به نرخ 49,960 به شماره اعلاميه 0000004949_3G"/>
    <n v="0"/>
    <n v="25750586"/>
    <n v="965381415"/>
    <x v="1"/>
    <n v="520"/>
    <x v="8"/>
    <x v="3"/>
    <x v="1"/>
    <x v="15"/>
  </r>
  <r>
    <s v=""/>
    <n v="268"/>
    <s v="1399/06/04"/>
    <s v="فروش تعداد 534 سهم بورس کالای ایران(کالا1) به نرخ 49,940 به شماره اعلاميه 0000004445_3G"/>
    <n v="0"/>
    <n v="26433290"/>
    <n v="939630829"/>
    <x v="1"/>
    <n v="534"/>
    <x v="8"/>
    <x v="3"/>
    <x v="1"/>
    <x v="15"/>
  </r>
  <r>
    <s v=""/>
    <n v="269"/>
    <s v="1399/06/04"/>
    <s v="فروش تعداد 1,092 سهم بورس کالای ایران(کالا1) به نرخ 49,930 به شماره اعلاميه 0000004447_3G"/>
    <n v="0"/>
    <n v="54043759"/>
    <n v="913197539"/>
    <x v="1"/>
    <n v="1092"/>
    <x v="8"/>
    <x v="3"/>
    <x v="1"/>
    <x v="15"/>
  </r>
  <r>
    <s v=""/>
    <n v="270"/>
    <s v="1399/06/04"/>
    <s v="فروش تعداد 374 سهم بورس کالای ایران(کالا1) به نرخ 49,920 به شماره اعلاميه 0000004448_3G"/>
    <n v="0"/>
    <n v="18505786"/>
    <n v="859153780"/>
    <x v="1"/>
    <n v="374"/>
    <x v="8"/>
    <x v="3"/>
    <x v="1"/>
    <x v="15"/>
  </r>
  <r>
    <s v=""/>
    <n v="271"/>
    <s v="1399/06/04"/>
    <s v="فروش تعداد 4,025 سهم بورس کالای ایران(کالا1) به نرخ 49,910 به شماره اعلاميه 0000004411_3G"/>
    <n v="0"/>
    <n v="199119949"/>
    <n v="840647994"/>
    <x v="1"/>
    <n v="4025"/>
    <x v="8"/>
    <x v="3"/>
    <x v="1"/>
    <x v="15"/>
  </r>
  <r>
    <s v=""/>
    <n v="272"/>
    <s v="1399/06/04"/>
    <s v="فروش تعداد 7,775 سهم بورس کالای ایران(کالا1) به نرخ 49,900 به شماره اعلاميه 0000004413_3G"/>
    <n v="0"/>
    <n v="384558351"/>
    <n v="641528045"/>
    <x v="1"/>
    <n v="7775"/>
    <x v="8"/>
    <x v="3"/>
    <x v="1"/>
    <x v="15"/>
  </r>
  <r>
    <s v=""/>
    <n v="273"/>
    <s v="1399/06/04"/>
    <s v="فروش تعداد 171 سهم بورس کالای ایران(کالا1) به نرخ 49,460 به شماره اعلاميه 0000004354_3G"/>
    <n v="0"/>
    <n v="8383237"/>
    <n v="256969694"/>
    <x v="1"/>
    <n v="171"/>
    <x v="8"/>
    <x v="3"/>
    <x v="1"/>
    <x v="15"/>
  </r>
  <r>
    <s v=""/>
    <n v="274"/>
    <s v="1399/06/04"/>
    <s v="فروش تعداد 1,629 سهم بورس کالای ایران(کالا1) به نرخ 49,430 به شماره اعلاميه 0000004355_3G"/>
    <n v="0"/>
    <n v="79812884"/>
    <n v="248586457"/>
    <x v="1"/>
    <n v="1629"/>
    <x v="8"/>
    <x v="3"/>
    <x v="1"/>
    <x v="15"/>
  </r>
  <r>
    <s v=""/>
    <n v="275"/>
    <s v="1399/06/04"/>
    <s v="فروش تعداد 500 سهم پالایش نفت تهران(شتران1) به نرخ 34,910 به شماره اعلاميه 0000011436_3G"/>
    <n v="0"/>
    <n v="17301399"/>
    <n v="168773573"/>
    <x v="1"/>
    <n v="500"/>
    <x v="54"/>
    <x v="3"/>
    <x v="1"/>
    <x v="15"/>
  </r>
  <r>
    <s v=""/>
    <n v="276"/>
    <s v="1399/06/04"/>
    <s v="فروش تعداد 8,836 سهم گلوکوزان(غگل1) به نرخ 9,300 به شماره اعلاميه 0000011309_3G"/>
    <n v="0"/>
    <n v="81451666"/>
    <n v="151472174"/>
    <x v="1"/>
    <n v="8836"/>
    <x v="7"/>
    <x v="3"/>
    <x v="1"/>
    <x v="15"/>
  </r>
  <r>
    <s v=""/>
    <n v="277"/>
    <s v="1399/06/04"/>
    <s v="فروش تعداد 7,614 سهم گلوکوزان(غگل1) به نرخ 9,290 به شماره اعلاميه 0000011310_3G"/>
    <n v="0"/>
    <n v="70111603"/>
    <n v="70020508"/>
    <x v="1"/>
    <n v="7614"/>
    <x v="7"/>
    <x v="3"/>
    <x v="1"/>
    <x v="15"/>
  </r>
  <r>
    <s v=""/>
    <n v="278"/>
    <s v="1399/06/03"/>
    <s v="خريد تعداد 125,300 سهم فرابورس ایران(فرابورس1) به نرخ 52,638 به شماره اعلامیه 0000000171_3G"/>
    <n v="6619496389"/>
    <n v="0"/>
    <n v="-91095"/>
    <x v="0"/>
    <n v="125300"/>
    <x v="5"/>
    <x v="3"/>
    <x v="1"/>
    <x v="15"/>
  </r>
  <r>
    <s v=""/>
    <n v="279"/>
    <s v="1399/06/03"/>
    <s v="خريد تعداد 32,147 سهم بورس اوراق بهادار تهران(بورس1) به نرخ 98,700 به شماره اعلاميه 0000000333_3G"/>
    <n v="3184686707"/>
    <n v="0"/>
    <n v="6619405294"/>
    <x v="0"/>
    <n v="32147"/>
    <x v="9"/>
    <x v="3"/>
    <x v="1"/>
    <x v="15"/>
  </r>
  <r>
    <s v=""/>
    <n v="280"/>
    <s v="1399/06/03"/>
    <s v="خريد تعداد 2,433 سهم بورس اوراق بهادار تهران(بورس1) به نرخ 98,690 به شماره اعلاميه 0000000321_3G"/>
    <n v="241004061"/>
    <n v="0"/>
    <n v="9804092001"/>
    <x v="0"/>
    <n v="2433"/>
    <x v="9"/>
    <x v="3"/>
    <x v="1"/>
    <x v="15"/>
  </r>
  <r>
    <s v=""/>
    <n v="281"/>
    <s v="1399/06/03"/>
    <s v="خريد تعداد 5,420 سهم بورس اوراق بهادار تهران(بورس1) به نرخ 98,680 به شماره اعلاميه 0000000318_3G"/>
    <n v="536830943"/>
    <n v="0"/>
    <n v="10045096062"/>
    <x v="0"/>
    <n v="5420"/>
    <x v="9"/>
    <x v="3"/>
    <x v="1"/>
    <x v="15"/>
  </r>
  <r>
    <s v=""/>
    <n v="282"/>
    <s v="1399/06/03"/>
    <s v="فروش تعداد 131,000 سهم کلر پارس(کلر1) به نرخ 81,385 به شماره اعلامیه 0000000007_3G"/>
    <n v="0"/>
    <n v="10567614388"/>
    <n v="10581927005"/>
    <x v="1"/>
    <n v="131000"/>
    <x v="36"/>
    <x v="3"/>
    <x v="1"/>
    <x v="15"/>
  </r>
  <r>
    <s v=""/>
    <n v="283"/>
    <s v="1399/06/03"/>
    <s v="فروش تعداد 1,800 سهم بانک صادرات ایران(وبصادر1) به نرخ 3,420 به شماره اعلاميه 0000001046_3G"/>
    <n v="0"/>
    <n v="6101831"/>
    <n v="14312617"/>
    <x v="1"/>
    <n v="1800"/>
    <x v="55"/>
    <x v="3"/>
    <x v="1"/>
    <x v="15"/>
  </r>
  <r>
    <s v=""/>
    <n v="284"/>
    <s v="1399/06/01"/>
    <s v="خريد تعداد 6,852 سهم فرابورس ایران(فرابورس1) به نرخ 56,850 به شماره اعلامیه 0000000741_3G"/>
    <n v="390950992"/>
    <n v="0"/>
    <n v="8210786"/>
    <x v="0"/>
    <n v="6852"/>
    <x v="5"/>
    <x v="3"/>
    <x v="1"/>
    <x v="15"/>
  </r>
  <r>
    <s v=""/>
    <n v="285"/>
    <s v="1399/06/01"/>
    <s v="خريد تعداد 9 سهم فرابورس ایران(فرابورس1) به نرخ 56,810 به شماره اعلامیه 0000000740_3G"/>
    <n v="513143"/>
    <n v="0"/>
    <n v="399161778"/>
    <x v="0"/>
    <n v="9"/>
    <x v="5"/>
    <x v="3"/>
    <x v="1"/>
    <x v="15"/>
  </r>
  <r>
    <s v=""/>
    <n v="286"/>
    <s v="1399/06/01"/>
    <s v="خريد تعداد 339 سهم فرابورس ایران(فرابورس1) به نرخ 56,750 به شماره اعلامیه 0000000739_3G"/>
    <n v="19308121"/>
    <n v="0"/>
    <n v="399674921"/>
    <x v="0"/>
    <n v="339"/>
    <x v="5"/>
    <x v="3"/>
    <x v="1"/>
    <x v="15"/>
  </r>
  <r>
    <s v=""/>
    <n v="287"/>
    <s v="1399/06/01"/>
    <s v="خريد تعداد 7,800 سهم بورس اوراق بهادار تهران(بورس1) به نرخ 113,500 به شماره اعلاميه 0000000257_3G"/>
    <n v="888586232"/>
    <n v="0"/>
    <n v="418983042"/>
    <x v="0"/>
    <n v="7800"/>
    <x v="9"/>
    <x v="3"/>
    <x v="1"/>
    <x v="15"/>
  </r>
  <r>
    <s v=""/>
    <n v="288"/>
    <s v="1399/06/01"/>
    <s v="فروش تعداد 83,536 سهم گلوکوزان(غگل1) به نرخ 10,700 به شماره اعلاميه 0000001396_3G"/>
    <n v="0"/>
    <n v="885969462"/>
    <n v="1307569274"/>
    <x v="1"/>
    <n v="83536"/>
    <x v="7"/>
    <x v="3"/>
    <x v="1"/>
    <x v="15"/>
  </r>
  <r>
    <s v=""/>
    <n v="289"/>
    <s v="1399/06/01"/>
    <s v="فروش تعداد 40,000 سهم گلوکوزان(غگل1) به نرخ 10,200 به شماره اعلاميه 0000002948_3G"/>
    <n v="0"/>
    <n v="404409608"/>
    <n v="421599812"/>
    <x v="1"/>
    <n v="40000"/>
    <x v="7"/>
    <x v="3"/>
    <x v="1"/>
    <x v="15"/>
  </r>
  <r>
    <s v=""/>
    <n v="290"/>
    <s v="1399/05/31"/>
    <s v="سود صندوق حامی - مرداد 99"/>
    <n v="0"/>
    <n v="6431844"/>
    <n v="17190204"/>
    <x v="3"/>
    <n v="0"/>
    <x v="2"/>
    <x v="4"/>
    <x v="1"/>
    <x v="16"/>
  </r>
  <r>
    <s v=""/>
    <n v="291"/>
    <s v="1399/05/29"/>
    <s v="خريد تعداد 9 سهم تهیه توزیع غذای دنا آفرین فدک(گدنا1) به نرخ 6,000 به شماره اعلامیه 0005009253_3G"/>
    <n v="54193"/>
    <n v="0"/>
    <n v="10758360"/>
    <x v="0"/>
    <n v="9"/>
    <x v="1"/>
    <x v="4"/>
    <x v="1"/>
    <x v="16"/>
  </r>
  <r>
    <s v=""/>
    <n v="292"/>
    <s v="1399/05/26"/>
    <s v="دریافت وجه طی حواله ساتنا بانکی به شماره 1084235804 بانک پاسارگاد جهت واریز به حساب 0100868772008"/>
    <n v="2070000000"/>
    <n v="0"/>
    <n v="10812553"/>
    <x v="2"/>
    <n v="0"/>
    <x v="2"/>
    <x v="4"/>
    <x v="1"/>
    <x v="16"/>
  </r>
  <r>
    <s v=""/>
    <n v="293"/>
    <s v="1399/05/22"/>
    <s v="خريد تعداد 670 سهم بهساز کاشانه تهران(ثبهساز1) به نرخ 2,200 به شماره اعلاميه 0004060894_3G"/>
    <n v="1479467"/>
    <n v="0"/>
    <n v="2080812553"/>
    <x v="0"/>
    <n v="670"/>
    <x v="18"/>
    <x v="4"/>
    <x v="1"/>
    <x v="16"/>
  </r>
  <r>
    <s v=""/>
    <n v="294"/>
    <s v="1399/05/22"/>
    <s v="خريد تعداد 7 سهم کشاورزی و دامپروری ملارد شیر(زملارد1) به نرخ 21,000 به شماره اعلامیه 0005293913_3G"/>
    <n v="147530"/>
    <n v="0"/>
    <n v="2082292020"/>
    <x v="0"/>
    <n v="7"/>
    <x v="29"/>
    <x v="4"/>
    <x v="1"/>
    <x v="16"/>
  </r>
  <r>
    <s v=""/>
    <n v="295"/>
    <s v="1399/05/22"/>
    <s v="فروش تعداد 15,149 سهم ذوب روی اصفهان(فروی1) به نرخ 90,188 به شماره اعلامیه 0000002273_3G"/>
    <n v="0"/>
    <n v="1354234945"/>
    <n v="2082439550"/>
    <x v="1"/>
    <n v="15149"/>
    <x v="56"/>
    <x v="4"/>
    <x v="1"/>
    <x v="16"/>
  </r>
  <r>
    <s v=""/>
    <n v="296"/>
    <s v="1399/05/22"/>
    <s v="فروش تعداد 8,200 سهم کشتیرانی جمهوری اسلامی ایران(حکشتی1) به نرخ 82,900 به شماره اعلاميه 0000015621_3G"/>
    <n v="0"/>
    <n v="673797939"/>
    <n v="728204605"/>
    <x v="1"/>
    <n v="8200"/>
    <x v="57"/>
    <x v="4"/>
    <x v="1"/>
    <x v="16"/>
  </r>
  <r>
    <s v=""/>
    <n v="297"/>
    <s v="1399/05/20"/>
    <s v="خريد تعداد 26,500 سهم فرابورس ایران(فرابورس1) به نرخ 80,000 به شماره اعلامیه 0000000003_3G"/>
    <n v="2127699840"/>
    <n v="0"/>
    <n v="54406666"/>
    <x v="0"/>
    <n v="26500"/>
    <x v="5"/>
    <x v="4"/>
    <x v="1"/>
    <x v="16"/>
  </r>
  <r>
    <s v=""/>
    <n v="298"/>
    <s v="1399/05/20"/>
    <s v="خريد تعداد 4,500 سهم بورس اوراق بهادار تهران(بورس1) به نرخ 137,380 به شماره اعلاميه 0000000790_3G"/>
    <n v="620504784"/>
    <n v="0"/>
    <n v="2182106506"/>
    <x v="0"/>
    <n v="4500"/>
    <x v="9"/>
    <x v="4"/>
    <x v="1"/>
    <x v="16"/>
  </r>
  <r>
    <s v=""/>
    <n v="299"/>
    <s v="1399/05/15"/>
    <s v="خريد تعداد 160 سهم تامین سرمایه امین(امین1) به نرخ 10,400 به شماره اعلاميه 0001714562_3G"/>
    <n v="1670174"/>
    <n v="0"/>
    <n v="2802611290"/>
    <x v="0"/>
    <n v="160"/>
    <x v="17"/>
    <x v="4"/>
    <x v="1"/>
    <x v="16"/>
  </r>
  <r>
    <s v=""/>
    <n v="300"/>
    <s v="1399/05/15"/>
    <s v="خريد تعداد 15 سهم پتروشیمی ارومیه(شاروم1) به نرخ 6,300 به شماره اعلامیه 0005042429_3G"/>
    <n v="94841"/>
    <n v="0"/>
    <n v="2804281464"/>
    <x v="0"/>
    <n v="15"/>
    <x v="30"/>
    <x v="4"/>
    <x v="1"/>
    <x v="16"/>
  </r>
  <r>
    <s v=""/>
    <n v="301"/>
    <s v="1399/05/14"/>
    <s v="فروش تعداد 30,000 سهم گسترش سرمایه گذاری ایرانیان(وگستر1) به نرخ 26,400 به شماره اعلامیه 0000000002_3G"/>
    <n v="0"/>
    <n v="785030400"/>
    <n v="2804376305"/>
    <x v="1"/>
    <n v="30000"/>
    <x v="58"/>
    <x v="4"/>
    <x v="1"/>
    <x v="16"/>
  </r>
  <r>
    <s v=""/>
    <n v="302"/>
    <s v="1399/05/12"/>
    <s v="خريد تعداد 140,000 سهم گلوکوزان(غگل1) به نرخ 13,580 به شماره اعلاميه 0000000372_3G"/>
    <n v="1908257254"/>
    <n v="0"/>
    <n v="2019345905"/>
    <x v="0"/>
    <n v="140000"/>
    <x v="7"/>
    <x v="4"/>
    <x v="1"/>
    <x v="16"/>
  </r>
  <r>
    <s v=""/>
    <n v="303"/>
    <s v="1399/05/11"/>
    <s v="خريد تعداد 41,713 سهم بورس اوراق بهادار تهران(بورس1) به نرخ 134,940 به شماره اعلاميه 0000001277_3G"/>
    <n v="5649645990"/>
    <n v="0"/>
    <n v="3927603159"/>
    <x v="0"/>
    <n v="41713"/>
    <x v="9"/>
    <x v="4"/>
    <x v="1"/>
    <x v="16"/>
  </r>
  <r>
    <s v=""/>
    <n v="304"/>
    <s v="1399/05/11"/>
    <s v="خريد تعداد 100 سهم بورس اوراق بهادار تهران(بورس1) به نرخ 134,930 به شماره اعلاميه 0000001223_3G"/>
    <n v="13543083"/>
    <n v="0"/>
    <n v="9577249149"/>
    <x v="0"/>
    <n v="100"/>
    <x v="9"/>
    <x v="4"/>
    <x v="1"/>
    <x v="16"/>
  </r>
  <r>
    <s v=""/>
    <n v="305"/>
    <s v="1399/05/11"/>
    <s v="خريد تعداد 404 سهم بورس اوراق بهادار تهران(بورس1) به نرخ 134,900 به شماره اعلاميه 0000001222_3G"/>
    <n v="54701896"/>
    <n v="0"/>
    <n v="9590792232"/>
    <x v="0"/>
    <n v="404"/>
    <x v="9"/>
    <x v="4"/>
    <x v="1"/>
    <x v="16"/>
  </r>
  <r>
    <s v=""/>
    <n v="306"/>
    <s v="1399/05/11"/>
    <s v="خريد تعداد 1,000 سهم بورس اوراق بهادار تهران(بورس1) به نرخ 134,540 به شماره اعلاميه 0000001220_3G"/>
    <n v="135039410"/>
    <n v="0"/>
    <n v="9645494128"/>
    <x v="0"/>
    <n v="1000"/>
    <x v="9"/>
    <x v="4"/>
    <x v="1"/>
    <x v="16"/>
  </r>
  <r>
    <s v=""/>
    <n v="307"/>
    <s v="1399/05/11"/>
    <s v="خريد تعداد 6,019 سهم بورس اوراق بهادار تهران(بورس1) به نرخ 134,500 به شماره اعلاميه 0000001219_3G"/>
    <n v="812560558"/>
    <n v="0"/>
    <n v="9780533538"/>
    <x v="0"/>
    <n v="6019"/>
    <x v="9"/>
    <x v="4"/>
    <x v="1"/>
    <x v="16"/>
  </r>
  <r>
    <s v=""/>
    <n v="308"/>
    <s v="1399/05/11"/>
    <s v="خريد تعداد 764 سهم بورس اوراق بهادار تهران(بورس1) به نرخ 134,250 به شماره اعلاميه 0000001215_3G"/>
    <n v="102947727"/>
    <n v="0"/>
    <n v="10593094096"/>
    <x v="0"/>
    <n v="764"/>
    <x v="9"/>
    <x v="4"/>
    <x v="1"/>
    <x v="16"/>
  </r>
  <r>
    <s v=""/>
    <n v="309"/>
    <s v="1399/05/11"/>
    <s v="فروش تعداد 6,246 سهم بورس اوراق بهادار تهران(بورس1) به نرخ 132,930 به شماره اعلاميه 0000005195_3G"/>
    <n v="0"/>
    <n v="822974333"/>
    <n v="10696041823"/>
    <x v="1"/>
    <n v="6246"/>
    <x v="9"/>
    <x v="4"/>
    <x v="1"/>
    <x v="16"/>
  </r>
  <r>
    <s v=""/>
    <n v="310"/>
    <s v="1399/05/11"/>
    <s v="فروش تعداد 3,818 سهم بورس اوراق بهادار تهران(بورس1) به نرخ 131,700 به شماره اعلاميه 0000005345_3G"/>
    <n v="0"/>
    <n v="498405694"/>
    <n v="9873067490"/>
    <x v="1"/>
    <n v="3818"/>
    <x v="9"/>
    <x v="4"/>
    <x v="1"/>
    <x v="16"/>
  </r>
  <r>
    <s v=""/>
    <n v="311"/>
    <s v="1399/05/11"/>
    <s v="فروش تعداد 55 سهم بورس اوراق بهادار تهران(بورس1) به نرخ 131,520 به شماره اعلاميه 0000005346_3G"/>
    <n v="0"/>
    <n v="7169946"/>
    <n v="9374661796"/>
    <x v="1"/>
    <n v="55"/>
    <x v="9"/>
    <x v="4"/>
    <x v="1"/>
    <x v="16"/>
  </r>
  <r>
    <s v=""/>
    <n v="312"/>
    <s v="1399/05/11"/>
    <s v="فروش تعداد 2,833 سهم بورس اوراق بهادار تهران(بورس1) به نرخ 131,510 به شماره اعلاميه 0000005356_3G"/>
    <n v="0"/>
    <n v="369289256"/>
    <n v="9367491850"/>
    <x v="1"/>
    <n v="2833"/>
    <x v="9"/>
    <x v="4"/>
    <x v="1"/>
    <x v="16"/>
  </r>
  <r>
    <s v=""/>
    <n v="313"/>
    <s v="1399/05/11"/>
    <s v="فروش تعداد 1,589 سهم بورس اوراق بهادار تهران(بورس1) به نرخ 131,500 به شماره اعلاميه 0000005360_3G"/>
    <n v="0"/>
    <n v="207114715"/>
    <n v="8998202594"/>
    <x v="1"/>
    <n v="1589"/>
    <x v="9"/>
    <x v="4"/>
    <x v="1"/>
    <x v="16"/>
  </r>
  <r>
    <s v=""/>
    <n v="314"/>
    <s v="1399/05/11"/>
    <s v="فروش تعداد 205 سهم بورس اوراق بهادار تهران(بورس1) به نرخ 131,400 به شماره اعلاميه 0000005361_3G"/>
    <n v="0"/>
    <n v="26699958"/>
    <n v="8791087879"/>
    <x v="1"/>
    <n v="205"/>
    <x v="9"/>
    <x v="4"/>
    <x v="1"/>
    <x v="16"/>
  </r>
  <r>
    <s v=""/>
    <n v="315"/>
    <s v="1399/05/08"/>
    <s v="خريد تعداد 32 سهم صنعتی زر ماکارون(غزر1) به نرخ 39,750 به شماره اعلاميه 0000975069_3G"/>
    <n v="1276718"/>
    <n v="0"/>
    <n v="8764387921"/>
    <x v="0"/>
    <n v="32"/>
    <x v="32"/>
    <x v="4"/>
    <x v="1"/>
    <x v="16"/>
  </r>
  <r>
    <s v=""/>
    <n v="316"/>
    <s v="1399/05/08"/>
    <s v="خريد تعداد 50 سهم توسعه مسیر برق گیلان(بگیلان1) به نرخ 24,000 به شماره اعلامیه 0004776817_3G"/>
    <n v="1204358"/>
    <n v="0"/>
    <n v="8765664639"/>
    <x v="0"/>
    <n v="50"/>
    <x v="40"/>
    <x v="4"/>
    <x v="1"/>
    <x v="16"/>
  </r>
  <r>
    <s v=""/>
    <n v="317"/>
    <s v="1399/05/06"/>
    <s v="فروش تعداد 191,000 سهم پالایش نفت تهران(شتران1) به نرخ 46,220 به شماره اعلاميه 0000016689_3G"/>
    <n v="0"/>
    <n v="8750333747"/>
    <n v="8766868997"/>
    <x v="1"/>
    <n v="191000"/>
    <x v="54"/>
    <x v="4"/>
    <x v="1"/>
    <x v="16"/>
  </r>
  <r>
    <s v=""/>
    <n v="318"/>
    <s v="1399/05/01"/>
    <s v="خريد تعداد 48 سهم تولید نیروی برق آبادان(آبادا1) به نرخ 15,500 به شماره اعلاميه 0004814058_3G"/>
    <n v="746758"/>
    <n v="0"/>
    <n v="16535250"/>
    <x v="0"/>
    <n v="48"/>
    <x v="19"/>
    <x v="4"/>
    <x v="1"/>
    <x v="16"/>
  </r>
  <r>
    <s v=""/>
    <n v="319"/>
    <s v="1399/04/31"/>
    <s v="خريد تعداد 10,844 سهم گسترش سرمایه گذاری ایرانیان(وگستر1) به نرخ 26,500 به شماره اعلامیه 0000001015_3G"/>
    <n v="288670627"/>
    <n v="0"/>
    <n v="17282008"/>
    <x v="0"/>
    <n v="10844"/>
    <x v="58"/>
    <x v="5"/>
    <x v="1"/>
    <x v="17"/>
  </r>
  <r>
    <s v=""/>
    <n v="320"/>
    <s v="1399/04/31"/>
    <s v="خريد تعداد 4,156 سهم گسترش سرمایه گذاری ایرانیان(وگستر1) به نرخ 26,490 به شماره اعلامیه 0000001008_3G"/>
    <n v="110592249"/>
    <n v="0"/>
    <n v="305952635"/>
    <x v="0"/>
    <n v="4156"/>
    <x v="58"/>
    <x v="5"/>
    <x v="1"/>
    <x v="17"/>
  </r>
  <r>
    <s v=""/>
    <n v="321"/>
    <s v="1399/04/31"/>
    <s v="فروش تعداد 20,000 سهم سرمایه گذاری سایپا(وساپا1) به نرخ 20,500 به شماره اعلاميه 0000003961_3G"/>
    <n v="0"/>
    <n v="406002527"/>
    <n v="416544884"/>
    <x v="1"/>
    <n v="20000"/>
    <x v="59"/>
    <x v="5"/>
    <x v="1"/>
    <x v="17"/>
  </r>
  <r>
    <s v=""/>
    <n v="322"/>
    <s v="1399/04/31"/>
    <s v="بابت سود صندوق سرمایه گذاری حامی تیر 99"/>
    <n v="0"/>
    <n v="7258789"/>
    <n v="10542357"/>
    <x v="3"/>
    <n v="0"/>
    <x v="2"/>
    <x v="5"/>
    <x v="1"/>
    <x v="17"/>
  </r>
  <r>
    <s v=""/>
    <n v="323"/>
    <s v="1399/04/28"/>
    <s v="خريد تعداد 759 سهم دارویی ره آورد تامین(درهآور1) به نرخ 64,950 به شماره اعلامیه 0000002914_3G"/>
    <n v="49520855"/>
    <n v="0"/>
    <n v="3283568"/>
    <x v="0"/>
    <n v="759"/>
    <x v="52"/>
    <x v="5"/>
    <x v="1"/>
    <x v="17"/>
  </r>
  <r>
    <s v=""/>
    <n v="324"/>
    <s v="1399/04/28"/>
    <s v="خريد تعداد 241 سهم دارویی ره آورد تامین(درهآور1) به نرخ 64,900 به شماره اعلامیه 0000002913_3G"/>
    <n v="15711903"/>
    <n v="0"/>
    <n v="52804423"/>
    <x v="0"/>
    <n v="241"/>
    <x v="52"/>
    <x v="5"/>
    <x v="1"/>
    <x v="17"/>
  </r>
  <r>
    <s v=""/>
    <n v="325"/>
    <s v="1399/04/25"/>
    <s v="خريد تعداد 15,000 سهم گسترش سرمایه گذاری ایرانیان(وگستر1) به نرخ 23,407 به شماره اعلامیه 0000000508_3G"/>
    <n v="352699015"/>
    <n v="0"/>
    <n v="68516326"/>
    <x v="0"/>
    <n v="15000"/>
    <x v="58"/>
    <x v="5"/>
    <x v="1"/>
    <x v="17"/>
  </r>
  <r>
    <s v=""/>
    <n v="326"/>
    <s v="1399/04/21"/>
    <s v="خريد تعداد 10,000 سهم سرمایه گذاری سایپا(وساپا1) به نرخ 17,050 به شماره اعلاميه 0000010530_3G"/>
    <n v="171291120"/>
    <n v="0"/>
    <n v="421215341"/>
    <x v="0"/>
    <n v="10000"/>
    <x v="59"/>
    <x v="5"/>
    <x v="1"/>
    <x v="17"/>
  </r>
  <r>
    <s v=""/>
    <n v="327"/>
    <s v="1399/04/21"/>
    <s v="خريد تعداد 10,000 سهم سرمایه گذاری سایپا(وساپا1) به نرخ 16,900 به شماره اعلاميه 0000010312_3G"/>
    <n v="169784160"/>
    <n v="0"/>
    <n v="592506461"/>
    <x v="0"/>
    <n v="10000"/>
    <x v="59"/>
    <x v="5"/>
    <x v="1"/>
    <x v="17"/>
  </r>
  <r>
    <s v=""/>
    <n v="328"/>
    <s v="1399/04/21"/>
    <s v="خريد تعداد 1,600 سهم کشتیرانی جمهوری اسلامی ایران(حکشتی1) به نرخ 49,360 به شماره اعلاميه 0000010658_3G"/>
    <n v="79342445"/>
    <n v="0"/>
    <n v="762290621"/>
    <x v="0"/>
    <n v="1600"/>
    <x v="57"/>
    <x v="5"/>
    <x v="1"/>
    <x v="17"/>
  </r>
  <r>
    <s v=""/>
    <n v="329"/>
    <s v="1399/04/21"/>
    <s v="خريد تعداد 1,600 سهم کشتیرانی جمهوری اسلامی ایران(حکشتی1) به نرخ 49,230 به شماره اعلاميه 0000007961_3G"/>
    <n v="79133480"/>
    <n v="0"/>
    <n v="841633066"/>
    <x v="0"/>
    <n v="1600"/>
    <x v="57"/>
    <x v="5"/>
    <x v="1"/>
    <x v="17"/>
  </r>
  <r>
    <s v=""/>
    <n v="330"/>
    <s v="1399/04/21"/>
    <s v="فروش تعداد 4 حق تقدم ح. سرمایه گذاری میراث فرهنگی(سمگاح1) به نرخ 14,440 به شماره اعلامیه 0000000849_3G"/>
    <n v="0"/>
    <n v="57201"/>
    <n v="920766546"/>
    <x v="1"/>
    <n v="0"/>
    <x v="2"/>
    <x v="5"/>
    <x v="1"/>
    <x v="17"/>
  </r>
  <r>
    <s v=""/>
    <n v="331"/>
    <s v="1399/04/21"/>
    <s v="فروش تعداد 1,575 حق تقدم ح . کشتیرانی ج. ا. ا(حکشتیح1) به نرخ 40,900 به شماره اعلامیه 0000002061_3G"/>
    <n v="0"/>
    <n v="63789437"/>
    <n v="920709345"/>
    <x v="1"/>
    <n v="0"/>
    <x v="2"/>
    <x v="5"/>
    <x v="1"/>
    <x v="17"/>
  </r>
  <r>
    <s v=""/>
    <n v="332"/>
    <s v="1399/04/18"/>
    <s v="خريد تعداد 74 سهم لیزینگ پارسیان(ولپارس1) به نرخ 3,200 به شماره اعلاميه 0003859217_3G"/>
    <n v="237895"/>
    <n v="0"/>
    <n v="856919908"/>
    <x v="0"/>
    <n v="74"/>
    <x v="41"/>
    <x v="5"/>
    <x v="1"/>
    <x v="17"/>
  </r>
  <r>
    <s v=""/>
    <n v="333"/>
    <s v="1399/04/11"/>
    <s v="خريد تعداد 300 سهم سرمایه گذاری سیمان تامین(سیتا1) به نرخ 15,750 به شماره اعلاميه 0003494234_3G"/>
    <n v="4746922"/>
    <n v="0"/>
    <n v="857157803"/>
    <x v="0"/>
    <n v="300"/>
    <x v="31"/>
    <x v="5"/>
    <x v="1"/>
    <x v="17"/>
  </r>
  <r>
    <s v=""/>
    <n v="334"/>
    <s v="1399/04/11"/>
    <s v="خريد تعداد 3,680 سهم بورس اوراق بهادار تهران(بورس1) به نرخ 135,670 به شماره اعلاميه 0000006568_3G"/>
    <n v="501582189"/>
    <n v="0"/>
    <n v="861904725"/>
    <x v="0"/>
    <n v="3680"/>
    <x v="9"/>
    <x v="5"/>
    <x v="1"/>
    <x v="17"/>
  </r>
  <r>
    <s v=""/>
    <n v="335"/>
    <s v="1399/04/09"/>
    <s v="فروش تعداد 58,500 سهم پالایش نفت تهران(شتران1) به نرخ 23,210 به شماره اعلاميه 0000015541_3G"/>
    <n v="0"/>
    <n v="1344546599"/>
    <n v="1363486914"/>
    <x v="1"/>
    <n v="58500"/>
    <x v="54"/>
    <x v="5"/>
    <x v="1"/>
    <x v="17"/>
  </r>
  <r>
    <s v=""/>
    <n v="336"/>
    <s v="1399/04/08"/>
    <s v="خريد تعداد 15,100 سهم ذوب روی اصفهان(فروی1) به نرخ 65,200 به شماره اعلامیه 0000000003_3G"/>
    <n v="988989720"/>
    <n v="0"/>
    <n v="18940315"/>
    <x v="0"/>
    <n v="15100"/>
    <x v="56"/>
    <x v="5"/>
    <x v="1"/>
    <x v="17"/>
  </r>
  <r>
    <s v=""/>
    <n v="337"/>
    <s v="1399/03/31"/>
    <s v="بابت سود صندوق سرمایه گذاری حامی خرداد 99"/>
    <n v="0"/>
    <n v="19085572"/>
    <n v="1007930035"/>
    <x v="3"/>
    <n v="0"/>
    <x v="2"/>
    <x v="6"/>
    <x v="1"/>
    <x v="18"/>
  </r>
  <r>
    <s v=""/>
    <n v="338"/>
    <s v="1399/03/26"/>
    <s v="خريد تعداد 10,000 سهم بورس کالای ایران(کالا1) به نرخ 87,870 به شماره اعلاميه 0000002658_3G"/>
    <n v="882777106"/>
    <n v="0"/>
    <n v="988844463"/>
    <x v="0"/>
    <n v="10000"/>
    <x v="8"/>
    <x v="6"/>
    <x v="1"/>
    <x v="18"/>
  </r>
  <r>
    <s v=""/>
    <n v="339"/>
    <s v="1399/03/26"/>
    <s v="فروش تعداد 15,180 سهم پالایش نفت بندرعباس(شبندر1) به نرخ 25,120 به شماره اعلاميه 0000011501_3G"/>
    <n v="0"/>
    <n v="377603721"/>
    <n v="1871621569"/>
    <x v="1"/>
    <n v="15180"/>
    <x v="60"/>
    <x v="6"/>
    <x v="1"/>
    <x v="18"/>
  </r>
  <r>
    <s v=""/>
    <n v="340"/>
    <s v="1399/03/26"/>
    <s v="فروش تعداد 4,820 سهم پالایش نفت بندرعباس(شبندر1) به نرخ 25,110 به شماره اعلاميه 0000011502_3G"/>
    <n v="0"/>
    <n v="119850159"/>
    <n v="1494017848"/>
    <x v="1"/>
    <n v="4820"/>
    <x v="60"/>
    <x v="6"/>
    <x v="1"/>
    <x v="18"/>
  </r>
  <r>
    <s v=""/>
    <n v="341"/>
    <s v="1399/03/18"/>
    <s v="خريد تعداد 260 سهم سایر اشخاص بورس انرژی(انرژی31) به نرخ 158,126 به شماره اعلامیه 0000000367_3G"/>
    <n v="41299408"/>
    <n v="0"/>
    <n v="1374167689"/>
    <x v="0"/>
    <n v="260"/>
    <x v="61"/>
    <x v="6"/>
    <x v="1"/>
    <x v="18"/>
  </r>
  <r>
    <s v=""/>
    <n v="342"/>
    <s v="1399/03/07"/>
    <s v="خريد تعداد 57 سهم پلیمر آریا ساسول(آریا1) به نرخ 65,119 به شماره اعلامیه 0002475247_3G"/>
    <n v="3728632"/>
    <n v="0"/>
    <n v="1415467097"/>
    <x v="0"/>
    <n v="57"/>
    <x v="13"/>
    <x v="6"/>
    <x v="1"/>
    <x v="18"/>
  </r>
  <r>
    <s v=""/>
    <n v="343"/>
    <s v="1399/03/07"/>
    <s v="دریافت وجه طی حواله ساتنا بانکی به شماره 1084878584 بانک پاسارگاد جهت واریز به حساب 0100868772008"/>
    <n v="300000000"/>
    <n v="0"/>
    <n v="1419195729"/>
    <x v="2"/>
    <n v="0"/>
    <x v="2"/>
    <x v="6"/>
    <x v="1"/>
    <x v="18"/>
  </r>
  <r>
    <s v=""/>
    <n v="344"/>
    <s v="1399/03/06"/>
    <s v="خريد تعداد 2,000 سهم فرابورس ایران(فرابورس1) به نرخ 104,925 به شماره اعلامیه 0000000303_3G"/>
    <n v="210802716"/>
    <n v="0"/>
    <n v="1719195729"/>
    <x v="0"/>
    <n v="2000"/>
    <x v="5"/>
    <x v="6"/>
    <x v="1"/>
    <x v="18"/>
  </r>
  <r>
    <s v=""/>
    <n v="345"/>
    <s v="1399/03/03"/>
    <s v="خريد تعداد 1,000 سهم فرابورس ایران(فرابورس1) به نرخ 110,447 به شماره اعلامیه 0000001093_3G"/>
    <n v="110948426"/>
    <n v="0"/>
    <n v="1929998445"/>
    <x v="0"/>
    <n v="1000"/>
    <x v="5"/>
    <x v="6"/>
    <x v="1"/>
    <x v="18"/>
  </r>
  <r>
    <s v=""/>
    <n v="346"/>
    <s v="1399/03/03"/>
    <s v="خريد تعداد 5,000 سهم کشتیرانی جمهوری اسلامی ایران(حکشتی1) به نرخ 30,800 به شماره اعلاميه 0000000645_3G"/>
    <n v="154714560"/>
    <n v="0"/>
    <n v="2040946871"/>
    <x v="0"/>
    <n v="5000"/>
    <x v="57"/>
    <x v="6"/>
    <x v="1"/>
    <x v="18"/>
  </r>
  <r>
    <s v=""/>
    <n v="347"/>
    <s v="1399/02/31"/>
    <s v="خريد تعداد 13 سهم مجتمع صنایع لاستیک یزد(پیزد1) به نرخ 40,353 به شماره اعلامیه 0001908984_3G"/>
    <n v="526967"/>
    <n v="0"/>
    <n v="2195661431"/>
    <x v="0"/>
    <n v="13"/>
    <x v="14"/>
    <x v="7"/>
    <x v="1"/>
    <x v="19"/>
  </r>
  <r>
    <s v=""/>
    <n v="348"/>
    <s v="1399/02/31"/>
    <s v="خريد تعداد 20,000 سهم پالایش نفت بندرعباس(شبندر1) به نرخ 17,889 به شماره اعلاميه 0000000040_3G"/>
    <n v="359440096"/>
    <n v="0"/>
    <n v="2196188398"/>
    <x v="0"/>
    <n v="20000"/>
    <x v="60"/>
    <x v="7"/>
    <x v="1"/>
    <x v="19"/>
  </r>
  <r>
    <s v=""/>
    <n v="349"/>
    <s v="1399/02/30"/>
    <s v="خريد تعداد 2,000 سهم بورس کالای ایران(کالا1) به نرخ 92,000 به شماره اعلاميه 0000000024_3G"/>
    <n v="184853760"/>
    <n v="0"/>
    <n v="2555628494"/>
    <x v="0"/>
    <n v="2000"/>
    <x v="8"/>
    <x v="7"/>
    <x v="1"/>
    <x v="19"/>
  </r>
  <r>
    <s v=""/>
    <n v="350"/>
    <s v="1399/02/30"/>
    <s v="بابت سود صندوق سرمایه گذاری حامی اردیبهشت 99"/>
    <n v="0"/>
    <n v="13573195"/>
    <n v="2740482254"/>
    <x v="3"/>
    <n v="0"/>
    <x v="2"/>
    <x v="7"/>
    <x v="1"/>
    <x v="19"/>
  </r>
  <r>
    <s v=""/>
    <n v="351"/>
    <s v="1399/02/29"/>
    <s v="خريد تعداد 97,110 سهم پالایش نفت تهران(شتران1) به نرخ 14,348 به شماره اعلاميه 0000001276_3G"/>
    <n v="1399799321"/>
    <n v="0"/>
    <n v="2726909059"/>
    <x v="0"/>
    <n v="97110"/>
    <x v="54"/>
    <x v="7"/>
    <x v="1"/>
    <x v="19"/>
  </r>
  <r>
    <s v=""/>
    <n v="352"/>
    <s v="1399/02/29"/>
    <s v="خريد تعداد 2,890 سهم پالایش نفت تهران(شتران1) به نرخ 14,345 به شماره اعلاميه 0000001274_3G"/>
    <n v="41649408"/>
    <n v="0"/>
    <n v="4126708380"/>
    <x v="0"/>
    <n v="2890"/>
    <x v="54"/>
    <x v="7"/>
    <x v="1"/>
    <x v="19"/>
  </r>
  <r>
    <s v=""/>
    <n v="353"/>
    <s v="1399/02/29"/>
    <s v="خريد تعداد 48,920 سهم پالایش نفت تهران(شتران1) به نرخ 14,340 به شماره اعلاميه 0000001514_3G"/>
    <n v="704767817"/>
    <n v="0"/>
    <n v="4168357788"/>
    <x v="0"/>
    <n v="48920"/>
    <x v="54"/>
    <x v="7"/>
    <x v="1"/>
    <x v="19"/>
  </r>
  <r>
    <s v=""/>
    <n v="354"/>
    <s v="1399/02/29"/>
    <s v="خريد تعداد 50,000 سهم پالایش نفت تهران(شتران1) به نرخ 14,333 به شماره اعلاميه 0000001194_3G"/>
    <n v="719975248"/>
    <n v="0"/>
    <n v="4873125605"/>
    <x v="0"/>
    <n v="50000"/>
    <x v="54"/>
    <x v="7"/>
    <x v="1"/>
    <x v="19"/>
  </r>
  <r>
    <s v=""/>
    <n v="355"/>
    <s v="1399/02/29"/>
    <s v="خريد تعداد 1,080 سهم پالایش نفت تهران(شتران1) به نرخ 14,320 به شماره اعلاميه 0000001513_3G"/>
    <n v="15537357"/>
    <n v="0"/>
    <n v="5593100853"/>
    <x v="0"/>
    <n v="1080"/>
    <x v="54"/>
    <x v="7"/>
    <x v="1"/>
    <x v="19"/>
  </r>
  <r>
    <s v=""/>
    <n v="356"/>
    <s v="1399/02/29"/>
    <s v="خريد تعداد 50,000 سهم پالایش نفت تهران(شتران1) به نرخ 14,250 به شماره اعلاميه 0000001607_3G"/>
    <n v="715805990"/>
    <n v="0"/>
    <n v="5608638210"/>
    <x v="0"/>
    <n v="50000"/>
    <x v="54"/>
    <x v="7"/>
    <x v="1"/>
    <x v="19"/>
  </r>
  <r>
    <s v=""/>
    <n v="357"/>
    <s v="1399/02/29"/>
    <s v="فروش تعداد 236,000 سهم بانک صادرات ایران(وبصادر1) به نرخ 1,985 به شماره اعلاميه 0000001238_3G"/>
    <n v="0"/>
    <n v="463892522"/>
    <n v="6324444200"/>
    <x v="1"/>
    <n v="236000"/>
    <x v="55"/>
    <x v="7"/>
    <x v="1"/>
    <x v="19"/>
  </r>
  <r>
    <s v=""/>
    <n v="358"/>
    <s v="1399/02/28"/>
    <s v="خريد تعداد 10,000 سهم فرابورس ایران(فرابورس1) به نرخ 119,010 به شماره اعلامیه 0000002027_3G"/>
    <n v="1195503045"/>
    <n v="0"/>
    <n v="5860551678"/>
    <x v="0"/>
    <n v="10000"/>
    <x v="5"/>
    <x v="7"/>
    <x v="1"/>
    <x v="19"/>
  </r>
  <r>
    <s v=""/>
    <n v="359"/>
    <s v="1399/02/28"/>
    <s v="خريد تعداد 9,275 سهم بورس اوراق بهادار تهران(بورس1) به نرخ 105,700 به شماره اعلاميه 0000004963_3G"/>
    <n v="984916399"/>
    <n v="0"/>
    <n v="7056054723"/>
    <x v="0"/>
    <n v="9275"/>
    <x v="9"/>
    <x v="7"/>
    <x v="1"/>
    <x v="19"/>
  </r>
  <r>
    <s v=""/>
    <n v="360"/>
    <s v="1399/02/28"/>
    <s v="خريد تعداد 4,432 سهم بورس اوراق بهادار تهران(بورس1) به نرخ 105,699 به شماره اعلاميه 0000004956_3G"/>
    <n v="470631598"/>
    <n v="0"/>
    <n v="8040971122"/>
    <x v="0"/>
    <n v="4432"/>
    <x v="9"/>
    <x v="7"/>
    <x v="1"/>
    <x v="19"/>
  </r>
  <r>
    <s v=""/>
    <n v="361"/>
    <s v="1399/02/28"/>
    <s v="خريد تعداد 2,050 سهم بورس اوراق بهادار تهران(بورس1) به نرخ 105,680 به شماره اعلاميه 0000004952_3G"/>
    <n v="217649226"/>
    <n v="0"/>
    <n v="8511602720"/>
    <x v="0"/>
    <n v="2050"/>
    <x v="9"/>
    <x v="7"/>
    <x v="1"/>
    <x v="19"/>
  </r>
  <r>
    <s v=""/>
    <n v="362"/>
    <s v="1399/02/28"/>
    <s v="خريد تعداد 980 سهم بورس اوراق بهادار تهران(بورس1) به نرخ 105,560 به شماره اعلاميه 0000004951_3G"/>
    <n v="103928792"/>
    <n v="0"/>
    <n v="8729251946"/>
    <x v="0"/>
    <n v="980"/>
    <x v="9"/>
    <x v="7"/>
    <x v="1"/>
    <x v="19"/>
  </r>
  <r>
    <s v=""/>
    <n v="363"/>
    <s v="1399/02/28"/>
    <s v="خريد تعداد 300 سهم بورس اوراق بهادار تهران(بورس1) به نرخ 105,559 به شماره اعلاميه 0000004948_3G"/>
    <n v="31814635"/>
    <n v="0"/>
    <n v="8833180738"/>
    <x v="0"/>
    <n v="300"/>
    <x v="9"/>
    <x v="7"/>
    <x v="1"/>
    <x v="19"/>
  </r>
  <r>
    <s v=""/>
    <n v="364"/>
    <s v="1399/02/28"/>
    <s v="خريد تعداد 2,963 سهم بورس اوراق بهادار تهران(بورس1) به نرخ 105,550 به شماره اعلاميه 0000004947_3G"/>
    <n v="314195782"/>
    <n v="0"/>
    <n v="8864995373"/>
    <x v="0"/>
    <n v="2963"/>
    <x v="9"/>
    <x v="7"/>
    <x v="1"/>
    <x v="19"/>
  </r>
  <r>
    <s v=""/>
    <n v="365"/>
    <s v="1399/02/28"/>
    <s v="فروش تعداد 5,333 سهم کلر پارس(کلر1) به نرخ 84,519 به شماره اعلامیه 0000003205_3G"/>
    <n v="0"/>
    <n v="446345118"/>
    <n v="9179191155"/>
    <x v="1"/>
    <n v="5333"/>
    <x v="36"/>
    <x v="7"/>
    <x v="1"/>
    <x v="19"/>
  </r>
  <r>
    <s v=""/>
    <n v="366"/>
    <s v="1399/02/28"/>
    <s v="فروش تعداد 667 سهم کلر پارس(کلر1) به نرخ 84,501 به شماره اعلامیه 0000003206_3G"/>
    <n v="0"/>
    <n v="55812640"/>
    <n v="8732846037"/>
    <x v="1"/>
    <n v="667"/>
    <x v="36"/>
    <x v="7"/>
    <x v="1"/>
    <x v="19"/>
  </r>
  <r>
    <s v=""/>
    <n v="367"/>
    <s v="1399/02/28"/>
    <s v="فروش تعداد 2,709 سهم کلر پارس(کلر1) به نرخ 83,152 به شماره اعلامیه 0000003695_3G"/>
    <n v="0"/>
    <n v="223062500"/>
    <n v="8677033397"/>
    <x v="1"/>
    <n v="2709"/>
    <x v="36"/>
    <x v="7"/>
    <x v="1"/>
    <x v="19"/>
  </r>
  <r>
    <s v=""/>
    <n v="368"/>
    <s v="1399/02/28"/>
    <s v="فروش تعداد 100 سهم کلر پارس(کلر1) به نرخ 83,151 به شماره اعلامیه 0000003696_3G"/>
    <n v="0"/>
    <n v="8234031"/>
    <n v="8453970897"/>
    <x v="1"/>
    <n v="100"/>
    <x v="36"/>
    <x v="7"/>
    <x v="1"/>
    <x v="19"/>
  </r>
  <r>
    <s v=""/>
    <n v="369"/>
    <s v="1399/02/28"/>
    <s v="فروش تعداد 13,191 سهم کلر پارس(کلر1) به نرخ 83,150 به شماره اعلامیه 0000004345_3G"/>
    <n v="0"/>
    <n v="1086137570"/>
    <n v="8445736866"/>
    <x v="1"/>
    <n v="13191"/>
    <x v="36"/>
    <x v="7"/>
    <x v="1"/>
    <x v="19"/>
  </r>
  <r>
    <s v=""/>
    <n v="370"/>
    <s v="1399/02/28"/>
    <s v="فروش تعداد 761 سهم کلر پارس(کلر1) به نرخ 83,110 به شماره اعلامیه 0000003746_3G"/>
    <n v="0"/>
    <n v="62630057"/>
    <n v="7359599296"/>
    <x v="1"/>
    <n v="761"/>
    <x v="36"/>
    <x v="7"/>
    <x v="1"/>
    <x v="19"/>
  </r>
  <r>
    <s v=""/>
    <n v="371"/>
    <s v="1399/02/28"/>
    <s v="فروش تعداد 1,962 سهم کلر پارس(کلر1) به نرخ 83,102 به شماره اعلامیه 0000003759_3G"/>
    <n v="0"/>
    <n v="161456429"/>
    <n v="7296969239"/>
    <x v="1"/>
    <n v="1962"/>
    <x v="36"/>
    <x v="7"/>
    <x v="1"/>
    <x v="19"/>
  </r>
  <r>
    <s v=""/>
    <n v="372"/>
    <s v="1399/02/28"/>
    <s v="فروش تعداد 20 سهم کلر پارس(کلر1) به نرخ 83,101 به شماره اعلامیه 0000003747_3G"/>
    <n v="0"/>
    <n v="1645819"/>
    <n v="7135512810"/>
    <x v="1"/>
    <n v="20"/>
    <x v="36"/>
    <x v="7"/>
    <x v="1"/>
    <x v="19"/>
  </r>
  <r>
    <s v=""/>
    <n v="373"/>
    <s v="1399/02/28"/>
    <s v="فروش تعداد 11,251 سهم کلر پارس(کلر1) به نرخ 83,100 به شماره اعلامیه 0000003761_3G"/>
    <n v="0"/>
    <n v="925842271"/>
    <n v="7133866991"/>
    <x v="1"/>
    <n v="11251"/>
    <x v="36"/>
    <x v="7"/>
    <x v="1"/>
    <x v="19"/>
  </r>
  <r>
    <s v=""/>
    <n v="374"/>
    <s v="1399/02/28"/>
    <s v="فروش تعداد 8,006 سهم کلر پارس(کلر1) به نرخ 83,000 به شماره اعلامیه 0000003991_3G"/>
    <n v="0"/>
    <n v="658019161"/>
    <n v="6208024720"/>
    <x v="1"/>
    <n v="8006"/>
    <x v="36"/>
    <x v="7"/>
    <x v="1"/>
    <x v="19"/>
  </r>
  <r>
    <s v=""/>
    <n v="375"/>
    <s v="1399/02/28"/>
    <s v="فروش تعداد 18,000 سهم کلر پارس(کلر1) به نرخ 82,500 به شماره اعلامیه 0000003827_3G"/>
    <n v="0"/>
    <n v="1470521282"/>
    <n v="5550005559"/>
    <x v="1"/>
    <n v="18000"/>
    <x v="36"/>
    <x v="7"/>
    <x v="1"/>
    <x v="19"/>
  </r>
  <r>
    <s v=""/>
    <n v="376"/>
    <s v="1399/02/28"/>
    <s v="فروش تعداد 50,000 سهم کلر پارس(کلر1) به نرخ 82,389 به شماره اعلامیه 0000002840_3G"/>
    <n v="0"/>
    <n v="4079285447"/>
    <n v="4079484277"/>
    <x v="1"/>
    <n v="50000"/>
    <x v="36"/>
    <x v="7"/>
    <x v="1"/>
    <x v="19"/>
  </r>
  <r>
    <s v=""/>
    <n v="377"/>
    <s v="1399/02/27"/>
    <s v="خريد تعداد 21,943 سهم فرابورس ایران(فرابورس1) به نرخ 128,000 به شماره اعلامیه 0000001655_3G"/>
    <n v="2821455487"/>
    <n v="0"/>
    <n v="198830"/>
    <x v="0"/>
    <n v="21943"/>
    <x v="5"/>
    <x v="7"/>
    <x v="1"/>
    <x v="19"/>
  </r>
  <r>
    <s v=""/>
    <n v="378"/>
    <s v="1399/02/27"/>
    <s v="خريد تعداد 2,000 سهم فرابورس ایران(فرابورس1) به نرخ 127,999 به شماره اعلامیه 0000001631_3G"/>
    <n v="257160227"/>
    <n v="0"/>
    <n v="2821654317"/>
    <x v="0"/>
    <n v="2000"/>
    <x v="5"/>
    <x v="7"/>
    <x v="1"/>
    <x v="19"/>
  </r>
  <r>
    <s v=""/>
    <n v="379"/>
    <s v="1399/02/27"/>
    <s v="خريد تعداد 550 سهم فرابورس ایران(فرابورس1) به نرخ 127,905 به شماره اعلامیه 0000001630_3G"/>
    <n v="70667123"/>
    <n v="0"/>
    <n v="3078814544"/>
    <x v="0"/>
    <n v="550"/>
    <x v="5"/>
    <x v="7"/>
    <x v="1"/>
    <x v="19"/>
  </r>
  <r>
    <s v=""/>
    <n v="380"/>
    <s v="1399/02/27"/>
    <s v="خريد تعداد 4,687 سهم فرابورس ایران(فرابورس1) به نرخ 127,900 به شماره اعلامیه 0000001628_3G"/>
    <n v="602188864"/>
    <n v="0"/>
    <n v="3149481667"/>
    <x v="0"/>
    <n v="4687"/>
    <x v="5"/>
    <x v="7"/>
    <x v="1"/>
    <x v="19"/>
  </r>
  <r>
    <s v=""/>
    <n v="381"/>
    <s v="1399/02/27"/>
    <s v="خريد تعداد 5,397 سهم فرابورس ایران(فرابورس1) به نرخ 127,800 به شماره اعلامیه 0000001621_3G"/>
    <n v="692867999"/>
    <n v="0"/>
    <n v="3751670531"/>
    <x v="0"/>
    <n v="5397"/>
    <x v="5"/>
    <x v="7"/>
    <x v="1"/>
    <x v="19"/>
  </r>
  <r>
    <s v=""/>
    <n v="382"/>
    <s v="1399/02/27"/>
    <s v="خريد تعداد 423 سهم فرابورس ایران(فرابورس1) به نرخ 127,600 به شماره اعلامیه 0000001619_3G"/>
    <n v="54219842"/>
    <n v="0"/>
    <n v="4444538530"/>
    <x v="0"/>
    <n v="423"/>
    <x v="5"/>
    <x v="7"/>
    <x v="1"/>
    <x v="19"/>
  </r>
  <r>
    <s v=""/>
    <n v="383"/>
    <s v="1399/02/27"/>
    <s v="خريد تعداد 29,485 سهم فرابورس ایران(فرابورس1) به نرخ 122,500 به شماره اعلامیه 0000002501_3G"/>
    <n v="3628310573"/>
    <n v="0"/>
    <n v="4498758372"/>
    <x v="0"/>
    <n v="29485"/>
    <x v="5"/>
    <x v="7"/>
    <x v="1"/>
    <x v="19"/>
  </r>
  <r>
    <s v=""/>
    <n v="384"/>
    <s v="1399/02/27"/>
    <s v="خريد تعداد 515 سهم فرابورس ایران(فرابورس1) به نرخ 122,450 به شماره اعلامیه 0000002491_3G"/>
    <n v="63348048"/>
    <n v="0"/>
    <n v="8127068945"/>
    <x v="0"/>
    <n v="515"/>
    <x v="5"/>
    <x v="7"/>
    <x v="1"/>
    <x v="19"/>
  </r>
  <r>
    <s v=""/>
    <n v="385"/>
    <s v="1399/02/27"/>
    <s v="خريد تعداد 2,220 سهم فرابورس ایران(فرابورس1) به نرخ 122,315 به شماره اعلامیه 0000003573_3G"/>
    <n v="272772084"/>
    <n v="0"/>
    <n v="8190416993"/>
    <x v="0"/>
    <n v="2220"/>
    <x v="5"/>
    <x v="7"/>
    <x v="1"/>
    <x v="19"/>
  </r>
  <r>
    <s v=""/>
    <n v="386"/>
    <s v="1399/02/27"/>
    <s v="فروش تعداد 20,861 سهم کلر پارس(کلر1) به نرخ 90,000 به شماره اعلامیه 0000000570_3G"/>
    <n v="0"/>
    <n v="1859184502"/>
    <n v="8463189077"/>
    <x v="1"/>
    <n v="20861"/>
    <x v="36"/>
    <x v="7"/>
    <x v="1"/>
    <x v="19"/>
  </r>
  <r>
    <s v=""/>
    <n v="387"/>
    <s v="1399/02/27"/>
    <s v="فروش تعداد 1,361 سهم کلر پارس(کلر1) به نرخ 89,999 به شماره اعلامیه 0000000466_3G"/>
    <n v="0"/>
    <n v="121294378"/>
    <n v="6604004575"/>
    <x v="1"/>
    <n v="1361"/>
    <x v="36"/>
    <x v="7"/>
    <x v="1"/>
    <x v="19"/>
  </r>
  <r>
    <s v=""/>
    <n v="388"/>
    <s v="1399/02/27"/>
    <s v="فروش تعداد 639 سهم کلر پارس(کلر1) به نرخ 89,980 به شماره اعلامیه 0000000467_3G"/>
    <n v="0"/>
    <n v="56936625"/>
    <n v="6482710197"/>
    <x v="1"/>
    <n v="639"/>
    <x v="36"/>
    <x v="7"/>
    <x v="1"/>
    <x v="19"/>
  </r>
  <r>
    <s v=""/>
    <n v="389"/>
    <s v="1399/02/27"/>
    <s v="فروش تعداد 518 سهم کلر پارس(کلر1) به نرخ 89,900 به شماره اعلامیه 0000000590_3G"/>
    <n v="0"/>
    <n v="46114162"/>
    <n v="6425773572"/>
    <x v="1"/>
    <n v="518"/>
    <x v="36"/>
    <x v="7"/>
    <x v="1"/>
    <x v="19"/>
  </r>
  <r>
    <s v=""/>
    <n v="390"/>
    <s v="1399/02/27"/>
    <s v="فروش تعداد 1,482 سهم کلر پارس(کلر1) به نرخ 89,000 به شماره اعلامیه 0000000594_3G"/>
    <n v="0"/>
    <n v="130612005"/>
    <n v="6379659410"/>
    <x v="1"/>
    <n v="1482"/>
    <x v="36"/>
    <x v="7"/>
    <x v="1"/>
    <x v="19"/>
  </r>
  <r>
    <s v=""/>
    <n v="391"/>
    <s v="1399/02/27"/>
    <s v="فروش تعداد 1,378 سهم کلر پارس(کلر1) به نرخ 87,100 به شماره اعلامیه 0000001005_3G"/>
    <n v="0"/>
    <n v="118853578"/>
    <n v="6249047405"/>
    <x v="1"/>
    <n v="1378"/>
    <x v="36"/>
    <x v="7"/>
    <x v="1"/>
    <x v="19"/>
  </r>
  <r>
    <s v=""/>
    <n v="392"/>
    <s v="1399/02/27"/>
    <s v="فروش تعداد 444 سهم کلر پارس(کلر1) به نرخ 87,000 به شماره اعلامیه 0000000969_3G"/>
    <n v="0"/>
    <n v="38251384"/>
    <n v="6130193827"/>
    <x v="1"/>
    <n v="444"/>
    <x v="36"/>
    <x v="7"/>
    <x v="1"/>
    <x v="19"/>
  </r>
  <r>
    <s v=""/>
    <n v="393"/>
    <s v="1399/02/27"/>
    <s v="فروش تعداد 3,100 سهم کلر پارس(کلر1) به نرخ 86,550 به شماره اعلامیه 0000001204_3G"/>
    <n v="0"/>
    <n v="265689029"/>
    <n v="6091942443"/>
    <x v="1"/>
    <n v="3100"/>
    <x v="36"/>
    <x v="7"/>
    <x v="1"/>
    <x v="19"/>
  </r>
  <r>
    <s v=""/>
    <n v="394"/>
    <s v="1399/02/27"/>
    <s v="فروش تعداد 243 سهم کلر پارس(کلر1) به نرخ 86,510 به شماره اعلامیه 0000001031_3G"/>
    <n v="0"/>
    <n v="20816969"/>
    <n v="5826253414"/>
    <x v="1"/>
    <n v="243"/>
    <x v="36"/>
    <x v="7"/>
    <x v="1"/>
    <x v="19"/>
  </r>
  <r>
    <s v=""/>
    <n v="395"/>
    <s v="1399/02/27"/>
    <s v="فروش تعداد 1,264 سهم کلر پارس(کلر1) به نرخ 86,501 به شماره اعلامیه 0000001058_3G"/>
    <n v="0"/>
    <n v="108271240"/>
    <n v="5805436445"/>
    <x v="1"/>
    <n v="1264"/>
    <x v="36"/>
    <x v="7"/>
    <x v="1"/>
    <x v="19"/>
  </r>
  <r>
    <s v=""/>
    <n v="396"/>
    <s v="1399/02/27"/>
    <s v="فروش تعداد 2,679 سهم کلر پارس(کلر1) به نرخ 86,500 به شماره اعلامیه 0000001179_3G"/>
    <n v="0"/>
    <n v="229474125"/>
    <n v="5697165205"/>
    <x v="1"/>
    <n v="2679"/>
    <x v="36"/>
    <x v="7"/>
    <x v="1"/>
    <x v="19"/>
  </r>
  <r>
    <s v=""/>
    <n v="397"/>
    <s v="1399/02/27"/>
    <s v="فروش تعداد 5,341 سهم کلر پارس(کلر1) به نرخ 86,400 به شماره اعلامیه 0000001181_3G"/>
    <n v="0"/>
    <n v="456963175"/>
    <n v="5467691080"/>
    <x v="1"/>
    <n v="5341"/>
    <x v="36"/>
    <x v="7"/>
    <x v="1"/>
    <x v="19"/>
  </r>
  <r>
    <s v=""/>
    <n v="398"/>
    <s v="1399/02/27"/>
    <s v="فروش تعداد 152 سهم کلر پارس(کلر1) به نرخ 86,380 به شماره اعلامیه 0000001113_3G"/>
    <n v="0"/>
    <n v="13001753"/>
    <n v="5010727905"/>
    <x v="1"/>
    <n v="152"/>
    <x v="36"/>
    <x v="7"/>
    <x v="1"/>
    <x v="19"/>
  </r>
  <r>
    <s v=""/>
    <n v="399"/>
    <s v="1399/02/27"/>
    <s v="فروش تعداد 2,061 سهم کلر پارس(کلر1) به نرخ 86,351 به شماره اعلامیه 0000001182_3G"/>
    <n v="0"/>
    <n v="176234225"/>
    <n v="4997726152"/>
    <x v="1"/>
    <n v="2061"/>
    <x v="36"/>
    <x v="7"/>
    <x v="1"/>
    <x v="19"/>
  </r>
  <r>
    <s v=""/>
    <n v="400"/>
    <s v="1399/02/27"/>
    <s v="فروش تعداد 31,634 سهم کلر پارس(کلر1) به نرخ 86,350 به شماره اعلامیه 0000001187_3G"/>
    <n v="0"/>
    <n v="2704962878"/>
    <n v="4821491927"/>
    <x v="1"/>
    <n v="31634"/>
    <x v="36"/>
    <x v="7"/>
    <x v="1"/>
    <x v="19"/>
  </r>
  <r>
    <s v=""/>
    <n v="401"/>
    <s v="1399/02/27"/>
    <s v="فروش تعداد 7,267 سهم کلر پارس(کلر1) به نرخ 86,312 به شماره اعلامیه 0000000668_3G"/>
    <n v="0"/>
    <n v="621113827"/>
    <n v="2116529049"/>
    <x v="1"/>
    <n v="7267"/>
    <x v="36"/>
    <x v="7"/>
    <x v="1"/>
    <x v="19"/>
  </r>
  <r>
    <s v=""/>
    <n v="402"/>
    <s v="1399/02/27"/>
    <s v="فروش تعداد 1,077 سهم کلر پارس(کلر1) به نرخ 86,252 به شماره اعلامیه 0000000703_3G"/>
    <n v="0"/>
    <n v="91987700"/>
    <n v="1495415222"/>
    <x v="1"/>
    <n v="1077"/>
    <x v="36"/>
    <x v="7"/>
    <x v="1"/>
    <x v="19"/>
  </r>
  <r>
    <s v=""/>
    <n v="403"/>
    <s v="1399/02/27"/>
    <s v="فروش تعداد 16,423 سهم کلر پارس(کلر1) به نرخ 86,251 به شماره اعلامیه 0000000712_3G"/>
    <n v="0"/>
    <n v="1402689319"/>
    <n v="1403427522"/>
    <x v="1"/>
    <n v="16423"/>
    <x v="36"/>
    <x v="7"/>
    <x v="1"/>
    <x v="19"/>
  </r>
  <r>
    <s v=""/>
    <n v="404"/>
    <s v="1399/02/21"/>
    <s v="پرداخت وجه طی حواله کارت به کارت دروازه پرداخت به شماره 168411294570 بانک ملت تاریخ : 1399/02/20 شعبه : فرعی(A2)"/>
    <n v="0"/>
    <n v="200000000"/>
    <n v="738203"/>
    <x v="4"/>
    <n v="0"/>
    <x v="2"/>
    <x v="7"/>
    <x v="1"/>
    <x v="19"/>
  </r>
  <r>
    <s v=""/>
    <n v="405"/>
    <s v="1399/02/20"/>
    <s v="خريد تعداد 124,585 سهم کلر پارس(کلر1) به نرخ 93,835 به شماره اعلامیه 0000006566_3G"/>
    <n v="11743505875"/>
    <n v="0"/>
    <n v="-199261797"/>
    <x v="0"/>
    <n v="124585"/>
    <x v="36"/>
    <x v="7"/>
    <x v="1"/>
    <x v="19"/>
  </r>
  <r>
    <s v=""/>
    <n v="406"/>
    <s v="1399/02/20"/>
    <s v="خريد تعداد 29,569 سهم کلر پارس(کلر1) به نرخ 93,834 به شماره اعلامیه 0000001117_3G"/>
    <n v="2787173900"/>
    <n v="0"/>
    <n v="11544244078"/>
    <x v="0"/>
    <n v="29569"/>
    <x v="36"/>
    <x v="7"/>
    <x v="1"/>
    <x v="19"/>
  </r>
  <r>
    <s v=""/>
    <n v="407"/>
    <s v="1399/02/20"/>
    <s v="خريد تعداد 149 سهم کلر پارس(کلر1) به نرخ 93,833 به شماره اعلامیه 0000000557_3G"/>
    <n v="14044586"/>
    <n v="0"/>
    <n v="14331417978"/>
    <x v="0"/>
    <n v="149"/>
    <x v="36"/>
    <x v="7"/>
    <x v="1"/>
    <x v="19"/>
  </r>
  <r>
    <s v=""/>
    <n v="408"/>
    <s v="1399/02/20"/>
    <s v="خريد تعداد 2,282 سهم کلر پارس(کلر1) به نرخ 93,830 به شماره اعلامیه 0000000555_3G"/>
    <n v="215092147"/>
    <n v="0"/>
    <n v="14345462564"/>
    <x v="0"/>
    <n v="2282"/>
    <x v="36"/>
    <x v="7"/>
    <x v="1"/>
    <x v="19"/>
  </r>
  <r>
    <s v=""/>
    <n v="409"/>
    <s v="1399/02/20"/>
    <s v="خريد تعداد 3,500 سهم کلر پارس(کلر1) به نرخ 93,828 به شماره اعلامیه 0000000361_3G"/>
    <n v="329888923"/>
    <n v="0"/>
    <n v="14560554711"/>
    <x v="0"/>
    <n v="3500"/>
    <x v="36"/>
    <x v="7"/>
    <x v="1"/>
    <x v="19"/>
  </r>
  <r>
    <s v=""/>
    <n v="410"/>
    <s v="1399/02/20"/>
    <s v="فروش تعداد 18,100 سهم س. توسعه وعمران استان کرمان(کرمان1) به نرخ 93,900 به شماره اعلامیه 0000000593_3G"/>
    <n v="0"/>
    <n v="1683019018"/>
    <n v="14890443634"/>
    <x v="1"/>
    <n v="18100"/>
    <x v="62"/>
    <x v="7"/>
    <x v="1"/>
    <x v="19"/>
  </r>
  <r>
    <s v=""/>
    <n v="411"/>
    <s v="1399/02/20"/>
    <s v="فروش تعداد 5,493 سهم س. توسعه وعمران استان کرمان(کرمان1) به نرخ 93,896 به شماره اعلامیه 0000000458_3G"/>
    <n v="0"/>
    <n v="510741981"/>
    <n v="13207424616"/>
    <x v="1"/>
    <n v="5493"/>
    <x v="62"/>
    <x v="7"/>
    <x v="1"/>
    <x v="19"/>
  </r>
  <r>
    <s v=""/>
    <n v="412"/>
    <s v="1399/02/20"/>
    <s v="فروش تعداد 6,677 سهم س. توسعه وعمران استان کرمان(کرمان1) به نرخ 93,890 به شماره اعلامیه 0000000546_3G"/>
    <n v="0"/>
    <n v="620791237"/>
    <n v="12696682635"/>
    <x v="1"/>
    <n v="6677"/>
    <x v="62"/>
    <x v="7"/>
    <x v="1"/>
    <x v="19"/>
  </r>
  <r>
    <s v=""/>
    <n v="413"/>
    <s v="1399/02/20"/>
    <s v="فروش تعداد 1,565 سهم س. توسعه وعمران استان کرمان(کرمان1) به نرخ 93,880 به شماره اعلامیه 0000000721_3G"/>
    <n v="0"/>
    <n v="145489711"/>
    <n v="12075891398"/>
    <x v="1"/>
    <n v="1565"/>
    <x v="62"/>
    <x v="7"/>
    <x v="1"/>
    <x v="19"/>
  </r>
  <r>
    <s v=""/>
    <n v="414"/>
    <s v="1399/02/20"/>
    <s v="فروش تعداد 500 سهم س. توسعه وعمران استان کرمان(کرمان1) به نرخ 93,820 به شماره اعلامیه 0000000849_3G"/>
    <n v="0"/>
    <n v="46452629"/>
    <n v="11930401687"/>
    <x v="1"/>
    <n v="500"/>
    <x v="62"/>
    <x v="7"/>
    <x v="1"/>
    <x v="19"/>
  </r>
  <r>
    <s v=""/>
    <n v="415"/>
    <s v="1399/02/20"/>
    <s v="فروش تعداد 8,491 سهم س. توسعه وعمران استان کرمان(کرمان1) به نرخ 93,802 به شماره اعلامیه 0000000724_3G"/>
    <n v="0"/>
    <n v="788707203"/>
    <n v="11883949058"/>
    <x v="1"/>
    <n v="8491"/>
    <x v="62"/>
    <x v="7"/>
    <x v="1"/>
    <x v="19"/>
  </r>
  <r>
    <s v=""/>
    <n v="416"/>
    <s v="1399/02/20"/>
    <s v="فروش تعداد 5,550 سهم س. توسعه وعمران استان کرمان(کرمان1) به نرخ 93,801 به شماره اعلامیه 0000000731_3G"/>
    <n v="0"/>
    <n v="515519758"/>
    <n v="11095241855"/>
    <x v="1"/>
    <n v="5550"/>
    <x v="62"/>
    <x v="7"/>
    <x v="1"/>
    <x v="19"/>
  </r>
  <r>
    <s v=""/>
    <n v="417"/>
    <s v="1399/02/20"/>
    <s v="فروش تعداد 31,624 سهم س. توسعه وعمران استان کرمان(کرمان1) به نرخ 93,800 به شماره اعلامیه 0000000725_3G"/>
    <n v="0"/>
    <n v="2937409538"/>
    <n v="10579722097"/>
    <x v="1"/>
    <n v="31624"/>
    <x v="62"/>
    <x v="7"/>
    <x v="1"/>
    <x v="19"/>
  </r>
  <r>
    <s v=""/>
    <n v="418"/>
    <s v="1399/02/20"/>
    <s v="فروش تعداد 3,000 سهم س. توسعه وعمران استان کرمان(کرمان1) به نرخ 93,600 به شماره اعلامیه 0000000426_3G"/>
    <n v="0"/>
    <n v="278062200"/>
    <n v="7642312559"/>
    <x v="1"/>
    <n v="3000"/>
    <x v="62"/>
    <x v="7"/>
    <x v="1"/>
    <x v="19"/>
  </r>
  <r>
    <s v=""/>
    <n v="419"/>
    <s v="1399/02/20"/>
    <s v="فروش تعداد 619 سهم س. توسعه وعمران استان کرمان(کرمان1) به نرخ 93,528 به شماره اعلامیه 0000000404_3G"/>
    <n v="0"/>
    <n v="57329374"/>
    <n v="7364250359"/>
    <x v="1"/>
    <n v="619"/>
    <x v="62"/>
    <x v="7"/>
    <x v="1"/>
    <x v="19"/>
  </r>
  <r>
    <s v=""/>
    <n v="420"/>
    <s v="1399/02/20"/>
    <s v="فروش تعداد 479 سهم س. توسعه وعمران استان کرمان(کرمان1) به نرخ 93,510 به شماره اعلامیه 0000000405_3G"/>
    <n v="0"/>
    <n v="44354579"/>
    <n v="7306920985"/>
    <x v="1"/>
    <n v="479"/>
    <x v="62"/>
    <x v="7"/>
    <x v="1"/>
    <x v="19"/>
  </r>
  <r>
    <s v=""/>
    <n v="421"/>
    <s v="1399/02/20"/>
    <s v="فروش تعداد 29,902 سهم س. توسعه وعمران استان کرمان(کرمان1) به نرخ 93,500 به شماره اعلامیه 0000000406_3G"/>
    <n v="0"/>
    <n v="2768577600"/>
    <n v="7262566406"/>
    <x v="1"/>
    <n v="29902"/>
    <x v="62"/>
    <x v="7"/>
    <x v="1"/>
    <x v="19"/>
  </r>
  <r>
    <s v=""/>
    <n v="422"/>
    <s v="1399/02/20"/>
    <s v="فروش تعداد 14,000 سهم س. توسعه وعمران استان کرمان(کرمان1) به نرخ 93,000 به شماره اعلامیه 0000000414_3G"/>
    <n v="0"/>
    <n v="1289305519"/>
    <n v="4493988806"/>
    <x v="1"/>
    <n v="14000"/>
    <x v="62"/>
    <x v="7"/>
    <x v="1"/>
    <x v="19"/>
  </r>
  <r>
    <s v=""/>
    <n v="423"/>
    <s v="1399/02/18"/>
    <s v="پرداخت وجه طی حواله کارت به کارت دروازه پرداخت به شماره 168256419010 بانک ملت تاریخ : 1399/02/17 شعبه : فرعی(A2)"/>
    <n v="0"/>
    <n v="200000000"/>
    <n v="3204683287"/>
    <x v="4"/>
    <n v="0"/>
    <x v="2"/>
    <x v="7"/>
    <x v="1"/>
    <x v="19"/>
  </r>
  <r>
    <s v=""/>
    <n v="424"/>
    <s v="1399/02/17"/>
    <s v="خريد تعداد 13,120 سهم کلر پارس(کلر1) به نرخ 90,400 به شماره اعلامیه 0000008920_3G"/>
    <n v="1191432642"/>
    <n v="0"/>
    <n v="3004683287"/>
    <x v="0"/>
    <n v="13120"/>
    <x v="36"/>
    <x v="7"/>
    <x v="1"/>
    <x v="19"/>
  </r>
  <r>
    <s v=""/>
    <n v="425"/>
    <s v="1399/02/17"/>
    <s v="خريد تعداد 80 سهم کلر پارس(کلر1) به نرخ 90,302 به شماره اعلامیه 0000008914_3G"/>
    <n v="7256954"/>
    <n v="0"/>
    <n v="4196115929"/>
    <x v="0"/>
    <n v="80"/>
    <x v="36"/>
    <x v="7"/>
    <x v="1"/>
    <x v="19"/>
  </r>
  <r>
    <s v=""/>
    <n v="426"/>
    <s v="1399/02/17"/>
    <s v="خريد تعداد 2,455 سهم کلر پارس(کلر1) به نرخ 90,265 به شماره اعلامیه 0000004568_3G"/>
    <n v="222606641"/>
    <n v="0"/>
    <n v="4203372883"/>
    <x v="0"/>
    <n v="2455"/>
    <x v="36"/>
    <x v="7"/>
    <x v="1"/>
    <x v="19"/>
  </r>
  <r>
    <s v=""/>
    <n v="427"/>
    <s v="1399/02/17"/>
    <s v="خريد تعداد 38 سهم کلر پارس(کلر1) به نرخ 90,261 به شماره اعلامیه 0000004567_3G"/>
    <n v="3445485"/>
    <n v="0"/>
    <n v="4425979524"/>
    <x v="0"/>
    <n v="38"/>
    <x v="36"/>
    <x v="7"/>
    <x v="1"/>
    <x v="19"/>
  </r>
  <r>
    <s v=""/>
    <n v="428"/>
    <s v="1399/02/17"/>
    <s v="خريد تعداد 1,157 سهم کلر پارس(کلر1) به نرخ 90,260 به شماره اعلامیه 0000004566_3G"/>
    <n v="104904903"/>
    <n v="0"/>
    <n v="4429425009"/>
    <x v="0"/>
    <n v="1157"/>
    <x v="36"/>
    <x v="7"/>
    <x v="1"/>
    <x v="19"/>
  </r>
  <r>
    <s v=""/>
    <n v="429"/>
    <s v="1399/02/17"/>
    <s v="خريد تعداد 32,336 سهم کلر پارس(کلر1) به نرخ 89,998 به شماره اعلامیه 0000006425_3G"/>
    <n v="2923387504"/>
    <n v="0"/>
    <n v="4534329912"/>
    <x v="0"/>
    <n v="32336"/>
    <x v="36"/>
    <x v="7"/>
    <x v="1"/>
    <x v="19"/>
  </r>
  <r>
    <s v=""/>
    <n v="430"/>
    <s v="1399/02/17"/>
    <s v="خريد تعداد 749 سهم کلر پارس(کلر1) به نرخ 89,991 به شماره اعلامیه 0000006420_3G"/>
    <n v="67709268"/>
    <n v="0"/>
    <n v="7457717416"/>
    <x v="0"/>
    <n v="749"/>
    <x v="36"/>
    <x v="7"/>
    <x v="1"/>
    <x v="19"/>
  </r>
  <r>
    <s v=""/>
    <n v="431"/>
    <s v="1399/02/17"/>
    <s v="خريد تعداد 110 سهم کلر پارس(کلر1) به نرخ 89,951 به شماره اعلامیه 0000006419_3G"/>
    <n v="9939519"/>
    <n v="0"/>
    <n v="7525426684"/>
    <x v="0"/>
    <n v="110"/>
    <x v="36"/>
    <x v="7"/>
    <x v="1"/>
    <x v="19"/>
  </r>
  <r>
    <s v=""/>
    <n v="432"/>
    <s v="1399/02/17"/>
    <s v="خريد تعداد 1,805 سهم کلر پارس(کلر1) به نرخ 89,600 به شماره اعلامیه 0000006416_3G"/>
    <n v="162462241"/>
    <n v="0"/>
    <n v="7535366203"/>
    <x v="0"/>
    <n v="1805"/>
    <x v="36"/>
    <x v="7"/>
    <x v="1"/>
    <x v="19"/>
  </r>
  <r>
    <s v=""/>
    <n v="433"/>
    <s v="1399/02/17"/>
    <s v="خريد تعداد 10,000 سهم فرابورس ایران(فرابورس1) به نرخ 106,000 به شماره اعلامیه 0000000005_3G"/>
    <n v="1064812400"/>
    <n v="0"/>
    <n v="7697828444"/>
    <x v="0"/>
    <n v="10000"/>
    <x v="5"/>
    <x v="7"/>
    <x v="1"/>
    <x v="19"/>
  </r>
  <r>
    <s v=""/>
    <n v="434"/>
    <s v="1399/02/17"/>
    <s v="فروش تعداد 6,800 سهم آلومراد(فمراد1) به نرخ 70,060 به شماره اعلاميه 0000001163_3G"/>
    <n v="0"/>
    <n v="471763033"/>
    <n v="8762640844"/>
    <x v="1"/>
    <n v="6800"/>
    <x v="63"/>
    <x v="7"/>
    <x v="1"/>
    <x v="19"/>
  </r>
  <r>
    <s v=""/>
    <n v="435"/>
    <s v="1399/02/17"/>
    <s v="فروش تعداد 13 سهم آلومراد(فمراد1) به نرخ 69,900 به شماره اعلاميه 0000001034_3G"/>
    <n v="0"/>
    <n v="899843"/>
    <n v="8290877811"/>
    <x v="1"/>
    <n v="13"/>
    <x v="63"/>
    <x v="7"/>
    <x v="1"/>
    <x v="19"/>
  </r>
  <r>
    <s v=""/>
    <n v="436"/>
    <s v="1399/02/17"/>
    <s v="فروش تعداد 1,136 سهم آلومراد(فمراد1) به نرخ 69,500 به شماره اعلاميه 0000000907_3G"/>
    <n v="0"/>
    <n v="78182222"/>
    <n v="8289977968"/>
    <x v="1"/>
    <n v="1136"/>
    <x v="63"/>
    <x v="7"/>
    <x v="1"/>
    <x v="19"/>
  </r>
  <r>
    <s v=""/>
    <n v="437"/>
    <s v="1399/02/17"/>
    <s v="فروش تعداد 1,000 سهم آلومراد(فمراد1) به نرخ 69,410 به شماره اعلاميه 0000001035_3G"/>
    <n v="0"/>
    <n v="68733254"/>
    <n v="8211795746"/>
    <x v="1"/>
    <n v="1000"/>
    <x v="63"/>
    <x v="7"/>
    <x v="1"/>
    <x v="19"/>
  </r>
  <r>
    <s v=""/>
    <n v="438"/>
    <s v="1399/02/17"/>
    <s v="فروش تعداد 15,631 سهم آلومراد(فمراد1) به نرخ 69,400 به شماره اعلاميه 0000001039_3G"/>
    <n v="0"/>
    <n v="1074214704"/>
    <n v="8143062492"/>
    <x v="1"/>
    <n v="15631"/>
    <x v="63"/>
    <x v="7"/>
    <x v="1"/>
    <x v="19"/>
  </r>
  <r>
    <s v=""/>
    <n v="439"/>
    <s v="1399/02/17"/>
    <s v="فروش تعداد 1,947 سهم آلومراد(فمراد1) به نرخ 69,360 به شماره اعلاميه 0000001102_3G"/>
    <n v="0"/>
    <n v="133727250"/>
    <n v="7068847788"/>
    <x v="1"/>
    <n v="1947"/>
    <x v="63"/>
    <x v="7"/>
    <x v="1"/>
    <x v="19"/>
  </r>
  <r>
    <s v=""/>
    <n v="440"/>
    <s v="1399/02/17"/>
    <s v="فروش تعداد 1,770 سهم آلومراد(فمراد1) به نرخ 69,352 به شماره اعلاميه 0000001048_3G"/>
    <n v="0"/>
    <n v="121556205"/>
    <n v="6935120538"/>
    <x v="1"/>
    <n v="1770"/>
    <x v="63"/>
    <x v="7"/>
    <x v="1"/>
    <x v="19"/>
  </r>
  <r>
    <s v=""/>
    <n v="441"/>
    <s v="1399/02/17"/>
    <s v="فروش تعداد 81,703 سهم آلومراد(فمراد1) به نرخ 69,351 به شماره اعلاميه 0000001672_3G"/>
    <n v="0"/>
    <n v="5610939689"/>
    <n v="6813564333"/>
    <x v="1"/>
    <n v="81703"/>
    <x v="63"/>
    <x v="7"/>
    <x v="1"/>
    <x v="19"/>
  </r>
  <r>
    <s v=""/>
    <n v="442"/>
    <s v="1399/02/15"/>
    <s v="خريد تعداد 100,000 سهم آلومراد(فمراد1) به نرخ 78,250 به شماره اعلاميه 0000000003_3G"/>
    <n v="7861307998"/>
    <n v="0"/>
    <n v="1202624644"/>
    <x v="0"/>
    <n v="100000"/>
    <x v="63"/>
    <x v="7"/>
    <x v="1"/>
    <x v="19"/>
  </r>
  <r>
    <s v=""/>
    <n v="443"/>
    <s v="1399/02/15"/>
    <s v="خريد تعداد 10,000 سهم آلومراد(فمراد1) به نرخ 75,907 به شماره اعلاميه 0000000306_3G"/>
    <n v="762592058"/>
    <n v="0"/>
    <n v="9063932642"/>
    <x v="0"/>
    <n v="10000"/>
    <x v="63"/>
    <x v="7"/>
    <x v="1"/>
    <x v="19"/>
  </r>
  <r>
    <s v=""/>
    <n v="444"/>
    <s v="1399/02/14"/>
    <s v="دریافت وجه طی حواله ساتنا بانکی به شماره 1084878568 بانک پاسارگاد جهت واریز به حساب 0100868772008"/>
    <n v="50000000"/>
    <n v="0"/>
    <n v="9826524700"/>
    <x v="2"/>
    <n v="0"/>
    <x v="2"/>
    <x v="7"/>
    <x v="1"/>
    <x v="19"/>
  </r>
  <r>
    <s v=""/>
    <n v="445"/>
    <s v="1399/02/13"/>
    <s v="دریافت وجه طی حواله ساتنا بانکی به شماره 1084878567 بانک پاسارگاد جهت واریز به حساب 0100868772008"/>
    <n v="40000000"/>
    <n v="0"/>
    <n v="9876524700"/>
    <x v="2"/>
    <n v="0"/>
    <x v="2"/>
    <x v="7"/>
    <x v="1"/>
    <x v="19"/>
  </r>
  <r>
    <s v=""/>
    <n v="446"/>
    <s v="1399/02/10"/>
    <s v="خريد تعداد 14 سهم شیرپاستوریزه پگاه گیلان(غگیلا1) به نرخ 12,507 به شماره اعلامیه 0001508090_3G"/>
    <n v="175891"/>
    <n v="0"/>
    <n v="9916524700"/>
    <x v="0"/>
    <n v="14"/>
    <x v="64"/>
    <x v="7"/>
    <x v="1"/>
    <x v="19"/>
  </r>
  <r>
    <s v=""/>
    <n v="447"/>
    <s v="1399/02/10"/>
    <s v="فروش تعداد 68,550 سهم سهامی ذوب آهن اصفهان(ذوب1) به نرخ 4,834 به شماره اعلامیه 0000000577_3G"/>
    <n v="0"/>
    <n v="328139839"/>
    <n v="9916700591"/>
    <x v="1"/>
    <n v="68550"/>
    <x v="65"/>
    <x v="7"/>
    <x v="1"/>
    <x v="19"/>
  </r>
  <r>
    <s v=""/>
    <n v="448"/>
    <s v="1399/02/09"/>
    <s v="فروش تعداد 2,000 سهم فولاد هرمزگان جنوب(هرمز1) به نرخ 8,989 به شماره اعلامیه 0000001810_3G"/>
    <n v="0"/>
    <n v="17802718"/>
    <n v="9588560752"/>
    <x v="1"/>
    <n v="2000"/>
    <x v="43"/>
    <x v="7"/>
    <x v="1"/>
    <x v="19"/>
  </r>
  <r>
    <s v=""/>
    <n v="449"/>
    <s v="1399/02/09"/>
    <s v="فروش تعداد 10,110 سهم فولاد هرمزگان جنوب(هرمز1) به نرخ 8,950 به شماره اعلامیه 0000001811_3G"/>
    <n v="0"/>
    <n v="89602281"/>
    <n v="9570758034"/>
    <x v="1"/>
    <n v="10110"/>
    <x v="43"/>
    <x v="7"/>
    <x v="1"/>
    <x v="19"/>
  </r>
  <r>
    <s v=""/>
    <n v="450"/>
    <s v="1399/02/09"/>
    <s v="فروش تعداد 9,304 سهم فولاد هرمزگان جنوب(هرمز1) به نرخ 8,930 به شماره اعلامیه 0000001712_3G"/>
    <n v="0"/>
    <n v="82274648"/>
    <n v="9481155753"/>
    <x v="1"/>
    <n v="9304"/>
    <x v="43"/>
    <x v="7"/>
    <x v="1"/>
    <x v="19"/>
  </r>
  <r>
    <s v=""/>
    <n v="451"/>
    <s v="1399/02/09"/>
    <s v="فروش تعداد 52,000 سهم فولاد هرمزگان جنوب(هرمز1) به نرخ 8,902 به شماره اعلامیه 0000001716_3G"/>
    <n v="0"/>
    <n v="458390695"/>
    <n v="9398881105"/>
    <x v="1"/>
    <n v="52000"/>
    <x v="43"/>
    <x v="7"/>
    <x v="1"/>
    <x v="19"/>
  </r>
  <r>
    <s v=""/>
    <n v="452"/>
    <s v="1399/02/09"/>
    <s v="فروش تعداد 238,696 سهم فولاد هرمزگان جنوب(هرمز1) به نرخ 8,901 به شماره اعلامیه 0000001731_3G"/>
    <n v="0"/>
    <n v="2103918016"/>
    <n v="8940490410"/>
    <x v="1"/>
    <n v="238696"/>
    <x v="43"/>
    <x v="7"/>
    <x v="1"/>
    <x v="19"/>
  </r>
  <r>
    <s v=""/>
    <n v="453"/>
    <s v="1399/02/09"/>
    <s v="فروش تعداد 37,885 سهم فولاد هرمزگان جنوب(هرمز1) به نرخ 8,900 به شماره اعلامیه 0000001552_3G"/>
    <n v="0"/>
    <n v="333889033"/>
    <n v="6836572394"/>
    <x v="1"/>
    <n v="37885"/>
    <x v="43"/>
    <x v="7"/>
    <x v="1"/>
    <x v="19"/>
  </r>
  <r>
    <s v=""/>
    <n v="454"/>
    <s v="1399/02/09"/>
    <s v="فروش تعداد 900,000 سهم سهامی ذوب آهن اصفهان(ذوب1) به نرخ 4,608 به شماره اعلامیه 0000008374_3G"/>
    <n v="0"/>
    <n v="4106764886"/>
    <n v="6502683361"/>
    <x v="1"/>
    <n v="900000"/>
    <x v="65"/>
    <x v="7"/>
    <x v="1"/>
    <x v="19"/>
  </r>
  <r>
    <s v=""/>
    <n v="455"/>
    <s v="1399/02/09"/>
    <s v="فروش تعداد 100,000 سهم پتروشیمی شازند(شاراک1) به نرخ 24,195 به شماره اعلاميه 0000001450_3G"/>
    <n v="0"/>
    <n v="2395909882"/>
    <n v="2395918475"/>
    <x v="1"/>
    <n v="100000"/>
    <x v="24"/>
    <x v="7"/>
    <x v="1"/>
    <x v="19"/>
  </r>
  <r>
    <s v=""/>
    <n v="456"/>
    <s v="1399/02/03"/>
    <s v="خريد تعداد 8,900 سهم فرابورس ایران(فرابورس1) به نرخ 84,130 به شماره اعلامیه 0000008608_3G"/>
    <n v="752156354"/>
    <n v="0"/>
    <n v="8593"/>
    <x v="0"/>
    <n v="8900"/>
    <x v="5"/>
    <x v="7"/>
    <x v="1"/>
    <x v="19"/>
  </r>
  <r>
    <s v=""/>
    <n v="457"/>
    <s v="1399/02/03"/>
    <s v="خريد تعداد 135 سهم فرابورس ایران(فرابورس1) به نرخ 84,129 به شماره اعلامیه 0000008648_3G"/>
    <n v="11408975"/>
    <n v="0"/>
    <n v="752164947"/>
    <x v="0"/>
    <n v="135"/>
    <x v="5"/>
    <x v="7"/>
    <x v="1"/>
    <x v="19"/>
  </r>
  <r>
    <s v=""/>
    <n v="458"/>
    <s v="1399/02/03"/>
    <s v="خريد تعداد 7,800 سهم فرابورس ایران(فرابورس1) به نرخ 84,127 به شماره اعلامیه 0000004509_3G"/>
    <n v="659169703"/>
    <n v="0"/>
    <n v="763573922"/>
    <x v="0"/>
    <n v="7800"/>
    <x v="5"/>
    <x v="7"/>
    <x v="1"/>
    <x v="19"/>
  </r>
  <r>
    <s v=""/>
    <n v="459"/>
    <s v="1399/02/03"/>
    <s v="خريد تعداد 7,384 سهم فرابورس ایران(فرابورس1) به نرخ 84,125 به شماره اعلامیه 0000005908_3G"/>
    <n v="623999146"/>
    <n v="0"/>
    <n v="1422743625"/>
    <x v="0"/>
    <n v="7384"/>
    <x v="5"/>
    <x v="7"/>
    <x v="1"/>
    <x v="19"/>
  </r>
  <r>
    <s v=""/>
    <n v="460"/>
    <s v="1399/02/03"/>
    <s v="خريد تعداد 1,500 سهم فرابورس ایران(فرابورس1) به نرخ 84,124 به شماره اعلامیه 0000005905_3G"/>
    <n v="126758877"/>
    <n v="0"/>
    <n v="2046742771"/>
    <x v="0"/>
    <n v="1500"/>
    <x v="5"/>
    <x v="7"/>
    <x v="1"/>
    <x v="19"/>
  </r>
  <r>
    <s v=""/>
    <n v="461"/>
    <s v="1399/02/03"/>
    <s v="خريد تعداد 56 سهم فرابورس ایران(فرابورس1) به نرخ 84,123 به شماره اعلامیه 0000005902_3G"/>
    <n v="4732274"/>
    <n v="0"/>
    <n v="2173501648"/>
    <x v="0"/>
    <n v="56"/>
    <x v="5"/>
    <x v="7"/>
    <x v="1"/>
    <x v="19"/>
  </r>
  <r>
    <s v=""/>
    <n v="462"/>
    <s v="1399/02/03"/>
    <s v="خريد تعداد 9,508 سهم بورس اوراق بهادار تهران(بورس1) به نرخ 83,288 به شماره اعلاميه 0000004040_3G"/>
    <n v="795576714"/>
    <n v="0"/>
    <n v="2178233922"/>
    <x v="0"/>
    <n v="9508"/>
    <x v="9"/>
    <x v="7"/>
    <x v="1"/>
    <x v="19"/>
  </r>
  <r>
    <s v=""/>
    <n v="463"/>
    <s v="1399/02/03"/>
    <s v="خريد تعداد 5,431 سهم بورس اوراق بهادار تهران(بورس1) به نرخ 83,287 به شماره اعلاميه 0000004021_3G"/>
    <n v="454430509"/>
    <n v="0"/>
    <n v="2973810636"/>
    <x v="0"/>
    <n v="5431"/>
    <x v="9"/>
    <x v="7"/>
    <x v="1"/>
    <x v="19"/>
  </r>
  <r>
    <s v=""/>
    <n v="464"/>
    <s v="1399/02/03"/>
    <s v="خريد تعداد 2,770 سهم بورس اوراق بهادار تهران(بورس1) به نرخ 83,280 به شماره اعلاميه 0000004018_3G"/>
    <n v="231755976"/>
    <n v="0"/>
    <n v="3428241145"/>
    <x v="0"/>
    <n v="2770"/>
    <x v="9"/>
    <x v="7"/>
    <x v="1"/>
    <x v="19"/>
  </r>
  <r>
    <s v=""/>
    <n v="465"/>
    <s v="1399/02/03"/>
    <s v="خريد تعداد 3,850 سهم بورس اوراق بهادار تهران(بورس1) به نرخ 83,279 به شماره اعلاميه 0000004015_3G"/>
    <n v="322111838"/>
    <n v="0"/>
    <n v="3659997121"/>
    <x v="0"/>
    <n v="3850"/>
    <x v="9"/>
    <x v="7"/>
    <x v="1"/>
    <x v="19"/>
  </r>
  <r>
    <s v=""/>
    <n v="466"/>
    <s v="1399/02/03"/>
    <s v="خريد تعداد 2,637 سهم بورس اوراق بهادار تهران(بورس1) به نرخ 83,278 به شماره اعلاميه 0000004012_3G"/>
    <n v="220623047"/>
    <n v="0"/>
    <n v="3982108959"/>
    <x v="0"/>
    <n v="2637"/>
    <x v="9"/>
    <x v="7"/>
    <x v="1"/>
    <x v="19"/>
  </r>
  <r>
    <s v=""/>
    <n v="467"/>
    <s v="1399/02/03"/>
    <s v="خريد تعداد 10 سهم بورس اوراق بهادار تهران(بورس1) به نرخ 83,277 به شماره اعلاميه 0000004011_3G"/>
    <n v="836631"/>
    <n v="0"/>
    <n v="4202732006"/>
    <x v="0"/>
    <n v="10"/>
    <x v="9"/>
    <x v="7"/>
    <x v="1"/>
    <x v="19"/>
  </r>
  <r>
    <s v=""/>
    <n v="468"/>
    <s v="1399/02/03"/>
    <s v="خريد تعداد 2,500 سهم بورس اوراق بهادار تهران(بورس1) به نرخ 83,276 به شماره اعلاميه 0000004010_3G"/>
    <n v="209156000"/>
    <n v="0"/>
    <n v="4203568637"/>
    <x v="0"/>
    <n v="2500"/>
    <x v="9"/>
    <x v="7"/>
    <x v="1"/>
    <x v="19"/>
  </r>
  <r>
    <s v=""/>
    <n v="469"/>
    <s v="1399/02/03"/>
    <s v="خريد تعداد 2,154 سهم بورس اوراق بهادار تهران(بورس1) به نرخ 83,250 به شماره اعلاميه 0000004009_3G"/>
    <n v="180152545"/>
    <n v="0"/>
    <n v="4412724637"/>
    <x v="0"/>
    <n v="2154"/>
    <x v="9"/>
    <x v="7"/>
    <x v="1"/>
    <x v="19"/>
  </r>
  <r>
    <s v=""/>
    <n v="470"/>
    <s v="1399/02/03"/>
    <s v="فروش تعداد 357 سهم کلر پارس(کلر1) به نرخ 80,699 به شماره اعلامیه 0000007772_3G"/>
    <n v="0"/>
    <n v="28528653"/>
    <n v="4592877182"/>
    <x v="1"/>
    <n v="357"/>
    <x v="36"/>
    <x v="7"/>
    <x v="1"/>
    <x v="19"/>
  </r>
  <r>
    <s v=""/>
    <n v="471"/>
    <s v="1399/02/03"/>
    <s v="فروش تعداد 1,143 سهم کلر پارس(کلر1) به نرخ 80,601 به شماره اعلامیه 0000007774_3G"/>
    <n v="0"/>
    <n v="91228712"/>
    <n v="4564348529"/>
    <x v="1"/>
    <n v="1143"/>
    <x v="36"/>
    <x v="7"/>
    <x v="1"/>
    <x v="19"/>
  </r>
  <r>
    <s v=""/>
    <n v="472"/>
    <s v="1399/02/03"/>
    <s v="فروش تعداد 517 سهم کلر پارس(کلر1) به نرخ 80,600 به شماره اعلامیه 0000007752_3G"/>
    <n v="0"/>
    <n v="41263922"/>
    <n v="4473119817"/>
    <x v="1"/>
    <n v="517"/>
    <x v="36"/>
    <x v="7"/>
    <x v="1"/>
    <x v="19"/>
  </r>
  <r>
    <s v=""/>
    <n v="473"/>
    <s v="1399/02/03"/>
    <s v="فروش تعداد 62 سهم کلر پارس(کلر1) به نرخ 80,325 به شماره اعلامیه 0000007498_3G"/>
    <n v="0"/>
    <n v="4931596"/>
    <n v="4431855895"/>
    <x v="1"/>
    <n v="62"/>
    <x v="36"/>
    <x v="7"/>
    <x v="1"/>
    <x v="19"/>
  </r>
  <r>
    <s v=""/>
    <n v="474"/>
    <s v="1399/02/03"/>
    <s v="فروش تعداد 2,352 سهم کلر پارس(کلر1) به نرخ 80,306 به شماره اعلامیه 0000007502_3G"/>
    <n v="0"/>
    <n v="187038150"/>
    <n v="4426924299"/>
    <x v="1"/>
    <n v="2352"/>
    <x v="36"/>
    <x v="7"/>
    <x v="1"/>
    <x v="19"/>
  </r>
  <r>
    <s v=""/>
    <n v="475"/>
    <s v="1399/02/03"/>
    <s v="فروش تعداد 7,586 سهم کلر پارس(کلر1) به نرخ 80,300 به شماره اعلامیه 0000007504_3G"/>
    <n v="0"/>
    <n v="603216536"/>
    <n v="4239886149"/>
    <x v="1"/>
    <n v="7586"/>
    <x v="36"/>
    <x v="7"/>
    <x v="1"/>
    <x v="19"/>
  </r>
  <r>
    <s v=""/>
    <n v="476"/>
    <s v="1399/02/03"/>
    <s v="فروش تعداد 12,000 سهم س. توسعه وعمران استان کرمان(کرمان1) به نرخ 81,860 به شماره اعلامیه 0000004951_3G"/>
    <n v="0"/>
    <n v="972742396"/>
    <n v="3636669613"/>
    <x v="1"/>
    <n v="12000"/>
    <x v="62"/>
    <x v="7"/>
    <x v="1"/>
    <x v="19"/>
  </r>
  <r>
    <s v=""/>
    <n v="477"/>
    <s v="1399/02/03"/>
    <s v="فروش تعداد 1,213 سهم س. توسعه وعمران استان کرمان(کرمان1) به نرخ 81,835 به شماره اعلامیه 0000004918_3G"/>
    <n v="0"/>
    <n v="98298017"/>
    <n v="2663927217"/>
    <x v="1"/>
    <n v="1213"/>
    <x v="62"/>
    <x v="7"/>
    <x v="1"/>
    <x v="19"/>
  </r>
  <r>
    <s v=""/>
    <n v="478"/>
    <s v="1399/02/03"/>
    <s v="فروش تعداد 4,787 سهم س. توسعه وعمران استان کرمان(کرمان1) به نرخ 81,830 به شماره اعلامیه 0000004919_3G"/>
    <n v="0"/>
    <n v="387900940"/>
    <n v="2565629200"/>
    <x v="1"/>
    <n v="4787"/>
    <x v="62"/>
    <x v="7"/>
    <x v="1"/>
    <x v="19"/>
  </r>
  <r>
    <s v=""/>
    <n v="479"/>
    <s v="1399/02/03"/>
    <s v="فروش تعداد 60,438 سهم سهامی ذوب آهن اصفهان(ذوب1) به نرخ 3,854 به شماره اعلامیه 0000019421_3G"/>
    <n v="0"/>
    <n v="230657026"/>
    <n v="2177728260"/>
    <x v="1"/>
    <n v="60438"/>
    <x v="65"/>
    <x v="7"/>
    <x v="1"/>
    <x v="19"/>
  </r>
  <r>
    <s v=""/>
    <n v="480"/>
    <s v="1399/02/03"/>
    <s v="فروش تعداد 10,000 سهم سهامی ذوب آهن اصفهان(ذوب1) به نرخ 3,853 به شماره اعلامیه 0000019422_3G"/>
    <n v="0"/>
    <n v="38154335"/>
    <n v="1947071234"/>
    <x v="1"/>
    <n v="10000"/>
    <x v="65"/>
    <x v="7"/>
    <x v="1"/>
    <x v="19"/>
  </r>
  <r>
    <s v=""/>
    <n v="481"/>
    <s v="1399/02/03"/>
    <s v="فروش تعداد 129,562 سهم سهامی ذوب آهن اصفهان(ذوب1) به نرخ 3,852 به شماره اعلامیه 0000019423_3G"/>
    <n v="0"/>
    <n v="494206892"/>
    <n v="1908916899"/>
    <x v="1"/>
    <n v="129562"/>
    <x v="65"/>
    <x v="7"/>
    <x v="1"/>
    <x v="19"/>
  </r>
  <r>
    <s v=""/>
    <n v="482"/>
    <s v="1399/02/03"/>
    <s v="فروش تعداد 20,000 سهم سهامی ذوب آهن اصفهان(ذوب1) به نرخ 3,802 به شماره اعلامیه 0000012041_3G"/>
    <n v="0"/>
    <n v="75298612"/>
    <n v="1414710007"/>
    <x v="1"/>
    <n v="20000"/>
    <x v="65"/>
    <x v="7"/>
    <x v="1"/>
    <x v="19"/>
  </r>
  <r>
    <s v=""/>
    <n v="483"/>
    <s v="1399/02/03"/>
    <s v="فروش تعداد 6,188 سهم سهامی ذوب آهن اصفهان(ذوب1) به نرخ 3,801 به شماره اعلامیه 0000012042_3G"/>
    <n v="0"/>
    <n v="23291265"/>
    <n v="1339411395"/>
    <x v="1"/>
    <n v="6188"/>
    <x v="65"/>
    <x v="7"/>
    <x v="1"/>
    <x v="19"/>
  </r>
  <r>
    <s v=""/>
    <n v="484"/>
    <s v="1399/02/03"/>
    <s v="فروش تعداد 173,812 سهم سهامی ذوب آهن اصفهان(ذوب1) به نرخ 3,800 به شماره اعلامیه 0000012055_3G"/>
    <n v="0"/>
    <n v="654045878"/>
    <n v="1316120130"/>
    <x v="1"/>
    <n v="173812"/>
    <x v="65"/>
    <x v="7"/>
    <x v="1"/>
    <x v="19"/>
  </r>
  <r>
    <s v=""/>
    <n v="485"/>
    <s v="1399/02/02"/>
    <s v="فروش تعداد 35,973 سهم پالایش نفت تهران(شتران1) به نرخ 8,697 به شماره اعلاميه 0000001505_3G"/>
    <n v="0"/>
    <n v="309806834"/>
    <n v="662074252"/>
    <x v="1"/>
    <n v="35973"/>
    <x v="54"/>
    <x v="7"/>
    <x v="1"/>
    <x v="19"/>
  </r>
  <r>
    <s v=""/>
    <n v="486"/>
    <s v="1399/02/02"/>
    <s v="فروش تعداد 5,700 سهم پالایش نفت تهران(شتران1) به نرخ 8,685 به شماره اعلاميه 0000001455_3G"/>
    <n v="0"/>
    <n v="49021834"/>
    <n v="352267418"/>
    <x v="1"/>
    <n v="5700"/>
    <x v="54"/>
    <x v="7"/>
    <x v="1"/>
    <x v="19"/>
  </r>
  <r>
    <s v=""/>
    <n v="487"/>
    <s v="1399/02/02"/>
    <s v="فروش تعداد 35,277 سهم پالایش نفت تهران(شتران1) به نرخ 8,680 به شماره اعلاميه 0000001459_3G"/>
    <n v="0"/>
    <n v="303218880"/>
    <n v="303245584"/>
    <x v="1"/>
    <n v="35277"/>
    <x v="54"/>
    <x v="7"/>
    <x v="1"/>
    <x v="19"/>
  </r>
  <r>
    <s v=""/>
    <n v="488"/>
    <s v="1399/02/01"/>
    <s v="خريد تعداد 2,550 سهم سهامی ذوب آهن اصفهان(ذوب1) به نرخ 3,910 به شماره اعلامیه 0000005318_3G"/>
    <n v="10015764"/>
    <n v="0"/>
    <n v="26704"/>
    <x v="0"/>
    <n v="2550"/>
    <x v="65"/>
    <x v="7"/>
    <x v="1"/>
    <x v="19"/>
  </r>
  <r>
    <s v=""/>
    <n v="489"/>
    <s v="1399/02/01"/>
    <s v="خريد تعداد 58,539 سهم سهامی ذوب آهن اصفهان(ذوب1) به نرخ 3,900 به شماره اعلامیه 0000005263_3G"/>
    <n v="229338586"/>
    <n v="0"/>
    <n v="10042468"/>
    <x v="0"/>
    <n v="58539"/>
    <x v="65"/>
    <x v="7"/>
    <x v="1"/>
    <x v="19"/>
  </r>
  <r>
    <s v=""/>
    <n v="490"/>
    <s v="1399/02/01"/>
    <s v="خريد تعداد 51,461 سهم سهامی ذوب آهن اصفهان(ذوب1) به نرخ 3,899 به شماره اعلامیه 0000005144_3G"/>
    <n v="201557370"/>
    <n v="0"/>
    <n v="239381054"/>
    <x v="0"/>
    <n v="51461"/>
    <x v="65"/>
    <x v="7"/>
    <x v="1"/>
    <x v="19"/>
  </r>
  <r>
    <s v=""/>
    <n v="491"/>
    <s v="1399/02/01"/>
    <s v="خريد تعداد 189,079 سهم سهامی ذوب آهن اصفهان(ذوب1) به نرخ 3,897 به شماره اعلامیه 0000005125_3G"/>
    <n v="740186107"/>
    <n v="0"/>
    <n v="440938424"/>
    <x v="0"/>
    <n v="189079"/>
    <x v="65"/>
    <x v="7"/>
    <x v="1"/>
    <x v="19"/>
  </r>
  <r>
    <s v=""/>
    <n v="492"/>
    <s v="1399/02/01"/>
    <s v="خريد تعداد 2,591 سهم سهامی ذوب آهن اصفهان(ذوب1) به نرخ 3,896 به شماره اعلامیه 0000005124_3G"/>
    <n v="10140362"/>
    <n v="0"/>
    <n v="1181124531"/>
    <x v="0"/>
    <n v="2591"/>
    <x v="65"/>
    <x v="7"/>
    <x v="1"/>
    <x v="19"/>
  </r>
  <r>
    <s v=""/>
    <n v="493"/>
    <s v="1399/02/01"/>
    <s v="خريد تعداد 931 سهم سهامی ذوب آهن اصفهان(ذوب1) به نرخ 3,895 به شماره اعلامیه 0000005117_3G"/>
    <n v="3642705"/>
    <n v="0"/>
    <n v="1191264893"/>
    <x v="0"/>
    <n v="931"/>
    <x v="65"/>
    <x v="7"/>
    <x v="1"/>
    <x v="19"/>
  </r>
  <r>
    <s v=""/>
    <n v="494"/>
    <s v="1399/02/01"/>
    <s v="خريد تعداد 7,399 سهم سهامی ذوب آهن اصفهان(ذوب1) به نرخ 3,894 به شماره اعلامیه 0000005116_3G"/>
    <n v="28942509"/>
    <n v="0"/>
    <n v="1194907598"/>
    <x v="0"/>
    <n v="7399"/>
    <x v="65"/>
    <x v="7"/>
    <x v="1"/>
    <x v="19"/>
  </r>
  <r>
    <s v=""/>
    <n v="495"/>
    <s v="1399/02/01"/>
    <s v="فروش تعداد 9,848 سهم حمل و نقل بین المللی خلیج فارس(حفارس1) به نرخ 6,552 به شماره اعلاميه 0000000404_3G"/>
    <n v="0"/>
    <n v="63894990"/>
    <n v="1223850107"/>
    <x v="1"/>
    <n v="9848"/>
    <x v="66"/>
    <x v="7"/>
    <x v="1"/>
    <x v="19"/>
  </r>
  <r>
    <s v=""/>
    <n v="496"/>
    <s v="1399/02/01"/>
    <s v="فروش تعداد 100 سهم حمل و نقل بین المللی خلیج فارس(حفارس1) به نرخ 6,551 به شماره اعلاميه 0000000405_3G"/>
    <n v="0"/>
    <n v="648716"/>
    <n v="1159955117"/>
    <x v="1"/>
    <n v="100"/>
    <x v="66"/>
    <x v="7"/>
    <x v="1"/>
    <x v="19"/>
  </r>
  <r>
    <s v=""/>
    <n v="497"/>
    <s v="1399/02/01"/>
    <s v="فروش تعداد 5,060 سهم حمل و نقل بین المللی خلیج فارس(حفارس1) به نرخ 6,550 به شماره اعلاميه 0000000406_3G"/>
    <n v="0"/>
    <n v="32819859"/>
    <n v="1159306401"/>
    <x v="1"/>
    <n v="5060"/>
    <x v="66"/>
    <x v="7"/>
    <x v="1"/>
    <x v="19"/>
  </r>
  <r>
    <s v=""/>
    <n v="498"/>
    <s v="1399/02/01"/>
    <s v="فروش تعداد 16,520 سهم صنایع خاک چینی ایران(کخاک1) به نرخ 68,110 به شماره اعلاميه 0000000189_3G"/>
    <n v="0"/>
    <n v="1114206758"/>
    <n v="1126486542"/>
    <x v="1"/>
    <n v="16520"/>
    <x v="67"/>
    <x v="7"/>
    <x v="1"/>
    <x v="19"/>
  </r>
  <r>
    <s v=""/>
    <n v="499"/>
    <s v="1399/01/31"/>
    <s v="خريد تعداد 705 سهم کلر پارس(کلر1) به نرخ 80,400 به شماره اعلامیه 0000006119_3G"/>
    <n v="56939334"/>
    <n v="0"/>
    <n v="12279784"/>
    <x v="0"/>
    <n v="705"/>
    <x v="36"/>
    <x v="8"/>
    <x v="1"/>
    <x v="20"/>
  </r>
  <r>
    <s v=""/>
    <n v="500"/>
    <s v="1399/01/31"/>
    <s v="خريد تعداد 3,500 سهم کلر پارس(کلر1) به نرخ 80,399 به شماره اعلامیه 0000006085_3G"/>
    <n v="282674036"/>
    <n v="0"/>
    <n v="69219118"/>
    <x v="0"/>
    <n v="3500"/>
    <x v="36"/>
    <x v="8"/>
    <x v="1"/>
    <x v="20"/>
  </r>
  <r>
    <s v=""/>
    <n v="501"/>
    <s v="1399/01/31"/>
    <s v="خريد تعداد 150 سهم کلر پارس(کلر1) به نرخ 80,397 به شماره اعلامیه 0000006118_3G"/>
    <n v="12114297"/>
    <n v="0"/>
    <n v="351893154"/>
    <x v="0"/>
    <n v="150"/>
    <x v="36"/>
    <x v="8"/>
    <x v="1"/>
    <x v="20"/>
  </r>
  <r>
    <s v=""/>
    <n v="502"/>
    <s v="1399/01/31"/>
    <s v="خريد تعداد 77 سهم کلر پارس(کلر1) به نرخ 80,390 به شماره اعلامیه 0000006117_3G"/>
    <n v="6218127"/>
    <n v="0"/>
    <n v="364007451"/>
    <x v="0"/>
    <n v="77"/>
    <x v="36"/>
    <x v="8"/>
    <x v="1"/>
    <x v="20"/>
  </r>
  <r>
    <s v=""/>
    <n v="503"/>
    <s v="1399/01/31"/>
    <s v="خريد تعداد 918 سهم کلر پارس(کلر1) به نرخ 80,363 به شماره اعلامیه 0000006115_3G"/>
    <n v="74108162"/>
    <n v="0"/>
    <n v="370225578"/>
    <x v="0"/>
    <n v="918"/>
    <x v="36"/>
    <x v="8"/>
    <x v="1"/>
    <x v="20"/>
  </r>
  <r>
    <s v=""/>
    <n v="504"/>
    <s v="1399/01/31"/>
    <s v="خريد تعداد 8,286 سهم سهامی ذوب آهن اصفهان(ذوب1) به نرخ 3,827 به شماره اعلامیه 0000017158_3G"/>
    <n v="31854486"/>
    <n v="0"/>
    <n v="444333740"/>
    <x v="0"/>
    <n v="8286"/>
    <x v="65"/>
    <x v="8"/>
    <x v="1"/>
    <x v="20"/>
  </r>
  <r>
    <s v=""/>
    <n v="505"/>
    <s v="1399/01/31"/>
    <s v="خريد تعداد 434,701 سهم سهامی ذوب آهن اصفهان(ذوب1) به نرخ 3,820 به شماره اعلامیه 0000017254_3G"/>
    <n v="1668096730"/>
    <n v="0"/>
    <n v="476188226"/>
    <x v="0"/>
    <n v="434701"/>
    <x v="65"/>
    <x v="8"/>
    <x v="1"/>
    <x v="20"/>
  </r>
  <r>
    <s v=""/>
    <n v="506"/>
    <s v="1399/01/31"/>
    <s v="خريد تعداد 197,013 سهم سهامی ذوب آهن اصفهان(ذوب1) به نرخ 3,819 به شماره اعلامیه 0000017252_3G"/>
    <n v="755808498"/>
    <n v="0"/>
    <n v="2144284956"/>
    <x v="0"/>
    <n v="197013"/>
    <x v="65"/>
    <x v="8"/>
    <x v="1"/>
    <x v="20"/>
  </r>
  <r>
    <s v=""/>
    <n v="507"/>
    <s v="1399/01/31"/>
    <s v="فروش تعداد 105 سهم دارویی ره آورد تامین(درهآور1) به نرخ 49,030 به شماره اعلامیه 0000000955_3G"/>
    <n v="0"/>
    <n v="5097959"/>
    <n v="2900093454"/>
    <x v="1"/>
    <n v="105"/>
    <x v="52"/>
    <x v="8"/>
    <x v="1"/>
    <x v="20"/>
  </r>
  <r>
    <s v=""/>
    <n v="508"/>
    <s v="1399/01/31"/>
    <s v="فروش تعداد 8 سهم دارویی ره آورد تامین(درهآور1) به نرخ 49,020 به شماره اعلامیه 0000000956_3G"/>
    <n v="0"/>
    <n v="388341"/>
    <n v="2894995495"/>
    <x v="1"/>
    <n v="8"/>
    <x v="52"/>
    <x v="8"/>
    <x v="1"/>
    <x v="20"/>
  </r>
  <r>
    <s v=""/>
    <n v="509"/>
    <s v="1399/01/31"/>
    <s v="فروش تعداد 3,030 سهم دارویی ره آورد تامین(درهآور1) به نرخ 49,019 به شماره اعلامیه 0000000841_3G"/>
    <n v="0"/>
    <n v="147079433"/>
    <n v="2894607154"/>
    <x v="1"/>
    <n v="3030"/>
    <x v="52"/>
    <x v="8"/>
    <x v="1"/>
    <x v="20"/>
  </r>
  <r>
    <s v=""/>
    <n v="510"/>
    <s v="1399/01/31"/>
    <s v="فروش تعداد 111 سهم دارویی ره آورد تامین(درهآور1) به نرخ 49,012 به شماره اعلامیه 0000000935_3G"/>
    <n v="0"/>
    <n v="5387291"/>
    <n v="2747527721"/>
    <x v="1"/>
    <n v="111"/>
    <x v="52"/>
    <x v="8"/>
    <x v="1"/>
    <x v="20"/>
  </r>
  <r>
    <s v=""/>
    <n v="511"/>
    <s v="1399/01/31"/>
    <s v="فروش تعداد 3,656 سهم دارویی ره آورد تامین(درهآور1) به نرخ 49,011 به شماره اعلامیه 0000000889_3G"/>
    <n v="0"/>
    <n v="177437181"/>
    <n v="2742140430"/>
    <x v="1"/>
    <n v="3656"/>
    <x v="52"/>
    <x v="8"/>
    <x v="1"/>
    <x v="20"/>
  </r>
  <r>
    <s v=""/>
    <n v="512"/>
    <s v="1399/01/31"/>
    <s v="فروش تعداد 17,943 سهم دارویی ره آورد تامین(درهآور1) به نرخ 49,010 به شماره اعلامیه 0000000959_3G"/>
    <n v="0"/>
    <n v="870812463"/>
    <n v="2564703249"/>
    <x v="1"/>
    <n v="17943"/>
    <x v="52"/>
    <x v="8"/>
    <x v="1"/>
    <x v="20"/>
  </r>
  <r>
    <s v=""/>
    <n v="513"/>
    <s v="1399/01/31"/>
    <s v="فروش تعداد 7,755 سهم دارویی ره آورد تامین(درهآور1) به نرخ 49,009 به شماره اعلامیه 0000000937_3G"/>
    <n v="0"/>
    <n v="376359208"/>
    <n v="1693890786"/>
    <x v="1"/>
    <n v="7755"/>
    <x v="52"/>
    <x v="8"/>
    <x v="1"/>
    <x v="20"/>
  </r>
  <r>
    <s v=""/>
    <n v="514"/>
    <s v="1399/01/31"/>
    <s v="فروش تعداد 1,768 سهم دارویی ره آورد تامین(درهآور1) به نرخ 49,008 به شماره اعلامیه 0000000938_3G"/>
    <n v="0"/>
    <n v="85801355"/>
    <n v="1317531578"/>
    <x v="1"/>
    <n v="1768"/>
    <x v="52"/>
    <x v="8"/>
    <x v="1"/>
    <x v="20"/>
  </r>
  <r>
    <s v=""/>
    <n v="515"/>
    <s v="1399/01/31"/>
    <s v="فروش تعداد 5,467 سهم دارویی ره آورد تامین(درهآور1) به نرخ 49,007 به شماره اعلامیه 0000000940_3G"/>
    <n v="0"/>
    <n v="265309053"/>
    <n v="1231730223"/>
    <x v="1"/>
    <n v="5467"/>
    <x v="52"/>
    <x v="8"/>
    <x v="1"/>
    <x v="20"/>
  </r>
  <r>
    <s v=""/>
    <n v="516"/>
    <s v="1399/01/31"/>
    <s v="فروش تعداد 504 سهم سرامیک های صنعتی اردکان(کسرا1) به نرخ 39,893 به شماره اعلاميه 0000004641_3G"/>
    <n v="0"/>
    <n v="19910042"/>
    <n v="966421170"/>
    <x v="1"/>
    <n v="504"/>
    <x v="4"/>
    <x v="8"/>
    <x v="1"/>
    <x v="20"/>
  </r>
  <r>
    <s v=""/>
    <n v="517"/>
    <s v="1399/01/31"/>
    <s v="فروش تعداد 413 سهم سرامیک های صنعتی اردکان(کسرا1) به نرخ 39,890 به شماره اعلاميه 0000004642_3G"/>
    <n v="0"/>
    <n v="16313946"/>
    <n v="946511128"/>
    <x v="1"/>
    <n v="413"/>
    <x v="4"/>
    <x v="8"/>
    <x v="1"/>
    <x v="20"/>
  </r>
  <r>
    <s v=""/>
    <n v="518"/>
    <s v="1399/01/31"/>
    <s v="فروش تعداد 510 سهم سرامیک های صنعتی اردکان(کسرا1) به نرخ 39,813 به شماره اعلاميه 0000004752_3G"/>
    <n v="0"/>
    <n v="20106663"/>
    <n v="930197182"/>
    <x v="1"/>
    <n v="510"/>
    <x v="4"/>
    <x v="8"/>
    <x v="1"/>
    <x v="20"/>
  </r>
  <r>
    <s v=""/>
    <n v="519"/>
    <s v="1399/01/31"/>
    <s v="فروش تعداد 1,850 سهم سرامیک های صنعتی اردکان(کسرا1) به نرخ 39,812 به شماره اعلاميه 0000004645_3G"/>
    <n v="0"/>
    <n v="72934101"/>
    <n v="910090519"/>
    <x v="1"/>
    <n v="1850"/>
    <x v="4"/>
    <x v="8"/>
    <x v="1"/>
    <x v="20"/>
  </r>
  <r>
    <s v=""/>
    <n v="520"/>
    <s v="1399/01/31"/>
    <s v="فروش تعداد 3,000 سهم سرامیک های صنعتی اردکان(کسرا1) به نرخ 39,810 به شماره اعلاميه 0000004753_3G"/>
    <n v="0"/>
    <n v="118265560"/>
    <n v="837156418"/>
    <x v="1"/>
    <n v="3000"/>
    <x v="4"/>
    <x v="8"/>
    <x v="1"/>
    <x v="20"/>
  </r>
  <r>
    <s v=""/>
    <n v="521"/>
    <s v="1399/01/31"/>
    <s v="فروش تعداد 5,723 سهم سرامیک های صنعتی اردکان(کسرا1) به نرخ 39,800 به شماره اعلاميه 0000004761_3G"/>
    <n v="0"/>
    <n v="225554612"/>
    <n v="718890858"/>
    <x v="1"/>
    <n v="5723"/>
    <x v="4"/>
    <x v="8"/>
    <x v="1"/>
    <x v="20"/>
  </r>
  <r>
    <s v=""/>
    <n v="522"/>
    <s v="1399/01/31"/>
    <s v="فروش تعداد 1,761 سهم سرامیک های صنعتی اردکان(کسرا1) به نرخ 39,515 به شماره اعلاميه 0000005014_3G"/>
    <n v="0"/>
    <n v="68907457"/>
    <n v="493336246"/>
    <x v="1"/>
    <n v="1761"/>
    <x v="4"/>
    <x v="8"/>
    <x v="1"/>
    <x v="20"/>
  </r>
  <r>
    <s v=""/>
    <n v="523"/>
    <s v="1399/01/31"/>
    <s v="فروش تعداد 1,739 سهم سرامیک های صنعتی اردکان(کسرا1) به نرخ 39,510 به شماره اعلاميه 0000005019_3G"/>
    <n v="0"/>
    <n v="68038001"/>
    <n v="424428789"/>
    <x v="1"/>
    <n v="1739"/>
    <x v="4"/>
    <x v="8"/>
    <x v="1"/>
    <x v="20"/>
  </r>
  <r>
    <s v=""/>
    <n v="524"/>
    <s v="1399/01/31"/>
    <s v="فروش تعداد 223 سهم سرامیک های صنعتی اردکان(کسرا1) به نرخ 39,200 به شماره اعلاميه 0000005575_3G"/>
    <n v="0"/>
    <n v="8656371"/>
    <n v="356390788"/>
    <x v="1"/>
    <n v="223"/>
    <x v="4"/>
    <x v="8"/>
    <x v="1"/>
    <x v="20"/>
  </r>
  <r>
    <s v=""/>
    <n v="525"/>
    <s v="1399/01/31"/>
    <s v="فروش تعداد 2,074 سهم سرامیک های صنعتی اردکان(کسرا1) به نرخ 38,950 به شماره اعلاميه 0000004203_3G"/>
    <n v="0"/>
    <n v="79994685"/>
    <n v="347734417"/>
    <x v="1"/>
    <n v="2074"/>
    <x v="4"/>
    <x v="8"/>
    <x v="1"/>
    <x v="20"/>
  </r>
  <r>
    <s v=""/>
    <n v="526"/>
    <s v="1399/01/31"/>
    <s v="فروش تعداد 1,000 سهم سرامیک های صنعتی اردکان(کسرا1) به نرخ 38,931 به شماره اعلاميه 0000004204_3G"/>
    <n v="0"/>
    <n v="38551427"/>
    <n v="267739732"/>
    <x v="1"/>
    <n v="1000"/>
    <x v="4"/>
    <x v="8"/>
    <x v="1"/>
    <x v="20"/>
  </r>
  <r>
    <s v=""/>
    <n v="527"/>
    <s v="1399/01/31"/>
    <s v="فروش تعداد 325 سهم سرامیک های صنعتی اردکان(کسرا1) به نرخ 38,930 به شماره اعلاميه 0000004205_3G"/>
    <n v="0"/>
    <n v="12528895"/>
    <n v="229188305"/>
    <x v="1"/>
    <n v="325"/>
    <x v="4"/>
    <x v="8"/>
    <x v="1"/>
    <x v="20"/>
  </r>
  <r>
    <s v=""/>
    <n v="528"/>
    <s v="1399/01/31"/>
    <s v="فروش تعداد 300 سهم سرامیک های صنعتی اردکان(کسرا1) به نرخ 38,921 به شماره اعلاميه 0000004206_3G"/>
    <n v="0"/>
    <n v="11562460"/>
    <n v="216659410"/>
    <x v="1"/>
    <n v="300"/>
    <x v="4"/>
    <x v="8"/>
    <x v="1"/>
    <x v="20"/>
  </r>
  <r>
    <s v=""/>
    <n v="529"/>
    <s v="1399/01/31"/>
    <s v="فروش تعداد 5,301 سهم سرامیک های صنعتی اردکان(کسرا1) به نرخ 38,920 به شماره اعلاميه 0000004212_3G"/>
    <n v="0"/>
    <n v="204303372"/>
    <n v="205096950"/>
    <x v="1"/>
    <n v="5301"/>
    <x v="4"/>
    <x v="8"/>
    <x v="1"/>
    <x v="20"/>
  </r>
  <r>
    <s v=""/>
    <n v="530"/>
    <s v="1399/01/31"/>
    <s v="بابت سود صندوق سرمایه گذاری حامی فروردین 99"/>
    <n v="0"/>
    <n v="17356"/>
    <n v="793578"/>
    <x v="3"/>
    <n v="0"/>
    <x v="2"/>
    <x v="8"/>
    <x v="1"/>
    <x v="20"/>
  </r>
  <r>
    <s v=""/>
    <n v="531"/>
    <s v="1399/01/30"/>
    <s v="خريد تعداد 1,814 سهم کلر پارس(کلر1) به نرخ 81,590 به شماره اعلامیه 0000006685_3G"/>
    <n v="148676197"/>
    <n v="0"/>
    <n v="776222"/>
    <x v="0"/>
    <n v="1814"/>
    <x v="36"/>
    <x v="8"/>
    <x v="1"/>
    <x v="20"/>
  </r>
  <r>
    <s v=""/>
    <n v="532"/>
    <s v="1399/01/30"/>
    <s v="خريد تعداد 76 سهم کلر پارس(کلر1) به نرخ 81,450 به شماره اعلامیه 0000006684_3G"/>
    <n v="6218298"/>
    <n v="0"/>
    <n v="149452419"/>
    <x v="0"/>
    <n v="76"/>
    <x v="36"/>
    <x v="8"/>
    <x v="1"/>
    <x v="20"/>
  </r>
  <r>
    <s v=""/>
    <n v="533"/>
    <s v="1399/01/28"/>
    <s v="پرداخت وجه طی حواله کارت به کارت دروازه پرداخت به شماره 167084407952 بانک ملت تاریخ : 1399/01/27 شعبه : فرعی(A2)"/>
    <n v="0"/>
    <n v="300000000"/>
    <n v="155670717"/>
    <x v="4"/>
    <n v="0"/>
    <x v="2"/>
    <x v="8"/>
    <x v="1"/>
    <x v="20"/>
  </r>
  <r>
    <s v=""/>
    <n v="534"/>
    <s v="1399/01/27"/>
    <s v="خريد تعداد 3,636 سهم سرمایه گذاری تامین اجتماعی(شستا1) به نرخ 8,600 به شماره اعلاميه 0001094946_3G"/>
    <n v="31414687"/>
    <n v="0"/>
    <n v="-144329283"/>
    <x v="0"/>
    <n v="3636"/>
    <x v="33"/>
    <x v="8"/>
    <x v="1"/>
    <x v="20"/>
  </r>
  <r>
    <s v=""/>
    <n v="535"/>
    <s v="1399/01/27"/>
    <s v="خريد تعداد 33,390 سهم کلر پارس(کلر1) به نرخ 78,139 به شماره اعلامیه 0000013199_3G"/>
    <n v="2620904986"/>
    <n v="0"/>
    <n v="-112914596"/>
    <x v="0"/>
    <n v="33390"/>
    <x v="36"/>
    <x v="8"/>
    <x v="1"/>
    <x v="20"/>
  </r>
  <r>
    <s v=""/>
    <n v="536"/>
    <s v="1399/01/27"/>
    <s v="خريد تعداد 9,415 سهم کلر پارس(کلر1) به نرخ 78,138 به شماره اعلامیه 0000013637_3G"/>
    <n v="739009062"/>
    <n v="0"/>
    <n v="2507990390"/>
    <x v="0"/>
    <n v="9415"/>
    <x v="36"/>
    <x v="8"/>
    <x v="1"/>
    <x v="20"/>
  </r>
  <r>
    <s v=""/>
    <n v="537"/>
    <s v="1399/01/27"/>
    <s v="خريد تعداد 153 سهم کلر پارس(کلر1) به نرخ 78,137 به شماره اعلامیه 0000013549_3G"/>
    <n v="12009220"/>
    <n v="0"/>
    <n v="3246999452"/>
    <x v="0"/>
    <n v="153"/>
    <x v="36"/>
    <x v="8"/>
    <x v="1"/>
    <x v="20"/>
  </r>
  <r>
    <s v=""/>
    <n v="538"/>
    <s v="1399/01/27"/>
    <s v="خريد تعداد 38 سهم کلر پارس(کلر1) به نرخ 78,136 به شماره اعلامیه 0000013548_3G"/>
    <n v="2982644"/>
    <n v="0"/>
    <n v="3259008672"/>
    <x v="0"/>
    <n v="38"/>
    <x v="36"/>
    <x v="8"/>
    <x v="1"/>
    <x v="20"/>
  </r>
  <r>
    <s v=""/>
    <n v="539"/>
    <s v="1399/01/27"/>
    <s v="خريد تعداد 454 سهم کلر پارس(کلر1) به نرخ 78,135 به شماره اعلامیه 0000013547_3G"/>
    <n v="35634302"/>
    <n v="0"/>
    <n v="3261991316"/>
    <x v="0"/>
    <n v="454"/>
    <x v="36"/>
    <x v="8"/>
    <x v="1"/>
    <x v="20"/>
  </r>
  <r>
    <s v=""/>
    <n v="540"/>
    <s v="1399/01/27"/>
    <s v="خريد تعداد 39 سهم کلر پارس(کلر1) به نرخ 78,134 به شماره اعلامیه 0000013538_3G"/>
    <n v="3061057"/>
    <n v="0"/>
    <n v="3297625618"/>
    <x v="0"/>
    <n v="39"/>
    <x v="36"/>
    <x v="8"/>
    <x v="1"/>
    <x v="20"/>
  </r>
  <r>
    <s v=""/>
    <n v="541"/>
    <s v="1399/01/27"/>
    <s v="خريد تعداد 53 سهم کلر پارس(کلر1) به نرخ 78,130 به شماره اعلامیه 0000013537_3G"/>
    <n v="4159684"/>
    <n v="0"/>
    <n v="3300686675"/>
    <x v="0"/>
    <n v="53"/>
    <x v="36"/>
    <x v="8"/>
    <x v="1"/>
    <x v="20"/>
  </r>
  <r>
    <s v=""/>
    <n v="542"/>
    <s v="1399/01/27"/>
    <s v="خريد تعداد 11,004 سهم کلر پارس(کلر1) به نرخ 78,005 به شماره اعلامیه 0000006570_3G"/>
    <n v="862263964"/>
    <n v="0"/>
    <n v="3304846359"/>
    <x v="0"/>
    <n v="11004"/>
    <x v="36"/>
    <x v="8"/>
    <x v="1"/>
    <x v="20"/>
  </r>
  <r>
    <s v=""/>
    <n v="543"/>
    <s v="1399/01/27"/>
    <s v="خريد تعداد 5 سهم کلر پارس(کلر1) به نرخ 78,004 به شماره اعلامیه 0000006555_3G"/>
    <n v="391789"/>
    <n v="0"/>
    <n v="4167110323"/>
    <x v="0"/>
    <n v="5"/>
    <x v="36"/>
    <x v="8"/>
    <x v="1"/>
    <x v="20"/>
  </r>
  <r>
    <s v=""/>
    <n v="544"/>
    <s v="1399/01/27"/>
    <s v="خريد تعداد 8,375 سهم کلر پارس(کلر1) به نرخ 77,580 به شماره اعلامیه 0000005607_3G"/>
    <n v="652682041"/>
    <n v="0"/>
    <n v="4167502112"/>
    <x v="0"/>
    <n v="8375"/>
    <x v="36"/>
    <x v="8"/>
    <x v="1"/>
    <x v="20"/>
  </r>
  <r>
    <s v=""/>
    <n v="545"/>
    <s v="1399/01/27"/>
    <s v="خريد تعداد 38 سهم کلر پارس(کلر1) به نرخ 77,579 به شماره اعلامیه 0000005528_3G"/>
    <n v="2961382"/>
    <n v="0"/>
    <n v="4820184153"/>
    <x v="0"/>
    <n v="38"/>
    <x v="36"/>
    <x v="8"/>
    <x v="1"/>
    <x v="20"/>
  </r>
  <r>
    <s v=""/>
    <n v="546"/>
    <s v="1399/01/27"/>
    <s v="خريد تعداد 7,304 سهم کلر پارس(کلر1) به نرخ 77,410 به شماره اعلامیه 0000005259_3G"/>
    <n v="567969446"/>
    <n v="0"/>
    <n v="4823145535"/>
    <x v="0"/>
    <n v="7304"/>
    <x v="36"/>
    <x v="8"/>
    <x v="1"/>
    <x v="20"/>
  </r>
  <r>
    <s v=""/>
    <n v="547"/>
    <s v="1399/01/27"/>
    <s v="خريد تعداد 23 سهم کلر پارس(کلر1) به نرخ 77,300 به شماره اعلامیه 0000005153_3G"/>
    <n v="1785968"/>
    <n v="0"/>
    <n v="5391114981"/>
    <x v="0"/>
    <n v="23"/>
    <x v="36"/>
    <x v="8"/>
    <x v="1"/>
    <x v="20"/>
  </r>
  <r>
    <s v=""/>
    <n v="548"/>
    <s v="1399/01/27"/>
    <s v="خريد تعداد 2,618 سهم کلر پارس(کلر1) به نرخ 77,284 به شماره اعلامیه 0000004989_3G"/>
    <n v="203247922"/>
    <n v="0"/>
    <n v="5392900949"/>
    <x v="0"/>
    <n v="2618"/>
    <x v="36"/>
    <x v="8"/>
    <x v="1"/>
    <x v="20"/>
  </r>
  <r>
    <s v=""/>
    <n v="549"/>
    <s v="1399/01/27"/>
    <s v="خريد تعداد 68 سهم کلر پارس(کلر1) به نرخ 77,247 به شماره اعلامیه 0000004917_3G"/>
    <n v="5276641"/>
    <n v="0"/>
    <n v="5596148871"/>
    <x v="0"/>
    <n v="68"/>
    <x v="36"/>
    <x v="8"/>
    <x v="1"/>
    <x v="20"/>
  </r>
  <r>
    <s v=""/>
    <n v="550"/>
    <s v="1399/01/27"/>
    <s v="خريد تعداد 2,696 سهم کلر پارس(کلر1) به نرخ 76,971 به شماره اعلامیه 0000004480_3G"/>
    <n v="208455773"/>
    <n v="0"/>
    <n v="5601425512"/>
    <x v="0"/>
    <n v="2696"/>
    <x v="36"/>
    <x v="8"/>
    <x v="1"/>
    <x v="20"/>
  </r>
  <r>
    <s v=""/>
    <n v="551"/>
    <s v="1399/01/27"/>
    <s v="خريد تعداد 12,048 سهم کلر پارس(کلر1) به نرخ 76,766 به شماره اعلامیه 0000004402_3G"/>
    <n v="929075356"/>
    <n v="0"/>
    <n v="5809881285"/>
    <x v="0"/>
    <n v="12048"/>
    <x v="36"/>
    <x v="8"/>
    <x v="1"/>
    <x v="20"/>
  </r>
  <r>
    <s v=""/>
    <n v="552"/>
    <s v="1399/01/27"/>
    <s v="خريد تعداد 146 سهم کلر پارس(کلر1) به نرخ 76,700 به شماره اعلامیه 0000004177_3G"/>
    <n v="11249030"/>
    <n v="0"/>
    <n v="6738956641"/>
    <x v="0"/>
    <n v="146"/>
    <x v="36"/>
    <x v="8"/>
    <x v="1"/>
    <x v="20"/>
  </r>
  <r>
    <s v=""/>
    <n v="553"/>
    <s v="1399/01/27"/>
    <s v="خريد تعداد 34 سهم کلر پارس(کلر1) به نرخ 76,673 به شماره اعلامیه 0000004174_3G"/>
    <n v="2618715"/>
    <n v="0"/>
    <n v="6750205671"/>
    <x v="0"/>
    <n v="34"/>
    <x v="36"/>
    <x v="8"/>
    <x v="1"/>
    <x v="20"/>
  </r>
  <r>
    <s v=""/>
    <n v="554"/>
    <s v="1399/01/27"/>
    <s v="خريد تعداد 29 سهم کلر پارس(کلر1) به نرخ 76,655 به شماره اعلامیه 0000004173_3G"/>
    <n v="2233085"/>
    <n v="0"/>
    <n v="6752824386"/>
    <x v="0"/>
    <n v="29"/>
    <x v="36"/>
    <x v="8"/>
    <x v="1"/>
    <x v="20"/>
  </r>
  <r>
    <s v=""/>
    <n v="555"/>
    <s v="1399/01/27"/>
    <s v="خريد تعداد 212 سهم کلر پارس(کلر1) به نرخ 76,080 به شماره اعلامیه 0000003533_3G"/>
    <n v="16202168"/>
    <n v="0"/>
    <n v="6755057471"/>
    <x v="0"/>
    <n v="212"/>
    <x v="36"/>
    <x v="8"/>
    <x v="1"/>
    <x v="20"/>
  </r>
  <r>
    <s v=""/>
    <n v="556"/>
    <s v="1399/01/27"/>
    <s v="خريد تعداد 10,623 سهم کلر پارس(کلر1) به نرخ 76,056 به شماره اعلامیه 0000003444_3G"/>
    <n v="811610604"/>
    <n v="0"/>
    <n v="6771259639"/>
    <x v="0"/>
    <n v="10623"/>
    <x v="36"/>
    <x v="8"/>
    <x v="1"/>
    <x v="20"/>
  </r>
  <r>
    <s v=""/>
    <n v="557"/>
    <s v="1399/01/27"/>
    <s v="خريد تعداد 38 سهم کلر پارس(کلر1) به نرخ 76,050 به شماره اعلامیه 0000003281_3G"/>
    <n v="2903015"/>
    <n v="0"/>
    <n v="7582870243"/>
    <x v="0"/>
    <n v="38"/>
    <x v="36"/>
    <x v="8"/>
    <x v="1"/>
    <x v="20"/>
  </r>
  <r>
    <s v=""/>
    <n v="558"/>
    <s v="1399/01/27"/>
    <s v="خريد تعداد 3 سهم کلر پارس(کلر1) به نرخ 76,020 به شماره اعلامیه 0000003280_3G"/>
    <n v="229091"/>
    <n v="0"/>
    <n v="7585773258"/>
    <x v="0"/>
    <n v="3"/>
    <x v="36"/>
    <x v="8"/>
    <x v="1"/>
    <x v="20"/>
  </r>
  <r>
    <s v=""/>
    <n v="559"/>
    <s v="1399/01/27"/>
    <s v="خريد تعداد 32 سهم کلر پارس(کلر1) به نرخ 76,015 به شماره اعلامیه 0000003279_3G"/>
    <n v="2443521"/>
    <n v="0"/>
    <n v="7586002349"/>
    <x v="0"/>
    <n v="32"/>
    <x v="36"/>
    <x v="8"/>
    <x v="1"/>
    <x v="20"/>
  </r>
  <r>
    <s v=""/>
    <n v="560"/>
    <s v="1399/01/27"/>
    <s v="خريد تعداد 4,262 سهم کلر پارس(کلر1) به نرخ 76,010 به شماره اعلامیه 0000003278_3G"/>
    <n v="325425121"/>
    <n v="0"/>
    <n v="7588445870"/>
    <x v="0"/>
    <n v="4262"/>
    <x v="36"/>
    <x v="8"/>
    <x v="1"/>
    <x v="20"/>
  </r>
  <r>
    <s v=""/>
    <n v="561"/>
    <s v="1399/01/27"/>
    <s v="خريد تعداد 38 سهم کلر پارس(کلر1) به نرخ 76,005 به شماره اعلامیه 0000003212_3G"/>
    <n v="2901299"/>
    <n v="0"/>
    <n v="7913870991"/>
    <x v="0"/>
    <n v="38"/>
    <x v="36"/>
    <x v="8"/>
    <x v="1"/>
    <x v="20"/>
  </r>
  <r>
    <s v=""/>
    <n v="562"/>
    <s v="1399/01/27"/>
    <s v="خريد تعداد 10,691 سهم کلر پارس(کلر1) به نرخ 75,639 به شماره اعلامیه 0000002653_3G"/>
    <n v="812327208"/>
    <n v="0"/>
    <n v="7916772290"/>
    <x v="0"/>
    <n v="10691"/>
    <x v="36"/>
    <x v="8"/>
    <x v="1"/>
    <x v="20"/>
  </r>
  <r>
    <s v=""/>
    <n v="563"/>
    <s v="1399/01/27"/>
    <s v="خريد تعداد 1,075 سهم کلر پارس(کلر1) به نرخ 75,555 به شماره اعلامیه 0000002446_3G"/>
    <n v="81590369"/>
    <n v="0"/>
    <n v="8729099498"/>
    <x v="0"/>
    <n v="1075"/>
    <x v="36"/>
    <x v="8"/>
    <x v="1"/>
    <x v="20"/>
  </r>
  <r>
    <s v=""/>
    <n v="564"/>
    <s v="1399/01/27"/>
    <s v="خريد تعداد 1,256 سهم کلر پارس(کلر1) به نرخ 75,011 به شماره اعلامیه 0000002258_3G"/>
    <n v="94641502"/>
    <n v="0"/>
    <n v="8810689867"/>
    <x v="0"/>
    <n v="1256"/>
    <x v="36"/>
    <x v="8"/>
    <x v="1"/>
    <x v="20"/>
  </r>
  <r>
    <s v=""/>
    <n v="565"/>
    <s v="1399/01/27"/>
    <s v="خريد تعداد 3,245 سهم کلر پارس(کلر1) به نرخ 74,399 به شماره اعلامیه 0000001709_3G"/>
    <n v="242520655"/>
    <n v="0"/>
    <n v="8905331369"/>
    <x v="0"/>
    <n v="3245"/>
    <x v="36"/>
    <x v="8"/>
    <x v="1"/>
    <x v="20"/>
  </r>
  <r>
    <s v=""/>
    <n v="566"/>
    <s v="1399/01/27"/>
    <s v="خريد تعداد 13,991 سهم کلر پارس(کلر1) به نرخ 73,200 به شماره اعلامیه 0000001162_3G"/>
    <n v="1028790069"/>
    <n v="0"/>
    <n v="9147852024"/>
    <x v="0"/>
    <n v="13991"/>
    <x v="36"/>
    <x v="8"/>
    <x v="1"/>
    <x v="20"/>
  </r>
  <r>
    <s v=""/>
    <n v="567"/>
    <s v="1399/01/27"/>
    <s v="خريد تعداد 1,497 سهم دارویی ره آورد تامین(درهآور1) به نرخ 49,730 به شماره اعلامیه 0000001155_3G"/>
    <n v="74783791"/>
    <n v="0"/>
    <n v="10176642093"/>
    <x v="0"/>
    <n v="1497"/>
    <x v="52"/>
    <x v="8"/>
    <x v="1"/>
    <x v="20"/>
  </r>
  <r>
    <s v=""/>
    <n v="568"/>
    <s v="1399/01/27"/>
    <s v="خريد تعداد 2,503 سهم دارویی ره آورد تامین(درهآور1) به نرخ 49,725 به شماره اعلامیه 0000001154_3G"/>
    <n v="125026723"/>
    <n v="0"/>
    <n v="10251425884"/>
    <x v="0"/>
    <n v="2503"/>
    <x v="52"/>
    <x v="8"/>
    <x v="1"/>
    <x v="20"/>
  </r>
  <r>
    <s v=""/>
    <n v="569"/>
    <s v="1399/01/27"/>
    <s v="خريد تعداد 5,408 سهم دارویی ره آورد تامین(درهآور1) به نرخ 49,390 به شماره اعلامیه 0000000789_3G"/>
    <n v="268313744"/>
    <n v="0"/>
    <n v="10376452607"/>
    <x v="0"/>
    <n v="5408"/>
    <x v="52"/>
    <x v="8"/>
    <x v="1"/>
    <x v="20"/>
  </r>
  <r>
    <s v=""/>
    <n v="570"/>
    <s v="1399/01/27"/>
    <s v="خريد تعداد 331 سهم دارویی ره آورد تامین(درهآور1) به نرخ 49,300 به شماره اعلامیه 0000000783_3G"/>
    <n v="16392375"/>
    <n v="0"/>
    <n v="10644766351"/>
    <x v="0"/>
    <n v="331"/>
    <x v="52"/>
    <x v="8"/>
    <x v="1"/>
    <x v="20"/>
  </r>
  <r>
    <s v=""/>
    <n v="571"/>
    <s v="1399/01/27"/>
    <s v="خريد تعداد 1,400 سهم پالایش نفت تهران(شتران1) به نرخ 7,763 به شماره اعلاميه 0000004539_3G"/>
    <n v="10918625"/>
    <n v="0"/>
    <n v="10661158726"/>
    <x v="0"/>
    <n v="1400"/>
    <x v="54"/>
    <x v="8"/>
    <x v="1"/>
    <x v="20"/>
  </r>
  <r>
    <s v=""/>
    <n v="572"/>
    <s v="1399/01/27"/>
    <s v="خريد تعداد 55,000 سهم پالایش نفت تهران(شتران1) به نرخ 7,650 به شماره اعلاميه 0000006328_3G"/>
    <n v="422702272"/>
    <n v="0"/>
    <n v="10672077351"/>
    <x v="0"/>
    <n v="55000"/>
    <x v="54"/>
    <x v="8"/>
    <x v="1"/>
    <x v="20"/>
  </r>
  <r>
    <s v=""/>
    <n v="573"/>
    <s v="1399/01/27"/>
    <s v="خريد تعداد 20,000 سهم پالایش نفت تهران(شتران1) به نرخ 7,630 به شماره اعلاميه 0000006142_3G"/>
    <n v="153308053"/>
    <n v="0"/>
    <n v="11094779623"/>
    <x v="0"/>
    <n v="20000"/>
    <x v="54"/>
    <x v="8"/>
    <x v="1"/>
    <x v="20"/>
  </r>
  <r>
    <s v=""/>
    <n v="574"/>
    <s v="1399/01/27"/>
    <s v="خريد تعداد 100,000 سهم فولاد هرمزگان جنوب(هرمز1) به نرخ 6,600 به شماره اعلامیه 0000000097_3G"/>
    <n v="662996381"/>
    <n v="0"/>
    <n v="11248087676"/>
    <x v="0"/>
    <n v="100000"/>
    <x v="43"/>
    <x v="8"/>
    <x v="1"/>
    <x v="20"/>
  </r>
  <r>
    <s v=""/>
    <n v="575"/>
    <s v="1399/01/27"/>
    <s v="خريد تعداد 14,723 سهم فولاد هرمزگان جنوب(هرمز1) به نرخ 6,550 به شماره اعلامیه 0000000259_3G"/>
    <n v="96873457"/>
    <n v="0"/>
    <n v="11911084057"/>
    <x v="0"/>
    <n v="14723"/>
    <x v="43"/>
    <x v="8"/>
    <x v="1"/>
    <x v="20"/>
  </r>
  <r>
    <s v=""/>
    <n v="576"/>
    <s v="1399/01/27"/>
    <s v="خريد تعداد 46,603 سهم فولاد هرمزگان جنوب(هرمز1) به نرخ 6,534 به شماره اعلامیه 0000000256_3G"/>
    <n v="305886436"/>
    <n v="0"/>
    <n v="12007957514"/>
    <x v="0"/>
    <n v="46603"/>
    <x v="43"/>
    <x v="8"/>
    <x v="1"/>
    <x v="20"/>
  </r>
  <r>
    <s v=""/>
    <n v="577"/>
    <s v="1399/01/27"/>
    <s v="خريد تعداد 84,374 سهم فولاد هرمزگان جنوب(هرمز1) به نرخ 6,533 به شماره اعلامیه 0000000250_3G"/>
    <n v="553717853"/>
    <n v="0"/>
    <n v="12313843950"/>
    <x v="0"/>
    <n v="84374"/>
    <x v="43"/>
    <x v="8"/>
    <x v="1"/>
    <x v="20"/>
  </r>
  <r>
    <s v=""/>
    <n v="578"/>
    <s v="1399/01/27"/>
    <s v="خريد تعداد 4,300 سهم فولاد هرمزگان جنوب(هرمز1) به نرخ 6,531 به شماره اعلامیه 0000000247_3G"/>
    <n v="28210791"/>
    <n v="0"/>
    <n v="12867561803"/>
    <x v="0"/>
    <n v="4300"/>
    <x v="43"/>
    <x v="8"/>
    <x v="1"/>
    <x v="20"/>
  </r>
  <r>
    <s v=""/>
    <n v="579"/>
    <s v="1399/01/27"/>
    <s v="خريد تعداد 62,982 سهم فولاد هرمزگان جنوب(هرمز1) به نرخ 6,490 به شماره اعلامیه 0000000527_3G"/>
    <n v="410608884"/>
    <n v="0"/>
    <n v="12895772594"/>
    <x v="0"/>
    <n v="62982"/>
    <x v="43"/>
    <x v="8"/>
    <x v="1"/>
    <x v="20"/>
  </r>
  <r>
    <s v=""/>
    <n v="580"/>
    <s v="1399/01/27"/>
    <s v="خريد تعداد 11,136 سهم فولاد هرمزگان جنوب(هرمز1) به نرخ 6,489 به شماره اعلامیه 0000000523_3G"/>
    <n v="72589560"/>
    <n v="0"/>
    <n v="13306381478"/>
    <x v="0"/>
    <n v="11136"/>
    <x v="43"/>
    <x v="8"/>
    <x v="1"/>
    <x v="20"/>
  </r>
  <r>
    <s v=""/>
    <n v="581"/>
    <s v="1399/01/27"/>
    <s v="خريد تعداد 4,795 سهم فولاد هرمزگان جنوب(هرمز1) به نرخ 6,485 به شماره اعلامیه 0000000506_3G"/>
    <n v="31236744"/>
    <n v="0"/>
    <n v="13378971038"/>
    <x v="0"/>
    <n v="4795"/>
    <x v="43"/>
    <x v="8"/>
    <x v="1"/>
    <x v="20"/>
  </r>
  <r>
    <s v=""/>
    <n v="582"/>
    <s v="1399/01/27"/>
    <s v="خريد تعداد 190 سهم فولاد هرمزگان جنوب(هرمز1) به نرخ 6,465 به شماره اعلامیه 0000000521_3G"/>
    <n v="1233923"/>
    <n v="0"/>
    <n v="13410207782"/>
    <x v="0"/>
    <n v="190"/>
    <x v="43"/>
    <x v="8"/>
    <x v="1"/>
    <x v="20"/>
  </r>
  <r>
    <s v=""/>
    <n v="583"/>
    <s v="1399/01/27"/>
    <s v="خريد تعداد 20,897 سهم فولاد هرمزگان جنوب(هرمز1) به نرخ 6,464 به شماره اعلامیه 0000000520_3G"/>
    <n v="135691460"/>
    <n v="0"/>
    <n v="13411441705"/>
    <x v="0"/>
    <n v="20897"/>
    <x v="43"/>
    <x v="8"/>
    <x v="1"/>
    <x v="20"/>
  </r>
  <r>
    <s v=""/>
    <n v="584"/>
    <s v="1399/01/27"/>
    <s v="خريد تعداد 18,939 سهم س. توسعه وعمران استان کرمان(کرمان1) به نرخ 79,650 به شماره اعلامیه 0000002599_3G"/>
    <n v="1515339899"/>
    <n v="0"/>
    <n v="13547133165"/>
    <x v="0"/>
    <n v="18939"/>
    <x v="62"/>
    <x v="8"/>
    <x v="1"/>
    <x v="20"/>
  </r>
  <r>
    <s v=""/>
    <n v="585"/>
    <s v="1399/01/27"/>
    <s v="خريد تعداد 177 سهم س. توسعه وعمران استان کرمان(کرمان1) به نرخ 79,649 به شماره اعلامیه 0000002598_3G"/>
    <n v="14161873"/>
    <n v="0"/>
    <n v="15062473064"/>
    <x v="0"/>
    <n v="177"/>
    <x v="62"/>
    <x v="8"/>
    <x v="1"/>
    <x v="20"/>
  </r>
  <r>
    <s v=""/>
    <n v="586"/>
    <s v="1399/01/27"/>
    <s v="خريد تعداد 204 سهم س. توسعه وعمران استان کرمان(کرمان1) به نرخ 79,640 به شماره اعلامیه 0000002597_3G"/>
    <n v="16320315"/>
    <n v="0"/>
    <n v="15076634937"/>
    <x v="0"/>
    <n v="204"/>
    <x v="62"/>
    <x v="8"/>
    <x v="1"/>
    <x v="20"/>
  </r>
  <r>
    <s v=""/>
    <n v="587"/>
    <s v="1399/01/27"/>
    <s v="خريد تعداد 3,461 سهم س. توسعه وعمران استان کرمان(کرمان1) به نرخ 79,500 به شماره اعلامیه 0000002596_3G"/>
    <n v="276398659"/>
    <n v="0"/>
    <n v="15092955252"/>
    <x v="0"/>
    <n v="3461"/>
    <x v="62"/>
    <x v="8"/>
    <x v="1"/>
    <x v="20"/>
  </r>
  <r>
    <s v=""/>
    <n v="588"/>
    <s v="1399/01/27"/>
    <s v="خريد تعداد 1,219 سهم س. توسعه وعمران استان کرمان(کرمان1) به نرخ 79,499 به شماره اعلامیه 0000002588_3G"/>
    <n v="97349245"/>
    <n v="0"/>
    <n v="15369353911"/>
    <x v="0"/>
    <n v="1219"/>
    <x v="62"/>
    <x v="8"/>
    <x v="1"/>
    <x v="20"/>
  </r>
  <r>
    <s v=""/>
    <n v="589"/>
    <s v="1399/01/27"/>
    <s v="خريد تعداد 50,000 سهم س. توسعه وعمران استان کرمان(کرمان1) به نرخ 79,490 به شماره اعلامیه 0000002635_3G"/>
    <n v="3992544137"/>
    <n v="0"/>
    <n v="15466703156"/>
    <x v="0"/>
    <n v="50000"/>
    <x v="62"/>
    <x v="8"/>
    <x v="1"/>
    <x v="20"/>
  </r>
  <r>
    <s v=""/>
    <n v="590"/>
    <s v="1399/01/27"/>
    <s v="خريد تعداد 57,310 سهم س. توسعه وعمران استان کرمان(کرمان1) به نرخ 76,200 به شماره اعلامیه 0000000399_3G"/>
    <n v="4386848250"/>
    <n v="0"/>
    <n v="19459247293"/>
    <x v="0"/>
    <n v="57310"/>
    <x v="62"/>
    <x v="8"/>
    <x v="1"/>
    <x v="20"/>
  </r>
  <r>
    <s v=""/>
    <n v="591"/>
    <s v="1399/01/27"/>
    <s v="خريد تعداد 340 سهم س. توسعه وعمران استان کرمان(کرمان1) به نرخ 76,199 به شماره اعلامیه 0000000390_3G"/>
    <n v="26025273"/>
    <n v="0"/>
    <n v="23846095543"/>
    <x v="0"/>
    <n v="340"/>
    <x v="62"/>
    <x v="8"/>
    <x v="1"/>
    <x v="20"/>
  </r>
  <r>
    <s v=""/>
    <n v="592"/>
    <s v="1399/01/27"/>
    <s v="خريد تعداد 5,169 سهم س. توسعه وعمران استان کرمان(کرمان1) به نرخ 76,198 به شماره اعلامیه 0000000389_3G"/>
    <n v="395655613"/>
    <n v="0"/>
    <n v="23872120816"/>
    <x v="0"/>
    <n v="5169"/>
    <x v="62"/>
    <x v="8"/>
    <x v="1"/>
    <x v="20"/>
  </r>
  <r>
    <s v=""/>
    <n v="593"/>
    <s v="1399/01/27"/>
    <s v="خريد تعداد 265 سهم س. توسعه وعمران استان کرمان(کرمان1) به نرخ 76,190 به شماره اعلامیه 0000000231_3G"/>
    <n v="20282012"/>
    <n v="0"/>
    <n v="24267776429"/>
    <x v="0"/>
    <n v="265"/>
    <x v="62"/>
    <x v="8"/>
    <x v="1"/>
    <x v="20"/>
  </r>
  <r>
    <s v=""/>
    <n v="594"/>
    <s v="1399/01/27"/>
    <s v="خريد تعداد 200 سهم س. توسعه وعمران استان کرمان(کرمان1) به نرخ 76,189 به شماره اعلامیه 0000000230_3G"/>
    <n v="15306976"/>
    <n v="0"/>
    <n v="24288058441"/>
    <x v="0"/>
    <n v="200"/>
    <x v="62"/>
    <x v="8"/>
    <x v="1"/>
    <x v="20"/>
  </r>
  <r>
    <s v=""/>
    <n v="595"/>
    <s v="1399/01/27"/>
    <s v="خريد تعداد 561 سهم س. توسعه وعمران استان کرمان(کرمان1) به نرخ 76,110 به شماره اعلامیه 0000000229_3G"/>
    <n v="42891554"/>
    <n v="0"/>
    <n v="24303365417"/>
    <x v="0"/>
    <n v="561"/>
    <x v="62"/>
    <x v="8"/>
    <x v="1"/>
    <x v="20"/>
  </r>
  <r>
    <s v=""/>
    <n v="596"/>
    <s v="1399/01/27"/>
    <s v="خريد تعداد 675 سهم س. توسعه وعمران استان کرمان(کرمان1) به نرخ 76,100 به شماره اعلامیه 0000000228_3G"/>
    <n v="51600703"/>
    <n v="0"/>
    <n v="24346256971"/>
    <x v="0"/>
    <n v="675"/>
    <x v="62"/>
    <x v="8"/>
    <x v="1"/>
    <x v="20"/>
  </r>
  <r>
    <s v=""/>
    <n v="597"/>
    <s v="1399/01/27"/>
    <s v="خريد تعداد 5,030 سهم س. توسعه وعمران استان کرمان(کرمان1) به نرخ 76,020 به شماره اعلامیه 0000000224_3G"/>
    <n v="384116599"/>
    <n v="0"/>
    <n v="24397857674"/>
    <x v="0"/>
    <n v="5030"/>
    <x v="62"/>
    <x v="8"/>
    <x v="1"/>
    <x v="20"/>
  </r>
  <r>
    <s v=""/>
    <n v="598"/>
    <s v="1399/01/27"/>
    <s v="خريد تعداد 50 سهم س. توسعه وعمران استان کرمان(کرمان1) به نرخ 76,010 به شماره اعلامیه 0000000220_3G"/>
    <n v="3817753"/>
    <n v="0"/>
    <n v="24781974273"/>
    <x v="0"/>
    <n v="50"/>
    <x v="62"/>
    <x v="8"/>
    <x v="1"/>
    <x v="20"/>
  </r>
  <r>
    <s v=""/>
    <n v="599"/>
    <s v="1399/01/27"/>
    <s v="خريد تعداد 370 سهم س. توسعه وعمران استان کرمان(کرمان1) به نرخ 76,005 به شماره اعلامیه 0000000219_3G"/>
    <n v="28249521"/>
    <n v="0"/>
    <n v="24785792026"/>
    <x v="0"/>
    <n v="370"/>
    <x v="62"/>
    <x v="8"/>
    <x v="1"/>
    <x v="20"/>
  </r>
  <r>
    <s v=""/>
    <n v="600"/>
    <s v="1399/01/27"/>
    <s v="خريد تعداد 30 سهم س. توسعه وعمران استان کرمان(کرمان1) به نرخ 76,002 به شماره اعلامیه 0000000218_3G"/>
    <n v="2290410"/>
    <n v="0"/>
    <n v="24814041547"/>
    <x v="0"/>
    <n v="30"/>
    <x v="62"/>
    <x v="8"/>
    <x v="1"/>
    <x v="20"/>
  </r>
  <r>
    <s v=""/>
    <n v="601"/>
    <s v="1399/01/27"/>
    <s v="خريد تعداد 50,000 سهم سهامی ذوب آهن اصفهان(ذوب1) به نرخ 3,511 به شماره اعلامیه 0000005174_3G"/>
    <n v="176346989"/>
    <n v="0"/>
    <n v="24816331957"/>
    <x v="0"/>
    <n v="50000"/>
    <x v="65"/>
    <x v="8"/>
    <x v="1"/>
    <x v="20"/>
  </r>
  <r>
    <s v=""/>
    <n v="602"/>
    <s v="1399/01/27"/>
    <s v="خريد تعداد 66,000 سهم سهامی ذوب آهن اصفهان(ذوب1) به نرخ 3,500 به شماره اعلامیه 0000006717_3G"/>
    <n v="232048740"/>
    <n v="0"/>
    <n v="24992678946"/>
    <x v="0"/>
    <n v="66000"/>
    <x v="65"/>
    <x v="8"/>
    <x v="1"/>
    <x v="20"/>
  </r>
  <r>
    <s v=""/>
    <n v="603"/>
    <s v="1399/01/27"/>
    <s v="خريد تعداد 200,000 سهم سهامی ذوب آهن اصفهان(ذوب1) به نرخ 3,440 به شماره اعلامیه 0000001200_3G"/>
    <n v="691123496"/>
    <n v="0"/>
    <n v="25224727686"/>
    <x v="0"/>
    <n v="200000"/>
    <x v="65"/>
    <x v="8"/>
    <x v="1"/>
    <x v="20"/>
  </r>
  <r>
    <s v=""/>
    <n v="604"/>
    <s v="1399/01/27"/>
    <s v="خريد تعداد 23,666 سهم سهامی ذوب آهن اصفهان(ذوب1) به نرخ 3,429 به شماره اعلامیه 0000001416_3G"/>
    <n v="81519131"/>
    <n v="0"/>
    <n v="25915851182"/>
    <x v="0"/>
    <n v="23666"/>
    <x v="65"/>
    <x v="8"/>
    <x v="1"/>
    <x v="20"/>
  </r>
  <r>
    <s v=""/>
    <n v="605"/>
    <s v="1399/01/27"/>
    <s v="خريد تعداد 76,246 سهم سهامی ذوب آهن اصفهان(ذوب1) به نرخ 3,420 به شماره اعلامیه 0000001413_3G"/>
    <n v="261945163"/>
    <n v="0"/>
    <n v="25997370313"/>
    <x v="0"/>
    <n v="76246"/>
    <x v="65"/>
    <x v="8"/>
    <x v="1"/>
    <x v="20"/>
  </r>
  <r>
    <s v=""/>
    <n v="606"/>
    <s v="1399/01/27"/>
    <s v="خريد تعداد 88 سهم سهامی ذوب آهن اصفهان(ذوب1) به نرخ 3,411 به شماره اعلامیه 0000001406_3G"/>
    <n v="301530"/>
    <n v="0"/>
    <n v="26259315476"/>
    <x v="0"/>
    <n v="88"/>
    <x v="65"/>
    <x v="8"/>
    <x v="1"/>
    <x v="20"/>
  </r>
  <r>
    <s v=""/>
    <n v="607"/>
    <s v="1399/01/27"/>
    <s v="خريد تعداد 11,961 سهم پتروشیمی شازند(شاراک1) به نرخ 16,499 به شماره اعلاميه 0000000404_3G"/>
    <n v="198260215"/>
    <n v="0"/>
    <n v="26259617006"/>
    <x v="0"/>
    <n v="11961"/>
    <x v="24"/>
    <x v="8"/>
    <x v="1"/>
    <x v="20"/>
  </r>
  <r>
    <s v=""/>
    <n v="608"/>
    <s v="1399/01/27"/>
    <s v="خريد تعداد 11,205 سهم پتروشیمی شازند(شاراک1) به نرخ 16,498 به شماره اعلاميه 0000000403_3G"/>
    <n v="185717831"/>
    <n v="0"/>
    <n v="26457877221"/>
    <x v="0"/>
    <n v="11205"/>
    <x v="24"/>
    <x v="8"/>
    <x v="1"/>
    <x v="20"/>
  </r>
  <r>
    <s v=""/>
    <n v="609"/>
    <s v="1399/01/27"/>
    <s v="خريد تعداد 708 سهم پتروشیمی شازند(شاراک1) به نرخ 16,490 به شماره اعلاميه 0000000399_3G"/>
    <n v="11729088"/>
    <n v="0"/>
    <n v="26643595052"/>
    <x v="0"/>
    <n v="708"/>
    <x v="24"/>
    <x v="8"/>
    <x v="1"/>
    <x v="20"/>
  </r>
  <r>
    <s v=""/>
    <n v="610"/>
    <s v="1399/01/27"/>
    <s v="خريد تعداد 44,933 سهم پتروشیمی شازند(شاراک1) به نرخ 16,350 به شماره اعلاميه 0000000307_3G"/>
    <n v="738063320"/>
    <n v="0"/>
    <n v="26655324140"/>
    <x v="0"/>
    <n v="44933"/>
    <x v="24"/>
    <x v="8"/>
    <x v="1"/>
    <x v="20"/>
  </r>
  <r>
    <s v=""/>
    <n v="611"/>
    <s v="1399/01/27"/>
    <s v="خريد تعداد 1,336 سهم پتروشیمی شازند(شاراک1) به نرخ 16,349 به شماره اعلاميه 0000000178_3G"/>
    <n v="21943609"/>
    <n v="0"/>
    <n v="27393387460"/>
    <x v="0"/>
    <n v="1336"/>
    <x v="24"/>
    <x v="8"/>
    <x v="1"/>
    <x v="20"/>
  </r>
  <r>
    <s v=""/>
    <n v="612"/>
    <s v="1399/01/27"/>
    <s v="خريد تعداد 3,731 سهم پتروشیمی شازند(شاراک1) به نرخ 16,300 به شماره اعلاميه 0000000177_3G"/>
    <n v="61097475"/>
    <n v="0"/>
    <n v="27415331069"/>
    <x v="0"/>
    <n v="3731"/>
    <x v="24"/>
    <x v="8"/>
    <x v="1"/>
    <x v="20"/>
  </r>
  <r>
    <s v=""/>
    <n v="613"/>
    <s v="1399/01/27"/>
    <s v="خريد تعداد 26,126 سهم پتروشیمی شازند(شاراک1) به نرخ 16,000 به شماره اعلاميه 0000000090_3G"/>
    <n v="419955581"/>
    <n v="0"/>
    <n v="27476428544"/>
    <x v="0"/>
    <n v="26126"/>
    <x v="24"/>
    <x v="8"/>
    <x v="1"/>
    <x v="20"/>
  </r>
  <r>
    <s v=""/>
    <n v="614"/>
    <s v="1399/01/26"/>
    <s v="خريد تعداد 5,493 سهم دارویی ره آورد تامین(درهآور1) به نرخ 48,579 به شماره اعلامیه 0000001641_3G"/>
    <n v="268055891"/>
    <n v="0"/>
    <n v="27896384125"/>
    <x v="0"/>
    <n v="5493"/>
    <x v="52"/>
    <x v="8"/>
    <x v="1"/>
    <x v="20"/>
  </r>
  <r>
    <s v=""/>
    <n v="615"/>
    <s v="1399/01/26"/>
    <s v="خريد تعداد 897 سهم دارویی ره آورد تامین(درهآور1) به نرخ 48,550 به شماره اعلامیه 0000001633_3G"/>
    <n v="43747052"/>
    <n v="0"/>
    <n v="28164440016"/>
    <x v="0"/>
    <n v="897"/>
    <x v="52"/>
    <x v="8"/>
    <x v="1"/>
    <x v="20"/>
  </r>
  <r>
    <s v=""/>
    <n v="616"/>
    <s v="1399/01/26"/>
    <s v="خريد تعداد 7,357 سهم دارویی ره آورد تامین(درهآور1) به نرخ 48,549 به شماره اعلامیه 0000001964_3G"/>
    <n v="358796507"/>
    <n v="0"/>
    <n v="28208187068"/>
    <x v="0"/>
    <n v="7357"/>
    <x v="52"/>
    <x v="8"/>
    <x v="1"/>
    <x v="20"/>
  </r>
  <r>
    <s v=""/>
    <n v="617"/>
    <s v="1399/01/26"/>
    <s v="خريد تعداد 2,180 سهم دارویی ره آورد تامین(درهآور1) به نرخ 48,548 به شماره اعلامیه 0000001906_3G"/>
    <n v="106315116"/>
    <n v="0"/>
    <n v="28566983575"/>
    <x v="0"/>
    <n v="2180"/>
    <x v="52"/>
    <x v="8"/>
    <x v="1"/>
    <x v="20"/>
  </r>
  <r>
    <s v=""/>
    <n v="618"/>
    <s v="1399/01/26"/>
    <s v="خريد تعداد 300 سهم دارویی ره آورد تامین(درهآور1) به نرخ 48,547 به شماره اعلامیه 0000001870_3G"/>
    <n v="14630218"/>
    <n v="0"/>
    <n v="28673298691"/>
    <x v="0"/>
    <n v="300"/>
    <x v="52"/>
    <x v="8"/>
    <x v="1"/>
    <x v="20"/>
  </r>
  <r>
    <s v=""/>
    <n v="619"/>
    <s v="1399/01/26"/>
    <s v="خريد تعداد 150 سهم دارویی ره آورد تامین(درهآور1) به نرخ 48,540 به شماره اعلامیه 0000001629_3G"/>
    <n v="7314053"/>
    <n v="0"/>
    <n v="28687928909"/>
    <x v="0"/>
    <n v="150"/>
    <x v="52"/>
    <x v="8"/>
    <x v="1"/>
    <x v="20"/>
  </r>
  <r>
    <s v=""/>
    <n v="620"/>
    <s v="1399/01/26"/>
    <s v="خريد تعداد 960 سهم دارویی ره آورد تامین(درهآور1) به نرخ 48,520 به شماره اعلامیه 0000001903_3G"/>
    <n v="46790663"/>
    <n v="0"/>
    <n v="28695242962"/>
    <x v="0"/>
    <n v="960"/>
    <x v="52"/>
    <x v="8"/>
    <x v="1"/>
    <x v="20"/>
  </r>
  <r>
    <s v=""/>
    <n v="621"/>
    <s v="1399/01/26"/>
    <s v="خريد تعداد 7,773 سهم دارویی ره آورد تامین(درهآور1) به نرخ 48,510 به شماره اعلامیه 0000001869_3G"/>
    <n v="378780098"/>
    <n v="0"/>
    <n v="28742033625"/>
    <x v="0"/>
    <n v="7773"/>
    <x v="52"/>
    <x v="8"/>
    <x v="1"/>
    <x v="20"/>
  </r>
  <r>
    <s v=""/>
    <n v="622"/>
    <s v="1399/01/26"/>
    <s v="خريد تعداد 1,277 سهم دارویی ره آورد تامین(درهآور1) به نرخ 48,507 به شماره اعلامیه 0000001625_3G"/>
    <n v="62224659"/>
    <n v="0"/>
    <n v="29120813723"/>
    <x v="0"/>
    <n v="1277"/>
    <x v="52"/>
    <x v="8"/>
    <x v="1"/>
    <x v="20"/>
  </r>
  <r>
    <s v=""/>
    <n v="623"/>
    <s v="1399/01/26"/>
    <s v="خريد تعداد 3,503 سهم دارویی ره آورد تامین(درهآور1) به نرخ 48,502 به شماره اعلامیه 0000001902_3G"/>
    <n v="170673850"/>
    <n v="0"/>
    <n v="29183038382"/>
    <x v="0"/>
    <n v="3503"/>
    <x v="52"/>
    <x v="8"/>
    <x v="1"/>
    <x v="20"/>
  </r>
  <r>
    <s v=""/>
    <n v="624"/>
    <s v="1399/01/26"/>
    <s v="خريد تعداد 110 سهم دارویی ره آورد تامین(درهآور1) به نرخ 48,501 به شماره اعلامیه 0000001898_3G"/>
    <n v="5359329"/>
    <n v="0"/>
    <n v="29353712232"/>
    <x v="0"/>
    <n v="110"/>
    <x v="52"/>
    <x v="8"/>
    <x v="1"/>
    <x v="20"/>
  </r>
  <r>
    <s v=""/>
    <n v="625"/>
    <s v="1399/01/26"/>
    <s v="خريد تعداد 50,000 سهم فولاد هرمزگان جنوب(هرمز1) به نرخ 6,428 به شماره اعلامیه 0000000269_3G"/>
    <n v="322859140"/>
    <n v="0"/>
    <n v="29359071561"/>
    <x v="0"/>
    <n v="50000"/>
    <x v="43"/>
    <x v="8"/>
    <x v="1"/>
    <x v="20"/>
  </r>
  <r>
    <s v=""/>
    <n v="626"/>
    <s v="1399/01/26"/>
    <s v="خريد تعداد 123 سهم فولاد هرمزگان جنوب(هرمز1) به نرخ 6,420 به شماره اعلامیه 0000000253_3G"/>
    <n v="793240"/>
    <n v="0"/>
    <n v="29681930701"/>
    <x v="0"/>
    <n v="123"/>
    <x v="43"/>
    <x v="8"/>
    <x v="1"/>
    <x v="20"/>
  </r>
  <r>
    <s v=""/>
    <n v="627"/>
    <s v="1399/01/26"/>
    <s v="خريد تعداد 1,755 سهم فولاد هرمزگان جنوب(هرمز1) به نرخ 6,410 به شماره اعلامیه 0000000252_3G"/>
    <n v="11300618"/>
    <n v="0"/>
    <n v="29682723941"/>
    <x v="0"/>
    <n v="1755"/>
    <x v="43"/>
    <x v="8"/>
    <x v="1"/>
    <x v="20"/>
  </r>
  <r>
    <s v=""/>
    <n v="628"/>
    <s v="1399/01/26"/>
    <s v="خريد تعداد 800 سهم فولاد هرمزگان جنوب(هرمز1) به نرخ 6,401 به شماره اعلامیه 0000000251_3G"/>
    <n v="5144047"/>
    <n v="0"/>
    <n v="29694024559"/>
    <x v="0"/>
    <n v="800"/>
    <x v="43"/>
    <x v="8"/>
    <x v="1"/>
    <x v="20"/>
  </r>
  <r>
    <s v=""/>
    <n v="629"/>
    <s v="1399/01/26"/>
    <s v="خريد تعداد 7,322 سهم فولاد هرمزگان جنوب(هرمز1) به نرخ 6,400 به شماره اعلامیه 0000000250_3G"/>
    <n v="47073547"/>
    <n v="0"/>
    <n v="29699168606"/>
    <x v="0"/>
    <n v="7322"/>
    <x v="43"/>
    <x v="8"/>
    <x v="1"/>
    <x v="20"/>
  </r>
  <r>
    <s v=""/>
    <n v="630"/>
    <s v="1399/01/26"/>
    <s v="خريد تعداد 16,519 سهم صنایع خاک چینی ایران(کخاک1) به نرخ 59,229 به شماره اعلاميه 0000000174_3G"/>
    <n v="982943606"/>
    <n v="0"/>
    <n v="29746242153"/>
    <x v="0"/>
    <n v="16519"/>
    <x v="67"/>
    <x v="8"/>
    <x v="1"/>
    <x v="20"/>
  </r>
  <r>
    <s v=""/>
    <n v="631"/>
    <s v="1399/01/26"/>
    <s v="فروش تعداد 83,671 سهم پالایش نفت تهران(شتران1) به نرخ 7,555 به شماره اعلاميه 0000001530_3G"/>
    <n v="0"/>
    <n v="625971161"/>
    <n v="30729185759"/>
    <x v="1"/>
    <n v="83671"/>
    <x v="54"/>
    <x v="8"/>
    <x v="1"/>
    <x v="20"/>
  </r>
  <r>
    <s v=""/>
    <n v="632"/>
    <s v="1399/01/26"/>
    <s v="فروش تعداد 1,778 سهم پالایش نفت تهران(شتران1) به نرخ 7,550 به شماره اعلاميه 0000001016_3G"/>
    <n v="0"/>
    <n v="13293021"/>
    <n v="30103214598"/>
    <x v="1"/>
    <n v="1778"/>
    <x v="54"/>
    <x v="8"/>
    <x v="1"/>
    <x v="20"/>
  </r>
  <r>
    <s v=""/>
    <n v="633"/>
    <s v="1399/01/26"/>
    <s v="فروش تعداد 3,001 سهم فولاد هرمزگان جنوب(هرمز1) به نرخ 6,310 به شماره اعلامیه 0000000342_3G"/>
    <n v="0"/>
    <n v="18751685"/>
    <n v="30089921577"/>
    <x v="1"/>
    <n v="3001"/>
    <x v="43"/>
    <x v="8"/>
    <x v="1"/>
    <x v="20"/>
  </r>
  <r>
    <s v=""/>
    <n v="634"/>
    <s v="1399/01/26"/>
    <s v="فروش تعداد 56,999 سهم فولاد هرمزگان جنوب(هرمز1) به نرخ 6,305 به شماره اعلامیه 0000000346_3G"/>
    <n v="0"/>
    <n v="355874764"/>
    <n v="30071169892"/>
    <x v="1"/>
    <n v="56999"/>
    <x v="43"/>
    <x v="8"/>
    <x v="1"/>
    <x v="20"/>
  </r>
  <r>
    <s v=""/>
    <n v="635"/>
    <s v="1399/01/25"/>
    <s v="فروش تعداد 810 سهم سرمایه گذاری صبا تامین(صبا1) به نرخ 13,407 به شماره اعلامیه 0000002635_3G"/>
    <n v="0"/>
    <n v="10753793"/>
    <n v="29715295128"/>
    <x v="1"/>
    <n v="810"/>
    <x v="68"/>
    <x v="8"/>
    <x v="1"/>
    <x v="20"/>
  </r>
  <r>
    <s v=""/>
    <n v="636"/>
    <s v="1399/01/25"/>
    <s v="فروش تعداد 1,336 سهم پتروشیمی تندگویان(شگویا1) به نرخ 8,690 به شماره اعلامیه 0000132633_3G"/>
    <n v="0"/>
    <n v="11496647"/>
    <n v="29704541335"/>
    <x v="1"/>
    <n v="1336"/>
    <x v="69"/>
    <x v="8"/>
    <x v="1"/>
    <x v="20"/>
  </r>
  <r>
    <s v=""/>
    <n v="637"/>
    <s v="1399/01/25"/>
    <s v="فروش تعداد 35 سهم سیمان ساوه(ساوه1) به نرخ 31,450 به شماره اعلامیه 0000016569_3G"/>
    <n v="0"/>
    <n v="1090020"/>
    <n v="29693044688"/>
    <x v="1"/>
    <n v="35"/>
    <x v="20"/>
    <x v="8"/>
    <x v="1"/>
    <x v="20"/>
  </r>
  <r>
    <s v=""/>
    <n v="638"/>
    <s v="1399/01/25"/>
    <s v="فروش تعداد 66 سهم پدیده شیمی قرن(قرن1) به نرخ 54,421 به شماره اعلاميه 0000023055_3G"/>
    <n v="0"/>
    <n v="3556771"/>
    <n v="29691954668"/>
    <x v="1"/>
    <n v="66"/>
    <x v="70"/>
    <x v="8"/>
    <x v="1"/>
    <x v="20"/>
  </r>
  <r>
    <s v=""/>
    <n v="639"/>
    <s v="1399/01/25"/>
    <s v="فروش تعداد 8 سهم کلر پارس(کلر1) به نرخ 76,506 به شماره اعلامیه 0000011428_3G"/>
    <n v="0"/>
    <n v="606085"/>
    <n v="29688397897"/>
    <x v="1"/>
    <n v="8"/>
    <x v="36"/>
    <x v="8"/>
    <x v="1"/>
    <x v="20"/>
  </r>
  <r>
    <s v=""/>
    <n v="640"/>
    <s v="1399/01/25"/>
    <s v="فروش تعداد 3,300 سهم کلر پارس(کلر1) به نرخ 76,500 به شماره اعلامیه 0000011114_3G"/>
    <n v="0"/>
    <n v="249988621"/>
    <n v="29687791812"/>
    <x v="1"/>
    <n v="3300"/>
    <x v="36"/>
    <x v="8"/>
    <x v="1"/>
    <x v="20"/>
  </r>
  <r>
    <s v=""/>
    <n v="641"/>
    <s v="1399/01/25"/>
    <s v="فروش تعداد 6,000 سهم کلر پارس(کلر1) به نرخ 76,450 به شماره اعلامیه 0000010899_3G"/>
    <n v="0"/>
    <n v="454227713"/>
    <n v="29437803191"/>
    <x v="1"/>
    <n v="6000"/>
    <x v="36"/>
    <x v="8"/>
    <x v="1"/>
    <x v="20"/>
  </r>
  <r>
    <s v=""/>
    <n v="642"/>
    <s v="1399/01/25"/>
    <s v="فروش تعداد 360 سهم گروه توسعه مالی مهر آیندگان(ومهان1) به نرخ 11,895 به شماره اعلامیه 0000016606_3G"/>
    <n v="0"/>
    <n v="4240451"/>
    <n v="28983575478"/>
    <x v="1"/>
    <n v="360"/>
    <x v="37"/>
    <x v="8"/>
    <x v="1"/>
    <x v="20"/>
  </r>
  <r>
    <s v=""/>
    <n v="643"/>
    <s v="1399/01/25"/>
    <s v="فروش تعداد 19 سهم صنعتی دوده فام(شصدف1) به نرخ 24,378 به شماره اعلامیه 0000019035_3G"/>
    <n v="0"/>
    <n v="458670"/>
    <n v="28979335027"/>
    <x v="1"/>
    <n v="19"/>
    <x v="6"/>
    <x v="8"/>
    <x v="1"/>
    <x v="20"/>
  </r>
  <r>
    <s v=""/>
    <n v="644"/>
    <s v="1399/01/25"/>
    <s v="فروش تعداد 895 سهم توزیع دارو پخش(دتوزیع1) به نرخ 48,000 به شماره اعلامیه 0000001850_3G"/>
    <n v="0"/>
    <n v="42541146"/>
    <n v="28978876357"/>
    <x v="1"/>
    <n v="895"/>
    <x v="38"/>
    <x v="8"/>
    <x v="1"/>
    <x v="20"/>
  </r>
  <r>
    <s v=""/>
    <n v="645"/>
    <s v="1399/01/25"/>
    <s v="فروش تعداد 49,410 سهم پخش هجرت(هجرت1) به نرخ 50,301 به شماره اعلامیه 0000002525_3G"/>
    <n v="0"/>
    <n v="2461140050"/>
    <n v="28936335211"/>
    <x v="1"/>
    <n v="49410"/>
    <x v="71"/>
    <x v="8"/>
    <x v="1"/>
    <x v="20"/>
  </r>
  <r>
    <s v=""/>
    <n v="646"/>
    <s v="1399/01/25"/>
    <s v="فروش تعداد 50,178 سهم تولید ژلاتین کپسول ایران(دکپسول1) به نرخ 31,891 به شماره اعلامیه 0000001536_3G"/>
    <n v="0"/>
    <n v="1584624433"/>
    <n v="26475195161"/>
    <x v="1"/>
    <n v="50178"/>
    <x v="39"/>
    <x v="8"/>
    <x v="1"/>
    <x v="20"/>
  </r>
  <r>
    <s v=""/>
    <n v="647"/>
    <s v="1399/01/25"/>
    <s v="فروش تعداد 131 سهم همکاران سیستم(سیستم1) به نرخ 16,643 به شماره اعلاميه 0000000182_3G"/>
    <n v="0"/>
    <n v="2158978"/>
    <n v="24890570728"/>
    <x v="1"/>
    <n v="131"/>
    <x v="72"/>
    <x v="8"/>
    <x v="1"/>
    <x v="20"/>
  </r>
  <r>
    <s v=""/>
    <n v="648"/>
    <s v="1399/01/25"/>
    <s v="فروش تعداد 102,299 سهم ریل سیر کوثر(حسیر1) به نرخ 10,051 به شماره اعلامیه 0000001275_3G"/>
    <n v="0"/>
    <n v="1018182261"/>
    <n v="24888411750"/>
    <x v="1"/>
    <n v="102299"/>
    <x v="73"/>
    <x v="8"/>
    <x v="1"/>
    <x v="20"/>
  </r>
  <r>
    <s v=""/>
    <n v="649"/>
    <s v="1399/01/25"/>
    <s v="فروش تعداد 46,000 سهم پالایش نفت تهران(شتران1) به نرخ 7,939 به شماره اعلاميه 0000009613_3G"/>
    <n v="0"/>
    <n v="361633360"/>
    <n v="23870229489"/>
    <x v="1"/>
    <n v="46000"/>
    <x v="54"/>
    <x v="8"/>
    <x v="1"/>
    <x v="20"/>
  </r>
  <r>
    <s v=""/>
    <n v="650"/>
    <s v="1399/01/25"/>
    <s v="فروش تعداد 1,000 سهم پالایش نفت تهران(شتران1) به نرخ 7,935 به شماره اعلاميه 0000009494_3G"/>
    <n v="0"/>
    <n v="7857635"/>
    <n v="23508596129"/>
    <x v="1"/>
    <n v="1000"/>
    <x v="54"/>
    <x v="8"/>
    <x v="1"/>
    <x v="20"/>
  </r>
  <r>
    <s v=""/>
    <n v="651"/>
    <s v="1399/01/25"/>
    <s v="فروش تعداد 739 سهم پالایش نفت تهران(شتران1) به نرخ 7,930 به شماره اعلاميه 0000009489_3G"/>
    <n v="0"/>
    <n v="5803134"/>
    <n v="23500738494"/>
    <x v="1"/>
    <n v="739"/>
    <x v="54"/>
    <x v="8"/>
    <x v="1"/>
    <x v="20"/>
  </r>
  <r>
    <s v=""/>
    <n v="652"/>
    <s v="1399/01/25"/>
    <s v="فروش تعداد 10,000 سهم پالایش نفت تهران(شتران1) به نرخ 7,925 به شماره اعلاميه 0000009495_3G"/>
    <n v="0"/>
    <n v="78477314"/>
    <n v="23494935360"/>
    <x v="1"/>
    <n v="10000"/>
    <x v="54"/>
    <x v="8"/>
    <x v="1"/>
    <x v="20"/>
  </r>
  <r>
    <s v=""/>
    <n v="653"/>
    <s v="1399/01/25"/>
    <s v="فروش تعداد 9,261 سهم پالایش نفت تهران(شتران1) به نرخ 7,924 به شماره اعلاميه 0000009490_3G"/>
    <n v="0"/>
    <n v="72668673"/>
    <n v="23416458046"/>
    <x v="1"/>
    <n v="9261"/>
    <x v="54"/>
    <x v="8"/>
    <x v="1"/>
    <x v="20"/>
  </r>
  <r>
    <s v=""/>
    <n v="654"/>
    <s v="1399/01/25"/>
    <s v="فروش تعداد 57,000 سهم پالایش نفت تهران(شتران1) به نرخ 7,923 به شماره اعلاميه 0000009462_3G"/>
    <n v="0"/>
    <n v="447207808"/>
    <n v="23343789373"/>
    <x v="1"/>
    <n v="57000"/>
    <x v="54"/>
    <x v="8"/>
    <x v="1"/>
    <x v="20"/>
  </r>
  <r>
    <s v=""/>
    <n v="655"/>
    <s v="1399/01/25"/>
    <s v="فروش تعداد 1,085 سهم پالایش نفت تهران(شتران1) به نرخ 7,916 به شماره اعلاميه 0000009538_3G"/>
    <n v="0"/>
    <n v="8505122"/>
    <n v="22896581565"/>
    <x v="1"/>
    <n v="1085"/>
    <x v="54"/>
    <x v="8"/>
    <x v="1"/>
    <x v="20"/>
  </r>
  <r>
    <s v=""/>
    <n v="656"/>
    <s v="1399/01/25"/>
    <s v="فروش تعداد 12,415 سهم پالایش نفت تهران(شتران1) به نرخ 7,915 به شماره اعلاميه 0000009552_3G"/>
    <n v="0"/>
    <n v="97306652"/>
    <n v="22888076443"/>
    <x v="1"/>
    <n v="12415"/>
    <x v="54"/>
    <x v="8"/>
    <x v="1"/>
    <x v="20"/>
  </r>
  <r>
    <s v=""/>
    <n v="657"/>
    <s v="1399/01/25"/>
    <s v="فروش تعداد 39,789 سهم پالایش نفت تهران(شتران1) به نرخ 7,890 به شماره اعلاميه 0000012110_3G"/>
    <n v="0"/>
    <n v="310874349"/>
    <n v="22790769791"/>
    <x v="1"/>
    <n v="39789"/>
    <x v="54"/>
    <x v="8"/>
    <x v="1"/>
    <x v="20"/>
  </r>
  <r>
    <s v=""/>
    <n v="658"/>
    <s v="1399/01/25"/>
    <s v="فروش تعداد 18,257 سهم پالایش نفت تهران(شتران1) به نرخ 7,888 به شماره اعلاميه 0000012166_3G"/>
    <n v="0"/>
    <n v="142607128"/>
    <n v="22479895442"/>
    <x v="1"/>
    <n v="18257"/>
    <x v="54"/>
    <x v="8"/>
    <x v="1"/>
    <x v="20"/>
  </r>
  <r>
    <s v=""/>
    <n v="659"/>
    <s v="1399/01/25"/>
    <s v="فروش تعداد 6,183 سهم پالایش نفت تهران(شتران1) به نرخ 7,886 به شماره اعلاميه 0000012091_3G"/>
    <n v="0"/>
    <n v="48283742"/>
    <n v="22337288314"/>
    <x v="1"/>
    <n v="6183"/>
    <x v="54"/>
    <x v="8"/>
    <x v="1"/>
    <x v="20"/>
  </r>
  <r>
    <s v=""/>
    <n v="660"/>
    <s v="1399/01/25"/>
    <s v="فروش تعداد 358,290 سهم پالایش نفت تهران(شتران1) به نرخ 7,885 به شماره اعلاميه 0000012201_3G"/>
    <n v="0"/>
    <n v="2797571846"/>
    <n v="22289004572"/>
    <x v="1"/>
    <n v="358290"/>
    <x v="54"/>
    <x v="8"/>
    <x v="1"/>
    <x v="20"/>
  </r>
  <r>
    <s v=""/>
    <n v="661"/>
    <s v="1399/01/25"/>
    <s v="فروش تعداد 856 سهم پالایش نفت تهران(شتران1) به نرخ 7,883 به شماره اعلاميه 0000012076_3G"/>
    <n v="0"/>
    <n v="6682059"/>
    <n v="19491432726"/>
    <x v="1"/>
    <n v="856"/>
    <x v="54"/>
    <x v="8"/>
    <x v="1"/>
    <x v="20"/>
  </r>
  <r>
    <s v=""/>
    <n v="662"/>
    <s v="1399/01/25"/>
    <s v="فروش تعداد 124,144 سهم پالایش نفت تهران(شتران1) به نرخ 7,882 به شماره اعلاميه 0000012232_3G"/>
    <n v="0"/>
    <n v="968962637"/>
    <n v="19484750667"/>
    <x v="1"/>
    <n v="124144"/>
    <x v="54"/>
    <x v="8"/>
    <x v="1"/>
    <x v="20"/>
  </r>
  <r>
    <s v=""/>
    <n v="663"/>
    <s v="1399/01/25"/>
    <s v="فروش تعداد 6,850 سهم پالایش نفت تهران(شتران1) به نرخ 7,881 به شماره اعلاميه 0000012265_3G"/>
    <n v="0"/>
    <n v="53458506"/>
    <n v="18515788030"/>
    <x v="1"/>
    <n v="6850"/>
    <x v="54"/>
    <x v="8"/>
    <x v="1"/>
    <x v="20"/>
  </r>
  <r>
    <s v=""/>
    <n v="664"/>
    <s v="1399/01/25"/>
    <s v="فروش تعداد 38,051 سهم پالایش نفت تهران(شتران1) به نرخ 7,880 به شماره اعلاميه 0000012066_3G"/>
    <n v="0"/>
    <n v="296918440"/>
    <n v="18462329524"/>
    <x v="1"/>
    <n v="38051"/>
    <x v="54"/>
    <x v="8"/>
    <x v="1"/>
    <x v="20"/>
  </r>
  <r>
    <s v=""/>
    <n v="665"/>
    <s v="1399/01/25"/>
    <s v="فروش تعداد 250 سهم پالایش نفت تهران(شتران1) به نرخ 7,873 به شماره اعلاميه 0000012322_3G"/>
    <n v="0"/>
    <n v="1949062"/>
    <n v="18165411084"/>
    <x v="1"/>
    <n v="250"/>
    <x v="54"/>
    <x v="8"/>
    <x v="1"/>
    <x v="20"/>
  </r>
  <r>
    <s v=""/>
    <n v="666"/>
    <s v="1399/01/25"/>
    <s v="فروش تعداد 5,718 سهم پالایش نفت تهران(شتران1) به نرخ 7,872 به شماره اعلاميه 0000012324_3G"/>
    <n v="0"/>
    <n v="44573234"/>
    <n v="18163462022"/>
    <x v="1"/>
    <n v="5718"/>
    <x v="54"/>
    <x v="8"/>
    <x v="1"/>
    <x v="20"/>
  </r>
  <r>
    <s v=""/>
    <n v="667"/>
    <s v="1399/01/25"/>
    <s v="فروش تعداد 24,032 سهم پالایش نفت تهران(شتران1) به نرخ 7,871 به شماره اعلاميه 0000012334_3G"/>
    <n v="0"/>
    <n v="187311633"/>
    <n v="18118888788"/>
    <x v="1"/>
    <n v="24032"/>
    <x v="54"/>
    <x v="8"/>
    <x v="1"/>
    <x v="20"/>
  </r>
  <r>
    <s v=""/>
    <n v="668"/>
    <s v="1399/01/25"/>
    <s v="فروش تعداد 18,975 سهم پالایش نفت تهران(شتران1) به نرخ 7,867 به شماره اعلاميه 0000012547_3G"/>
    <n v="0"/>
    <n v="147820890"/>
    <n v="17931577155"/>
    <x v="1"/>
    <n v="18975"/>
    <x v="54"/>
    <x v="8"/>
    <x v="1"/>
    <x v="20"/>
  </r>
  <r>
    <s v=""/>
    <n v="669"/>
    <s v="1399/01/25"/>
    <s v="فروش تعداد 4,126 سهم پالایش نفت تهران(شتران1) به نرخ 7,866 به شماره اعلاميه 0000012550_3G"/>
    <n v="0"/>
    <n v="32138690"/>
    <n v="17783756265"/>
    <x v="1"/>
    <n v="4126"/>
    <x v="54"/>
    <x v="8"/>
    <x v="1"/>
    <x v="20"/>
  </r>
  <r>
    <s v=""/>
    <n v="670"/>
    <s v="1399/01/25"/>
    <s v="فروش تعداد 23,899 سهم پالایش نفت تهران(شتران1) به نرخ 7,865 به شماره اعلاميه 0000012559_3G"/>
    <n v="0"/>
    <n v="186133002"/>
    <n v="17751617575"/>
    <x v="1"/>
    <n v="23899"/>
    <x v="54"/>
    <x v="8"/>
    <x v="1"/>
    <x v="20"/>
  </r>
  <r>
    <s v=""/>
    <n v="671"/>
    <s v="1399/01/25"/>
    <s v="فروش تعداد 119 سهم پالایش نفت تهران(شتران1) به نرخ 7,848 به شماره اعلاميه 0000013453_3G"/>
    <n v="0"/>
    <n v="924809"/>
    <n v="17565484573"/>
    <x v="1"/>
    <n v="119"/>
    <x v="54"/>
    <x v="8"/>
    <x v="1"/>
    <x v="20"/>
  </r>
  <r>
    <s v=""/>
    <n v="672"/>
    <s v="1399/01/25"/>
    <s v="فروش تعداد 119 سهم پالایش نفت تهران(شتران1) به نرخ 7,841 به شماره اعلاميه 0000014142_3G"/>
    <n v="0"/>
    <n v="923987"/>
    <n v="17564559764"/>
    <x v="1"/>
    <n v="119"/>
    <x v="54"/>
    <x v="8"/>
    <x v="1"/>
    <x v="20"/>
  </r>
  <r>
    <s v=""/>
    <n v="673"/>
    <s v="1399/01/25"/>
    <s v="فروش تعداد 11,000 سهم پالایش نفت تهران(شتران1) به نرخ 7,840 به شماره اعلاميه 0000013913_3G"/>
    <n v="0"/>
    <n v="85399161"/>
    <n v="17563635777"/>
    <x v="1"/>
    <n v="11000"/>
    <x v="54"/>
    <x v="8"/>
    <x v="1"/>
    <x v="20"/>
  </r>
  <r>
    <s v=""/>
    <n v="674"/>
    <s v="1399/01/25"/>
    <s v="فروش تعداد 700 سهم پالایش نفت تهران(شتران1) به نرخ 7,831 به شماره اعلاميه 0000014514_3G"/>
    <n v="0"/>
    <n v="5428256"/>
    <n v="17478236616"/>
    <x v="1"/>
    <n v="700"/>
    <x v="54"/>
    <x v="8"/>
    <x v="1"/>
    <x v="20"/>
  </r>
  <r>
    <s v=""/>
    <n v="675"/>
    <s v="1399/01/25"/>
    <s v="فروش تعداد 1,300 سهم پالایش نفت تهران(شتران1) به نرخ 7,830 به شماره اعلاميه 0000014515_3G"/>
    <n v="0"/>
    <n v="10079758"/>
    <n v="17472808360"/>
    <x v="1"/>
    <n v="1300"/>
    <x v="54"/>
    <x v="8"/>
    <x v="1"/>
    <x v="20"/>
  </r>
  <r>
    <s v=""/>
    <n v="676"/>
    <s v="1399/01/25"/>
    <s v="فروش تعداد 880 سهم پالایش نفت تهران(شتران1) به نرخ 7,808 به شماره اعلاميه 0000016337_3G"/>
    <n v="0"/>
    <n v="6804051"/>
    <n v="17462728602"/>
    <x v="1"/>
    <n v="880"/>
    <x v="54"/>
    <x v="8"/>
    <x v="1"/>
    <x v="20"/>
  </r>
  <r>
    <s v=""/>
    <n v="677"/>
    <s v="1399/01/25"/>
    <s v="فروش تعداد 810 سهم داروسازی تولید دارو(دتولید1) به نرخ 19,564 به شماره اعلامیه 0000001380_3G"/>
    <n v="0"/>
    <n v="15692341"/>
    <n v="17455924551"/>
    <x v="1"/>
    <n v="810"/>
    <x v="74"/>
    <x v="8"/>
    <x v="1"/>
    <x v="20"/>
  </r>
  <r>
    <s v=""/>
    <n v="678"/>
    <s v="1399/01/25"/>
    <s v="فروش تعداد 530 سهم پالایش نفت بندرعباس(شبندر1) به نرخ 9,969 به شماره اعلاميه 0000006558_3G"/>
    <n v="0"/>
    <n v="5232059"/>
    <n v="17440232210"/>
    <x v="1"/>
    <n v="530"/>
    <x v="60"/>
    <x v="8"/>
    <x v="1"/>
    <x v="20"/>
  </r>
  <r>
    <s v=""/>
    <n v="679"/>
    <s v="1399/01/25"/>
    <s v="فروش تعداد 1,438 سهم پالایش نفت بندرعباس(شبندر1) به نرخ 9,968 به شماره اعلاميه 0000006565_3G"/>
    <n v="0"/>
    <n v="14194236"/>
    <n v="17435000151"/>
    <x v="1"/>
    <n v="1438"/>
    <x v="60"/>
    <x v="8"/>
    <x v="1"/>
    <x v="20"/>
  </r>
  <r>
    <s v=""/>
    <n v="680"/>
    <s v="1399/01/25"/>
    <s v="فروش تعداد 471 سهم س. توسعه وعمران استان کرمان(کرمان1) به نرخ 79,265 به شماره اعلامیه 0000001546_3G"/>
    <n v="0"/>
    <n v="36969818"/>
    <n v="17420805915"/>
    <x v="1"/>
    <n v="471"/>
    <x v="62"/>
    <x v="8"/>
    <x v="1"/>
    <x v="20"/>
  </r>
  <r>
    <s v=""/>
    <n v="681"/>
    <s v="1399/01/25"/>
    <s v="فروش تعداد 2,000 سهم س. توسعه وعمران استان کرمان(کرمان1) به نرخ 79,210 به شماره اعلامیه 0000002101_3G"/>
    <n v="0"/>
    <n v="156875406"/>
    <n v="17383836097"/>
    <x v="1"/>
    <n v="2000"/>
    <x v="62"/>
    <x v="8"/>
    <x v="1"/>
    <x v="20"/>
  </r>
  <r>
    <s v=""/>
    <n v="682"/>
    <s v="1399/01/25"/>
    <s v="فروش تعداد 3,338 سهم س. توسعه وعمران استان کرمان(کرمان1) به نرخ 79,165 به شماره اعلامیه 0000002097_3G"/>
    <n v="0"/>
    <n v="261676311"/>
    <n v="17226960691"/>
    <x v="1"/>
    <n v="3338"/>
    <x v="62"/>
    <x v="8"/>
    <x v="1"/>
    <x v="20"/>
  </r>
  <r>
    <s v=""/>
    <n v="683"/>
    <s v="1399/01/25"/>
    <s v="فروش تعداد 780 سهم س. توسعه وعمران استان کرمان(کرمان1) به نرخ 79,150 به شماره اعلامیه 0000002091_3G"/>
    <n v="0"/>
    <n v="61135075"/>
    <n v="16965284380"/>
    <x v="1"/>
    <n v="780"/>
    <x v="62"/>
    <x v="8"/>
    <x v="1"/>
    <x v="20"/>
  </r>
  <r>
    <s v=""/>
    <n v="684"/>
    <s v="1399/01/25"/>
    <s v="فروش تعداد 550 سهم س. توسعه وعمران استان کرمان(کرمان1) به نرخ 79,106 به شماره اعلامیه 0000001548_3G"/>
    <n v="0"/>
    <n v="43084097"/>
    <n v="16904149305"/>
    <x v="1"/>
    <n v="550"/>
    <x v="62"/>
    <x v="8"/>
    <x v="1"/>
    <x v="20"/>
  </r>
  <r>
    <s v=""/>
    <n v="685"/>
    <s v="1399/01/25"/>
    <s v="فروش تعداد 100 سهم س. توسعه وعمران استان کرمان(کرمان1) به نرخ 79,105 به شماره اعلامیه 0000001549_3G"/>
    <n v="0"/>
    <n v="7833376"/>
    <n v="16861065208"/>
    <x v="1"/>
    <n v="100"/>
    <x v="62"/>
    <x v="8"/>
    <x v="1"/>
    <x v="20"/>
  </r>
  <r>
    <s v=""/>
    <n v="686"/>
    <s v="1399/01/25"/>
    <s v="فروش تعداد 52,094 سهم س. توسعه وعمران استان کرمان(کرمان1) به نرخ 79,100 به شماره اعلامیه 0000002030_3G"/>
    <n v="0"/>
    <n v="4080459292"/>
    <n v="16853231832"/>
    <x v="1"/>
    <n v="52094"/>
    <x v="62"/>
    <x v="8"/>
    <x v="1"/>
    <x v="20"/>
  </r>
  <r>
    <s v=""/>
    <n v="687"/>
    <s v="1399/01/25"/>
    <s v="فروش تعداد 71,400 سهم س. توسعه وعمران استان کرمان(کرمان1) به نرخ 79,000 به شماره اعلامیه 0000001951_3G"/>
    <n v="0"/>
    <n v="5585604282"/>
    <n v="12772772540"/>
    <x v="1"/>
    <n v="71400"/>
    <x v="62"/>
    <x v="8"/>
    <x v="1"/>
    <x v="20"/>
  </r>
  <r>
    <s v=""/>
    <n v="688"/>
    <s v="1399/01/25"/>
    <s v="فروش تعداد 89 سهم س. توسعه وعمران استان کرمان(کرمان1) به نرخ 78,600 به شماره اعلامیه 0000002286_3G"/>
    <n v="0"/>
    <n v="6927198"/>
    <n v="7187168258"/>
    <x v="1"/>
    <n v="89"/>
    <x v="62"/>
    <x v="8"/>
    <x v="1"/>
    <x v="20"/>
  </r>
  <r>
    <s v=""/>
    <n v="689"/>
    <s v="1399/01/25"/>
    <s v="فروش تعداد 27,460 سهم صنایع پتروشیمی کرمانشاه(کرماشا1) به نرخ 17,832 به شماره اعلاميه 0000000062_3G"/>
    <n v="0"/>
    <n v="484892476"/>
    <n v="7180241060"/>
    <x v="1"/>
    <n v="27460"/>
    <x v="22"/>
    <x v="8"/>
    <x v="1"/>
    <x v="20"/>
  </r>
  <r>
    <s v=""/>
    <n v="690"/>
    <s v="1399/01/25"/>
    <s v="فروش تعداد 2,731 سهم سهامی ذوب آهن اصفهان(ذوب1) به نرخ 3,502 به شماره اعلامیه 0000011659_3G"/>
    <n v="0"/>
    <n v="9470717"/>
    <n v="6695348584"/>
    <x v="1"/>
    <n v="2731"/>
    <x v="65"/>
    <x v="8"/>
    <x v="1"/>
    <x v="20"/>
  </r>
  <r>
    <s v=""/>
    <n v="691"/>
    <s v="1399/01/25"/>
    <s v="فروش تعداد 300 سهم سهامی ذوب آهن اصفهان(ذوب1) به نرخ 3,501 به شماره اعلامیه 0000011661_3G"/>
    <n v="0"/>
    <n v="1040062"/>
    <n v="6685877867"/>
    <x v="1"/>
    <n v="300"/>
    <x v="65"/>
    <x v="8"/>
    <x v="1"/>
    <x v="20"/>
  </r>
  <r>
    <s v=""/>
    <n v="692"/>
    <s v="1399/01/25"/>
    <s v="فروش تعداد 10,269 سهم سهامی ذوب آهن اصفهان(ذوب1) به نرخ 3,500 به شماره اعلامیه 0000011660_3G"/>
    <n v="0"/>
    <n v="35591073"/>
    <n v="6684837805"/>
    <x v="1"/>
    <n v="10269"/>
    <x v="65"/>
    <x v="8"/>
    <x v="1"/>
    <x v="20"/>
  </r>
  <r>
    <s v=""/>
    <n v="693"/>
    <s v="1399/01/25"/>
    <s v="فروش تعداد 47,867 سهم سهامی ذوب آهن اصفهان(ذوب1) به نرخ 3,490 به شماره اعلامیه 0000009618_3G"/>
    <n v="0"/>
    <n v="165427039"/>
    <n v="6649246732"/>
    <x v="1"/>
    <n v="47867"/>
    <x v="65"/>
    <x v="8"/>
    <x v="1"/>
    <x v="20"/>
  </r>
  <r>
    <s v=""/>
    <n v="694"/>
    <s v="1399/01/25"/>
    <s v="فروش تعداد 51,485 سهم سهامی ذوب آهن اصفهان(ذوب1) به نرخ 3,480 به شماره اعلامیه 0000009626_3G"/>
    <n v="0"/>
    <n v="177420925"/>
    <n v="6483819693"/>
    <x v="1"/>
    <n v="51485"/>
    <x v="65"/>
    <x v="8"/>
    <x v="1"/>
    <x v="20"/>
  </r>
  <r>
    <s v=""/>
    <n v="695"/>
    <s v="1399/01/25"/>
    <s v="فروش تعداد 6,959 سهم سهامی ذوب آهن اصفهان(ذوب1) به نرخ 3,479 به شماره اعلامیه 0000009556_3G"/>
    <n v="0"/>
    <n v="23974313"/>
    <n v="6306398768"/>
    <x v="1"/>
    <n v="6959"/>
    <x v="65"/>
    <x v="8"/>
    <x v="1"/>
    <x v="20"/>
  </r>
  <r>
    <s v=""/>
    <n v="696"/>
    <s v="1399/01/25"/>
    <s v="فروش تعداد 6,942 سهم سهامی ذوب آهن اصفهان(ذوب1) به نرخ 3,478 به شماره اعلامیه 0000009558_3G"/>
    <n v="0"/>
    <n v="23908876"/>
    <n v="6282424455"/>
    <x v="1"/>
    <n v="6942"/>
    <x v="65"/>
    <x v="8"/>
    <x v="1"/>
    <x v="20"/>
  </r>
  <r>
    <s v=""/>
    <n v="697"/>
    <s v="1399/01/25"/>
    <s v="فروش تعداد 7,460 سهم سهامی ذوب آهن اصفهان(ذوب1) به نرخ 3,477 به شماره اعلامیه 0000009562_3G"/>
    <n v="0"/>
    <n v="25685534"/>
    <n v="6258515579"/>
    <x v="1"/>
    <n v="7460"/>
    <x v="65"/>
    <x v="8"/>
    <x v="1"/>
    <x v="20"/>
  </r>
  <r>
    <s v=""/>
    <n v="698"/>
    <s v="1399/01/25"/>
    <s v="فروش تعداد 9,023 سهم سهامی ذوب آهن اصفهان(ذوب1) به نرخ 3,476 به شماره اعلامیه 0000009564_3G"/>
    <n v="0"/>
    <n v="31058158"/>
    <n v="6232830045"/>
    <x v="1"/>
    <n v="9023"/>
    <x v="65"/>
    <x v="8"/>
    <x v="1"/>
    <x v="20"/>
  </r>
  <r>
    <s v=""/>
    <n v="699"/>
    <s v="1399/01/25"/>
    <s v="فروش تعداد 39,341 سهم سهامی ذوب آهن اصفهان(ذوب1) به نرخ 3,475 به شماره اعلامیه 0000011391_3G"/>
    <n v="0"/>
    <n v="135377070"/>
    <n v="6201771887"/>
    <x v="1"/>
    <n v="39341"/>
    <x v="65"/>
    <x v="8"/>
    <x v="1"/>
    <x v="20"/>
  </r>
  <r>
    <s v=""/>
    <n v="700"/>
    <s v="1399/01/25"/>
    <s v="فروش تعداد 1,500 سهم سهامی ذوب آهن اصفهان(ذوب1) به نرخ 3,474 به شماره اعلامیه 0000009572_3G"/>
    <n v="0"/>
    <n v="5160196"/>
    <n v="6066394817"/>
    <x v="1"/>
    <n v="1500"/>
    <x v="65"/>
    <x v="8"/>
    <x v="1"/>
    <x v="20"/>
  </r>
  <r>
    <s v=""/>
    <n v="701"/>
    <s v="1399/01/25"/>
    <s v="فروش تعداد 90,648 سهم سهامی ذوب آهن اصفهان(ذوب1) به نرخ 3,471 به شماره اعلامیه 0000009628_3G"/>
    <n v="0"/>
    <n v="311571496"/>
    <n v="6061234621"/>
    <x v="1"/>
    <n v="90648"/>
    <x v="65"/>
    <x v="8"/>
    <x v="1"/>
    <x v="20"/>
  </r>
  <r>
    <s v=""/>
    <n v="702"/>
    <s v="1399/01/25"/>
    <s v="فروش تعداد 162,331 سهم سهامی ذوب آهن اصفهان(ذوب1) به نرخ 3,470 به شماره اعلامیه 0000009661_3G"/>
    <n v="0"/>
    <n v="557796564"/>
    <n v="5749663125"/>
    <x v="1"/>
    <n v="162331"/>
    <x v="65"/>
    <x v="8"/>
    <x v="1"/>
    <x v="20"/>
  </r>
  <r>
    <s v=""/>
    <n v="703"/>
    <s v="1399/01/25"/>
    <s v="فروش تعداد 12,883 سهم سهامی ذوب آهن اصفهان(ذوب1) به نرخ 3,469 به شماره اعلامیه 0000009662_3G"/>
    <n v="0"/>
    <n v="44255392"/>
    <n v="5191866561"/>
    <x v="1"/>
    <n v="12883"/>
    <x v="65"/>
    <x v="8"/>
    <x v="1"/>
    <x v="20"/>
  </r>
  <r>
    <s v=""/>
    <n v="704"/>
    <s v="1399/01/25"/>
    <s v="فروش تعداد 124,058 سهم حمل و نقل بین المللی خلیج فارس(حفارس1) به نرخ 6,222 به شماره اعلاميه 0000002550_3G"/>
    <n v="0"/>
    <n v="764362993"/>
    <n v="5147611169"/>
    <x v="1"/>
    <n v="124058"/>
    <x v="66"/>
    <x v="8"/>
    <x v="1"/>
    <x v="20"/>
  </r>
  <r>
    <s v=""/>
    <n v="705"/>
    <s v="1399/01/25"/>
    <s v="فروش تعداد 375,942 سهم حمل و نقل بین المللی خلیج فارس(حفارس1) به نرخ 6,220 به شماره اعلاميه 0000002564_3G"/>
    <n v="0"/>
    <n v="2315560270"/>
    <n v="4383248176"/>
    <x v="1"/>
    <n v="375942"/>
    <x v="66"/>
    <x v="8"/>
    <x v="1"/>
    <x v="20"/>
  </r>
  <r>
    <s v=""/>
    <n v="706"/>
    <s v="1399/01/25"/>
    <s v="فروش تعداد 10,006 سهم حمل و نقل بین المللی خلیج فارس(حفارس1) به نرخ 6,216 به شماره اعلاميه 0000002594_3G"/>
    <n v="0"/>
    <n v="61590881"/>
    <n v="2067687906"/>
    <x v="1"/>
    <n v="10006"/>
    <x v="66"/>
    <x v="8"/>
    <x v="1"/>
    <x v="20"/>
  </r>
  <r>
    <s v=""/>
    <n v="707"/>
    <s v="1399/01/25"/>
    <s v="فروش تعداد 189,994 سهم حمل و نقل بین المللی خلیج فارس(حفارس1) به نرخ 6,200 به شماره اعلاميه 0000002600_3G"/>
    <n v="0"/>
    <n v="1166477682"/>
    <n v="2006097025"/>
    <x v="1"/>
    <n v="189994"/>
    <x v="66"/>
    <x v="8"/>
    <x v="1"/>
    <x v="20"/>
  </r>
  <r>
    <s v=""/>
    <n v="708"/>
    <s v="1399/01/25"/>
    <s v="فروش تعداد 10,000 سهم حمل و نقل بین المللی خلیج فارس(حفارس1) به نرخ 6,140 به شماره اعلاميه 0000002679_3G"/>
    <n v="0"/>
    <n v="60801356"/>
    <n v="839619343"/>
    <x v="1"/>
    <n v="10000"/>
    <x v="66"/>
    <x v="8"/>
    <x v="1"/>
    <x v="20"/>
  </r>
  <r>
    <s v=""/>
    <n v="709"/>
    <s v="1399/01/25"/>
    <s v="فروش تعداد 13,000 سهم حمل و نقل بین المللی خلیج فارس(حفارس1) به نرخ 6,100 به شماره اعلاميه 0000002678_3G"/>
    <n v="0"/>
    <n v="78526825"/>
    <n v="778817987"/>
    <x v="1"/>
    <n v="13000"/>
    <x v="66"/>
    <x v="8"/>
    <x v="1"/>
    <x v="20"/>
  </r>
  <r>
    <s v=""/>
    <n v="710"/>
    <s v="1399/01/25"/>
    <s v="فروش تعداد 990 سهم حمل و نقل بین المللی خلیج فارس(حفارس1) به نرخ 6,081 به شماره اعلاميه 0000002813_3G"/>
    <n v="0"/>
    <n v="5961496"/>
    <n v="700291162"/>
    <x v="1"/>
    <n v="990"/>
    <x v="66"/>
    <x v="8"/>
    <x v="1"/>
    <x v="20"/>
  </r>
  <r>
    <s v=""/>
    <n v="711"/>
    <s v="1399/01/25"/>
    <s v="فروش تعداد 600 سهم پتروشیمی شازند(شاراک1) به نرخ 16,335 به شماره اعلاميه 0000002535_3G"/>
    <n v="0"/>
    <n v="9705442"/>
    <n v="694329666"/>
    <x v="1"/>
    <n v="600"/>
    <x v="24"/>
    <x v="8"/>
    <x v="1"/>
    <x v="20"/>
  </r>
  <r>
    <s v=""/>
    <n v="712"/>
    <s v="1399/01/25"/>
    <s v="فروش تعداد 1,044 سهم پتروشیمی شازند(شاراک1) به نرخ 16,251 به شماره اعلاميه 0000001875_3G"/>
    <n v="0"/>
    <n v="16800631"/>
    <n v="684624224"/>
    <x v="1"/>
    <n v="1044"/>
    <x v="24"/>
    <x v="8"/>
    <x v="1"/>
    <x v="20"/>
  </r>
  <r>
    <s v=""/>
    <n v="713"/>
    <s v="1399/01/25"/>
    <s v="فروش تعداد 500 سهم پتروشیمی شازند(شاراک1) به نرخ 16,250 به شماره اعلاميه 0000001876_3G"/>
    <n v="0"/>
    <n v="8045784"/>
    <n v="667823593"/>
    <x v="1"/>
    <n v="500"/>
    <x v="24"/>
    <x v="8"/>
    <x v="1"/>
    <x v="20"/>
  </r>
  <r>
    <s v=""/>
    <n v="714"/>
    <s v="1399/01/25"/>
    <s v="فروش تعداد 922 سهم پتروشیمی شازند(شاراک1) به نرخ 16,202 به شماره اعلاميه 0000001878_3G"/>
    <n v="0"/>
    <n v="14792599"/>
    <n v="659777809"/>
    <x v="1"/>
    <n v="922"/>
    <x v="24"/>
    <x v="8"/>
    <x v="1"/>
    <x v="20"/>
  </r>
  <r>
    <s v=""/>
    <n v="715"/>
    <s v="1399/01/25"/>
    <s v="فروش تعداد 310 سهم پتروشیمی شازند(شاراک1) به نرخ 16,201 به شماره اعلاميه 0000001879_3G"/>
    <n v="0"/>
    <n v="4973346"/>
    <n v="644985210"/>
    <x v="1"/>
    <n v="310"/>
    <x v="24"/>
    <x v="8"/>
    <x v="1"/>
    <x v="20"/>
  </r>
  <r>
    <s v=""/>
    <n v="716"/>
    <s v="1399/01/25"/>
    <s v="فروش تعداد 1,068 سهم پتروشیمی شازند(شاراک1) به نرخ 16,200 به شماره اعلاميه 0000001930_3G"/>
    <n v="0"/>
    <n v="17132911"/>
    <n v="640011864"/>
    <x v="1"/>
    <n v="1068"/>
    <x v="24"/>
    <x v="8"/>
    <x v="1"/>
    <x v="20"/>
  </r>
  <r>
    <s v=""/>
    <n v="717"/>
    <s v="1399/01/25"/>
    <s v="فروش تعداد 16,031 سهم پتروشیمی شازند(شاراک1) به نرخ 16,163 به شماره اعلاميه 0000001900_3G"/>
    <n v="0"/>
    <n v="256582751"/>
    <n v="622878953"/>
    <x v="1"/>
    <n v="16031"/>
    <x v="24"/>
    <x v="8"/>
    <x v="1"/>
    <x v="20"/>
  </r>
  <r>
    <s v=""/>
    <n v="718"/>
    <s v="1399/01/25"/>
    <s v="فروش تعداد 1,600 سهم پتروشیمی شازند(شاراک1) به نرخ 16,161 به شماره اعلاميه 0000001899_3G"/>
    <n v="0"/>
    <n v="25605499"/>
    <n v="366296202"/>
    <x v="1"/>
    <n v="1600"/>
    <x v="24"/>
    <x v="8"/>
    <x v="1"/>
    <x v="20"/>
  </r>
  <r>
    <s v=""/>
    <n v="719"/>
    <s v="1399/01/25"/>
    <s v="فروش تعداد 730 سهم پتروشیمی شازند(شاراک1) به نرخ 16,160 به شماره اعلاميه 0000001902_3G"/>
    <n v="0"/>
    <n v="11681789"/>
    <n v="340690703"/>
    <x v="1"/>
    <n v="730"/>
    <x v="24"/>
    <x v="8"/>
    <x v="1"/>
    <x v="20"/>
  </r>
  <r>
    <s v=""/>
    <n v="720"/>
    <s v="1399/01/25"/>
    <s v="فروش تعداد 10,539 سهم پتروشیمی شازند(شاراک1) به نرخ 16,156 به شماره اعلاميه 0000001922_3G"/>
    <n v="0"/>
    <n v="168607991"/>
    <n v="329008914"/>
    <x v="1"/>
    <n v="10539"/>
    <x v="24"/>
    <x v="8"/>
    <x v="1"/>
    <x v="20"/>
  </r>
  <r>
    <s v=""/>
    <n v="721"/>
    <s v="1399/01/25"/>
    <s v="فروش تعداد 6,971 سهم پتروشیمی شازند(شاراک1) به نرخ 16,155 به شماره اعلاميه 0000001911_3G"/>
    <n v="0"/>
    <n v="111518505"/>
    <n v="160400923"/>
    <x v="1"/>
    <n v="6971"/>
    <x v="24"/>
    <x v="8"/>
    <x v="1"/>
    <x v="20"/>
  </r>
  <r>
    <s v=""/>
    <n v="722"/>
    <s v="1399/01/25"/>
    <s v="فروش تعداد 3,029 سهم پتروشیمی شازند(شاراک1) به نرخ 16,152 به شماره اعلاميه 0000001912_3G"/>
    <n v="0"/>
    <n v="48447399"/>
    <n v="48882418"/>
    <x v="1"/>
    <n v="3029"/>
    <x v="24"/>
    <x v="8"/>
    <x v="1"/>
    <x v="20"/>
  </r>
  <r>
    <s v=""/>
    <n v="723"/>
    <s v="1399/01/25"/>
    <s v="فروش تعداد 16 سهم خدمات انفورماتیک(رانفور1) به نرخ 26,843 به شماره اعلاميه 0000002254_3G"/>
    <n v="0"/>
    <n v="425304"/>
    <n v="435019"/>
    <x v="1"/>
    <n v="16"/>
    <x v="75"/>
    <x v="8"/>
    <x v="1"/>
    <x v="20"/>
  </r>
  <r>
    <s v=""/>
    <n v="724"/>
    <s v="1399/01/24"/>
    <s v="خريد تعداد 104 سهم دارویی ره آورد تامین(درهآور1) به نرخ 50,844 به شماره اعلامیه 0000002123_3G"/>
    <n v="5311779"/>
    <n v="0"/>
    <n v="9715"/>
    <x v="0"/>
    <n v="104"/>
    <x v="52"/>
    <x v="8"/>
    <x v="1"/>
    <x v="20"/>
  </r>
  <r>
    <s v=""/>
    <n v="725"/>
    <s v="1399/01/24"/>
    <s v="فروش تعداد 110 سهم پخش هجرت(هجرت1) به نرخ 47,910 به شماره اعلامیه 0000000815_3G"/>
    <n v="0"/>
    <n v="5218719"/>
    <n v="5321494"/>
    <x v="1"/>
    <n v="110"/>
    <x v="71"/>
    <x v="8"/>
    <x v="1"/>
    <x v="20"/>
  </r>
  <r>
    <s v=""/>
    <n v="726"/>
    <s v="1399/01/23"/>
    <s v="خريد تعداد 2,134 سهم س. توسعه وعمران استان کرمان(کرمان1) به نرخ 79,000 به شماره اعلامیه 0000000092_3G"/>
    <n v="169351370"/>
    <n v="0"/>
    <n v="102775"/>
    <x v="0"/>
    <n v="2134"/>
    <x v="62"/>
    <x v="8"/>
    <x v="1"/>
    <x v="20"/>
  </r>
  <r>
    <s v=""/>
    <n v="727"/>
    <s v="1399/01/23"/>
    <s v="خريد تعداد 20,460 سهم س. توسعه وعمران استان کرمان(کرمان1) به نرخ 76,000 به شماره اعلامیه 0000000775_3G"/>
    <n v="1562019494"/>
    <n v="0"/>
    <n v="169454145"/>
    <x v="0"/>
    <n v="20460"/>
    <x v="62"/>
    <x v="8"/>
    <x v="1"/>
    <x v="20"/>
  </r>
  <r>
    <s v=""/>
    <n v="728"/>
    <s v="1399/01/23"/>
    <s v="خريد تعداد 100,000 سهم س. توسعه وعمران استان کرمان(کرمان1) به نرخ 75,977 به شماره اعلامیه 0000000585_3G"/>
    <n v="7632193534"/>
    <n v="0"/>
    <n v="1731473639"/>
    <x v="0"/>
    <n v="100000"/>
    <x v="62"/>
    <x v="8"/>
    <x v="1"/>
    <x v="20"/>
  </r>
  <r>
    <s v=""/>
    <n v="729"/>
    <s v="1399/01/23"/>
    <s v="خريد تعداد 4,000 سهم س. توسعه وعمران استان کرمان(کرمان1) به نرخ 75,976 به شماره اعلامیه 0000000881_3G"/>
    <n v="305283722"/>
    <n v="0"/>
    <n v="9363667173"/>
    <x v="0"/>
    <n v="4000"/>
    <x v="62"/>
    <x v="8"/>
    <x v="1"/>
    <x v="20"/>
  </r>
  <r>
    <s v=""/>
    <n v="730"/>
    <s v="1399/01/23"/>
    <s v="خريد تعداد 2,880 سهم سهامی ذوب آهن اصفهان(ذوب1) به نرخ 3,320 به شماره اعلامیه 0000002433_3G"/>
    <n v="9605008"/>
    <n v="0"/>
    <n v="9668950895"/>
    <x v="0"/>
    <n v="2880"/>
    <x v="65"/>
    <x v="8"/>
    <x v="1"/>
    <x v="20"/>
  </r>
  <r>
    <s v=""/>
    <n v="731"/>
    <s v="1399/01/23"/>
    <s v="فروش تعداد 32,280 سهم فرابورس ایران(فرابورس1) به نرخ 86,000 به شماره اعلامیه 0000000090_3G"/>
    <n v="0"/>
    <n v="2749013235"/>
    <n v="9678555903"/>
    <x v="1"/>
    <n v="32280"/>
    <x v="5"/>
    <x v="8"/>
    <x v="1"/>
    <x v="20"/>
  </r>
  <r>
    <s v=""/>
    <n v="732"/>
    <s v="1399/01/23"/>
    <s v="فروش تعداد 58,390 سهم بورس کالای ایران(کالا1) به نرخ 73,000 به شماره اعلاميه 0000000001_3G"/>
    <n v="0"/>
    <n v="4220910919"/>
    <n v="6929542668"/>
    <x v="1"/>
    <n v="58390"/>
    <x v="8"/>
    <x v="8"/>
    <x v="1"/>
    <x v="20"/>
  </r>
  <r>
    <s v=""/>
    <n v="733"/>
    <s v="1399/01/23"/>
    <s v="فروش تعداد 29,690 سهم بورس اوراق بهادار تهران(بورس1) به نرخ 86,000 به شماره اعلاميه 0000000017_3G"/>
    <n v="0"/>
    <n v="2528444942"/>
    <n v="2708631749"/>
    <x v="1"/>
    <n v="29690"/>
    <x v="9"/>
    <x v="8"/>
    <x v="1"/>
    <x v="20"/>
  </r>
  <r>
    <s v=""/>
    <n v="734"/>
    <s v="1399/01/21"/>
    <s v="پرداخت وجه طی حواله کارت به کارت دروازه پرداخت به شماره 166755234198 بانک ملت تاریخ : 1399/01/20 شعبه : فرعی(A2)"/>
    <n v="0"/>
    <n v="20000000"/>
    <n v="180186807"/>
    <x v="4"/>
    <n v="0"/>
    <x v="2"/>
    <x v="8"/>
    <x v="1"/>
    <x v="20"/>
  </r>
  <r>
    <s v=""/>
    <n v="735"/>
    <s v="1399/01/20"/>
    <s v="خريد تعداد 811 سهم سرمایه گذاری صبا تامین(صبا1) به نرخ 12,000 به شماره اعلامیه 0001883721_3G"/>
    <n v="9776181"/>
    <n v="0"/>
    <n v="160186807"/>
    <x v="0"/>
    <n v="811"/>
    <x v="68"/>
    <x v="8"/>
    <x v="1"/>
    <x v="20"/>
  </r>
  <r>
    <s v=""/>
    <n v="736"/>
    <s v="1399/01/20"/>
    <s v="خريد تعداد 50 سهم بورس اوراق بهادار تهران(بورس1) به نرخ 90,100 به شماره اعلاميه 0000006749_3G"/>
    <n v="4525901"/>
    <n v="0"/>
    <n v="169962988"/>
    <x v="0"/>
    <n v="50"/>
    <x v="9"/>
    <x v="8"/>
    <x v="1"/>
    <x v="20"/>
  </r>
  <r>
    <s v=""/>
    <n v="737"/>
    <s v="1399/01/20"/>
    <s v="خريد تعداد 4,229 سهم س. توسعه وعمران استان کرمان(کرمان1) به نرخ 79,500 به شماره اعلامیه 0000004689_3G"/>
    <n v="337731870"/>
    <n v="0"/>
    <n v="174488889"/>
    <x v="0"/>
    <n v="4229"/>
    <x v="62"/>
    <x v="8"/>
    <x v="1"/>
    <x v="20"/>
  </r>
  <r>
    <s v=""/>
    <n v="738"/>
    <s v="1399/01/20"/>
    <s v="فروش تعداد 11,220 سهم همکاران سیستم(سیستم1) به نرخ 15,250 به شماره اعلاميه 0000000963_3G"/>
    <n v="0"/>
    <n v="169436732"/>
    <n v="512220759"/>
    <x v="1"/>
    <n v="11220"/>
    <x v="72"/>
    <x v="8"/>
    <x v="1"/>
    <x v="20"/>
  </r>
  <r>
    <s v=""/>
    <n v="739"/>
    <s v="1399/01/20"/>
    <s v="فروش تعداد 10,216 سهم همکاران سیستم(سیستم1) به نرخ 15,249 به شماره اعلاميه 0000000944_3G"/>
    <n v="0"/>
    <n v="154264897"/>
    <n v="342784027"/>
    <x v="1"/>
    <n v="10216"/>
    <x v="72"/>
    <x v="8"/>
    <x v="1"/>
    <x v="20"/>
  </r>
  <r>
    <s v=""/>
    <n v="740"/>
    <s v="1399/01/20"/>
    <s v="فروش تعداد 1,000 سهم همکاران سیستم(سیستم1) به نرخ 15,200 به شماره اعلاميه 0000001268_3G"/>
    <n v="0"/>
    <n v="15051800"/>
    <n v="188519130"/>
    <x v="1"/>
    <n v="1000"/>
    <x v="72"/>
    <x v="8"/>
    <x v="1"/>
    <x v="20"/>
  </r>
  <r>
    <s v=""/>
    <n v="741"/>
    <s v="1399/01/20"/>
    <s v="فروش تعداد 10,631 سهم همکاران سیستم(سیستم1) به نرخ 15,190 به شماره اعلاميه 0000001252_3G"/>
    <n v="0"/>
    <n v="159910419"/>
    <n v="173467330"/>
    <x v="1"/>
    <n v="10631"/>
    <x v="72"/>
    <x v="8"/>
    <x v="1"/>
    <x v="20"/>
  </r>
  <r>
    <s v=""/>
    <n v="742"/>
    <s v="1399/01/20"/>
    <s v="فروش تعداد 229 سهم همکاران سیستم(سیستم1) به نرخ 15,153 به شماره اعلاميه 0000000955_3G"/>
    <n v="0"/>
    <n v="3436206"/>
    <n v="13556911"/>
    <x v="1"/>
    <n v="229"/>
    <x v="72"/>
    <x v="8"/>
    <x v="1"/>
    <x v="20"/>
  </r>
  <r>
    <s v=""/>
    <n v="743"/>
    <s v="1399/01/20"/>
    <s v="فروش تعداد 671 سهم همکاران سیستم(سیستم1) به نرخ 15,152 به شماره اعلاميه 0000000956_3G"/>
    <n v="0"/>
    <n v="10067866"/>
    <n v="10120705"/>
    <x v="1"/>
    <n v="671"/>
    <x v="72"/>
    <x v="8"/>
    <x v="1"/>
    <x v="20"/>
  </r>
  <r>
    <s v=""/>
    <n v="744"/>
    <s v="1399/01/19"/>
    <s v="خريد تعداد 3,555 سهم بورس اوراق بهادار تهران(بورس1) به نرخ 97,970 به شماره اعلاميه 0000006338_3G"/>
    <n v="349899368"/>
    <n v="0"/>
    <n v="52839"/>
    <x v="0"/>
    <n v="3555"/>
    <x v="9"/>
    <x v="8"/>
    <x v="1"/>
    <x v="20"/>
  </r>
  <r>
    <s v=""/>
    <n v="745"/>
    <s v="1399/01/19"/>
    <s v="خريد تعداد 830 سهم بورس اوراق بهادار تهران(بورس1) به نرخ 97,960 به شماره اعلاميه 0000006569_3G"/>
    <n v="81684061"/>
    <n v="0"/>
    <n v="349952207"/>
    <x v="0"/>
    <n v="830"/>
    <x v="9"/>
    <x v="8"/>
    <x v="1"/>
    <x v="20"/>
  </r>
  <r>
    <s v=""/>
    <n v="746"/>
    <s v="1399/01/19"/>
    <s v="خريد تعداد 445 سهم بورس اوراق بهادار تهران(بورس1) به نرخ 97,900 به شماره اعلاميه 0000006263_3G"/>
    <n v="43767640"/>
    <n v="0"/>
    <n v="431636268"/>
    <x v="0"/>
    <n v="445"/>
    <x v="9"/>
    <x v="8"/>
    <x v="1"/>
    <x v="20"/>
  </r>
  <r>
    <s v=""/>
    <n v="747"/>
    <s v="1399/01/19"/>
    <s v="خريد تعداد 15 سهم بورس اوراق بهادار تهران(بورس1) به نرخ 96,750 به شماره اعلاميه 0000008532_3G"/>
    <n v="1457982"/>
    <n v="0"/>
    <n v="475403908"/>
    <x v="0"/>
    <n v="15"/>
    <x v="9"/>
    <x v="8"/>
    <x v="1"/>
    <x v="20"/>
  </r>
  <r>
    <s v=""/>
    <n v="748"/>
    <s v="1399/01/19"/>
    <s v="فروش تعداد 50,000 سهم پالایش نفت تهران(شتران1) به نرخ 7,310 به شماره اعلاميه 0000000864_3G"/>
    <n v="0"/>
    <n v="361936382"/>
    <n v="476861890"/>
    <x v="1"/>
    <n v="50000"/>
    <x v="54"/>
    <x v="8"/>
    <x v="1"/>
    <x v="20"/>
  </r>
  <r>
    <s v=""/>
    <n v="749"/>
    <s v="1399/01/19"/>
    <s v="فروش تعداد 1,190 سهم بورس اوراق بهادار تهران(بورس1) به نرخ 97,500 به شماره اعلاميه 0000005910_3G"/>
    <n v="0"/>
    <n v="114893759"/>
    <n v="114925508"/>
    <x v="1"/>
    <n v="1190"/>
    <x v="9"/>
    <x v="8"/>
    <x v="1"/>
    <x v="20"/>
  </r>
  <r>
    <s v=""/>
    <n v="750"/>
    <s v="1399/01/18"/>
    <s v="خريد تعداد 140 سهم فرابورس ایران(فرابورس1) به نرخ 83,757 به شماره اعلامیه 0000004884_3G"/>
    <n v="11779213"/>
    <n v="0"/>
    <n v="31749"/>
    <x v="0"/>
    <n v="140"/>
    <x v="5"/>
    <x v="8"/>
    <x v="1"/>
    <x v="20"/>
  </r>
  <r>
    <s v=""/>
    <n v="751"/>
    <s v="1399/01/18"/>
    <s v="خريد تعداد 3,820 سهم تولید ژلاتین کپسول ایران(دکپسول1) به نرخ 27,389 به شماره اعلامیه 0000000398_3G"/>
    <n v="105100979"/>
    <n v="0"/>
    <n v="11810962"/>
    <x v="0"/>
    <n v="3820"/>
    <x v="39"/>
    <x v="8"/>
    <x v="1"/>
    <x v="20"/>
  </r>
  <r>
    <s v=""/>
    <n v="752"/>
    <s v="1399/01/18"/>
    <s v="خريد تعداد 1,371 سهم تولید ژلاتین کپسول ایران(دکپسول1) به نرخ 27,380 به شماره اعلامیه 0000000397_3G"/>
    <n v="37708398"/>
    <n v="0"/>
    <n v="116911941"/>
    <x v="0"/>
    <n v="1371"/>
    <x v="39"/>
    <x v="8"/>
    <x v="1"/>
    <x v="20"/>
  </r>
  <r>
    <s v=""/>
    <n v="753"/>
    <s v="1399/01/18"/>
    <s v="خريد تعداد 2,487 سهم تولید ژلاتین کپسول ایران(دکپسول1) به نرخ 27,355 به شماره اعلامیه 0000000395_3G"/>
    <n v="68340748"/>
    <n v="0"/>
    <n v="154620339"/>
    <x v="0"/>
    <n v="2487"/>
    <x v="39"/>
    <x v="8"/>
    <x v="1"/>
    <x v="20"/>
  </r>
  <r>
    <s v=""/>
    <n v="754"/>
    <s v="1399/01/18"/>
    <s v="خريد تعداد 2,322 سهم تولید ژلاتین کپسول ایران(دکپسول1) به نرخ 27,354 به شماره اعلامیه 0000000394_3G"/>
    <n v="63804341"/>
    <n v="0"/>
    <n v="222961087"/>
    <x v="0"/>
    <n v="2322"/>
    <x v="39"/>
    <x v="8"/>
    <x v="1"/>
    <x v="20"/>
  </r>
  <r>
    <s v=""/>
    <n v="755"/>
    <s v="1399/01/18"/>
    <s v="خريد تعداد 2,069 سهم تولید ژلاتین کپسول ایران(دکپسول1) به نرخ 27,351 به شماره اعلامیه 0000000431_3G"/>
    <n v="56846128"/>
    <n v="0"/>
    <n v="286765428"/>
    <x v="0"/>
    <n v="2069"/>
    <x v="39"/>
    <x v="8"/>
    <x v="1"/>
    <x v="20"/>
  </r>
  <r>
    <s v=""/>
    <n v="756"/>
    <s v="1399/01/18"/>
    <s v="خريد تعداد 473 سهم تولید ژلاتین کپسول ایران(دکپسول1) به نرخ 27,350 به شماره اعلامیه 0000000429_3G"/>
    <n v="12995274"/>
    <n v="0"/>
    <n v="343611556"/>
    <x v="0"/>
    <n v="473"/>
    <x v="39"/>
    <x v="8"/>
    <x v="1"/>
    <x v="20"/>
  </r>
  <r>
    <s v=""/>
    <n v="757"/>
    <s v="1399/01/18"/>
    <s v="خريد تعداد 198 سهم تولید ژلاتین کپسول ایران(دکپسول1) به نرخ 27,320 به شماره اعلامیه 0000000427_3G"/>
    <n v="5433914"/>
    <n v="0"/>
    <n v="356606830"/>
    <x v="0"/>
    <n v="198"/>
    <x v="39"/>
    <x v="8"/>
    <x v="1"/>
    <x v="20"/>
  </r>
  <r>
    <s v=""/>
    <n v="758"/>
    <s v="1399/01/18"/>
    <s v="خريد تعداد 8,563 سهم بورس کالای ایران(کالا1) به نرخ 80,946 به شماره اعلاميه 0000009905_3G"/>
    <n v="696356758"/>
    <n v="0"/>
    <n v="362040744"/>
    <x v="0"/>
    <n v="8563"/>
    <x v="8"/>
    <x v="8"/>
    <x v="1"/>
    <x v="20"/>
  </r>
  <r>
    <s v=""/>
    <n v="759"/>
    <s v="1399/01/18"/>
    <s v="خريد تعداد 4,290 سهم بورس کالای ایران(کالا1) به نرخ 80,900 به شماره اعلاميه 0000004197_3G"/>
    <n v="348671352"/>
    <n v="0"/>
    <n v="1058397502"/>
    <x v="0"/>
    <n v="4290"/>
    <x v="8"/>
    <x v="8"/>
    <x v="1"/>
    <x v="20"/>
  </r>
  <r>
    <s v=""/>
    <n v="760"/>
    <s v="1399/01/18"/>
    <s v="خريد تعداد 4,270 سهم بورس کالای ایران(کالا1) به نرخ 80,350 به شماره اعلاميه 0000006015_3G"/>
    <n v="344686455"/>
    <n v="0"/>
    <n v="1407068854"/>
    <x v="0"/>
    <n v="4270"/>
    <x v="8"/>
    <x v="8"/>
    <x v="1"/>
    <x v="20"/>
  </r>
  <r>
    <s v=""/>
    <n v="761"/>
    <s v="1399/01/18"/>
    <s v="خريد تعداد 4,365 سهم بورس کالای ایران(کالا1) به نرخ 79,230 به شماره اعلاميه 0000006398_3G"/>
    <n v="347443639"/>
    <n v="0"/>
    <n v="1751755309"/>
    <x v="0"/>
    <n v="4365"/>
    <x v="8"/>
    <x v="8"/>
    <x v="1"/>
    <x v="20"/>
  </r>
  <r>
    <s v=""/>
    <n v="762"/>
    <s v="1399/01/18"/>
    <s v="خريد تعداد 53 سهم بورس کالای ایران(کالا1) به نرخ 79,000 به شماره اعلاميه 0000006537_3G"/>
    <n v="4206424"/>
    <n v="0"/>
    <n v="2099198948"/>
    <x v="0"/>
    <n v="53"/>
    <x v="8"/>
    <x v="8"/>
    <x v="1"/>
    <x v="20"/>
  </r>
  <r>
    <s v=""/>
    <n v="763"/>
    <s v="1399/01/18"/>
    <s v="خريد تعداد 2,500 سهم بورس کالای ایران(کالا1) به نرخ 78,800 به شماره اعلاميه 0000003789_3G"/>
    <n v="197914080"/>
    <n v="0"/>
    <n v="2103405372"/>
    <x v="0"/>
    <n v="2500"/>
    <x v="8"/>
    <x v="8"/>
    <x v="1"/>
    <x v="20"/>
  </r>
  <r>
    <s v=""/>
    <n v="764"/>
    <s v="1399/01/18"/>
    <s v="خريد تعداد 3,675 سهم بورس اوراق بهادار تهران(بورس1) به نرخ 93,900 به شماره اعلاميه 0000005250_3G"/>
    <n v="346683669"/>
    <n v="0"/>
    <n v="2301319452"/>
    <x v="0"/>
    <n v="3675"/>
    <x v="9"/>
    <x v="8"/>
    <x v="1"/>
    <x v="20"/>
  </r>
  <r>
    <s v=""/>
    <n v="765"/>
    <s v="1399/01/18"/>
    <s v="خريد تعداد 14,500 سهم سهامی ذوب آهن اصفهان(ذوب1) به نرخ 3,258 به شماره اعلامیه 0000016820_3G"/>
    <n v="47455472"/>
    <n v="0"/>
    <n v="2648003121"/>
    <x v="0"/>
    <n v="14500"/>
    <x v="65"/>
    <x v="8"/>
    <x v="1"/>
    <x v="20"/>
  </r>
  <r>
    <s v=""/>
    <n v="766"/>
    <s v="1399/01/18"/>
    <s v="خريد تعداد 62,600 سهم سهامی ذوب آهن اصفهان(ذوب1) به نرخ 3,248 به شماره اعلامیه 0000014105_3G"/>
    <n v="204247891"/>
    <n v="0"/>
    <n v="2695458593"/>
    <x v="0"/>
    <n v="62600"/>
    <x v="65"/>
    <x v="8"/>
    <x v="1"/>
    <x v="20"/>
  </r>
  <r>
    <s v=""/>
    <n v="767"/>
    <s v="1399/01/18"/>
    <s v="خريد تعداد 1,315 سهم سهامی ذوب آهن اصفهان(ذوب1) به نرخ 3,245 به شماره اعلامیه 0000014322_3G"/>
    <n v="4286545"/>
    <n v="0"/>
    <n v="2899706484"/>
    <x v="0"/>
    <n v="1315"/>
    <x v="65"/>
    <x v="8"/>
    <x v="1"/>
    <x v="20"/>
  </r>
  <r>
    <s v=""/>
    <n v="768"/>
    <s v="1399/01/18"/>
    <s v="خريد تعداد 340 سهم سهامی ذوب آهن اصفهان(ذوب1) به نرخ 3,244 به شماره اعلامیه 0000014572_3G"/>
    <n v="1107965"/>
    <n v="0"/>
    <n v="2903993029"/>
    <x v="0"/>
    <n v="340"/>
    <x v="65"/>
    <x v="8"/>
    <x v="1"/>
    <x v="20"/>
  </r>
  <r>
    <s v=""/>
    <n v="769"/>
    <s v="1399/01/18"/>
    <s v="خريد تعداد 15,000 سهم سهامی ذوب آهن اصفهان(ذوب1) به نرخ 3,225 به شماره اعلامیه 0000013259_3G"/>
    <n v="48594608"/>
    <n v="0"/>
    <n v="2905100994"/>
    <x v="0"/>
    <n v="15000"/>
    <x v="65"/>
    <x v="8"/>
    <x v="1"/>
    <x v="20"/>
  </r>
  <r>
    <s v=""/>
    <n v="770"/>
    <s v="1399/01/18"/>
    <s v="خريد تعداد 100,000 سهم سهامی ذوب آهن اصفهان(ذوب1) به نرخ 3,224 به شماره اعلامیه 0000013184_3G"/>
    <n v="323863696"/>
    <n v="0"/>
    <n v="2953695602"/>
    <x v="0"/>
    <n v="100000"/>
    <x v="65"/>
    <x v="8"/>
    <x v="1"/>
    <x v="20"/>
  </r>
  <r>
    <s v=""/>
    <n v="771"/>
    <s v="1399/01/18"/>
    <s v="خريد تعداد 200,000 سهم سهامی ذوب آهن اصفهان(ذوب1) به نرخ 3,223 به شماره اعلامیه 0000013154_3G"/>
    <n v="647526472"/>
    <n v="0"/>
    <n v="3277559298"/>
    <x v="0"/>
    <n v="200000"/>
    <x v="65"/>
    <x v="8"/>
    <x v="1"/>
    <x v="20"/>
  </r>
  <r>
    <s v=""/>
    <n v="772"/>
    <s v="1399/01/18"/>
    <s v="خريد تعداد 4,710 سهم سرامیک های صنعتی اردکان(کسرا1) به نرخ 34,674 به شماره اعلاميه 0000005364_3G"/>
    <n v="164072311"/>
    <n v="0"/>
    <n v="3925085770"/>
    <x v="0"/>
    <n v="4710"/>
    <x v="4"/>
    <x v="8"/>
    <x v="1"/>
    <x v="20"/>
  </r>
  <r>
    <s v=""/>
    <n v="773"/>
    <s v="1399/01/18"/>
    <s v="خريد تعداد 751 سهم سرامیک های صنعتی اردکان(کسرا1) به نرخ 34,550 به شماره اعلاميه 0000004642_3G"/>
    <n v="26067441"/>
    <n v="0"/>
    <n v="4089158081"/>
    <x v="0"/>
    <n v="751"/>
    <x v="4"/>
    <x v="8"/>
    <x v="1"/>
    <x v="20"/>
  </r>
  <r>
    <s v=""/>
    <n v="774"/>
    <s v="1399/01/18"/>
    <s v="خريد تعداد 1,209 سهم سرامیک های صنعتی اردکان(کسرا1) به نرخ 34,200 به شماره اعلاميه 0000003060_3G"/>
    <n v="41539647"/>
    <n v="0"/>
    <n v="4115225522"/>
    <x v="0"/>
    <n v="1209"/>
    <x v="4"/>
    <x v="8"/>
    <x v="1"/>
    <x v="20"/>
  </r>
  <r>
    <s v=""/>
    <n v="775"/>
    <s v="1399/01/18"/>
    <s v="خريد تعداد 2,846 سهم سرامیک های صنعتی اردکان(کسرا1) به نرخ 34,199 به شماره اعلاميه 0000003058_3G"/>
    <n v="97781965"/>
    <n v="0"/>
    <n v="4156765169"/>
    <x v="0"/>
    <n v="2846"/>
    <x v="4"/>
    <x v="8"/>
    <x v="1"/>
    <x v="20"/>
  </r>
  <r>
    <s v=""/>
    <n v="776"/>
    <s v="1399/01/18"/>
    <s v="خريد تعداد 9,536 سهم سرامیک های صنعتی اردکان(کسرا1) به نرخ 32,685 به شماره اعلاميه 0000002042_3G"/>
    <n v="313130370"/>
    <n v="0"/>
    <n v="4254547134"/>
    <x v="0"/>
    <n v="9536"/>
    <x v="4"/>
    <x v="8"/>
    <x v="1"/>
    <x v="20"/>
  </r>
  <r>
    <s v=""/>
    <n v="777"/>
    <s v="1399/01/18"/>
    <s v="خريد تعداد 964 سهم سرامیک های صنعتی اردکان(کسرا1) به نرخ 32,684 به شماره اعلاميه 0000002040_3G"/>
    <n v="31653568"/>
    <n v="0"/>
    <n v="4567677504"/>
    <x v="0"/>
    <n v="964"/>
    <x v="4"/>
    <x v="8"/>
    <x v="1"/>
    <x v="20"/>
  </r>
  <r>
    <s v=""/>
    <n v="778"/>
    <s v="1399/01/18"/>
    <s v="فروش تعداد 1,320 سهم توزیع دارو پخش(دتوزیع1) به نرخ 46,015 به شماره اعلامیه 0000003632_3G"/>
    <n v="0"/>
    <n v="60147608"/>
    <n v="4599331072"/>
    <x v="1"/>
    <n v="1320"/>
    <x v="38"/>
    <x v="8"/>
    <x v="1"/>
    <x v="20"/>
  </r>
  <r>
    <s v=""/>
    <n v="779"/>
    <s v="1399/01/18"/>
    <s v="فروش تعداد 1,045 سهم توزیع دارو پخش(دتوزیع1) به نرخ 46,002 به شماره اعلامیه 0000003008_3G"/>
    <n v="0"/>
    <n v="47603402"/>
    <n v="4539183464"/>
    <x v="1"/>
    <n v="1045"/>
    <x v="38"/>
    <x v="8"/>
    <x v="1"/>
    <x v="20"/>
  </r>
  <r>
    <s v=""/>
    <n v="780"/>
    <s v="1399/01/18"/>
    <s v="فروش تعداد 565 سهم توزیع دارو پخش(دتوزیع1) به نرخ 46,000 به شماره اعلامیه 0000003339_3G"/>
    <n v="0"/>
    <n v="25736600"/>
    <n v="4491580062"/>
    <x v="1"/>
    <n v="565"/>
    <x v="38"/>
    <x v="8"/>
    <x v="1"/>
    <x v="20"/>
  </r>
  <r>
    <s v=""/>
    <n v="781"/>
    <s v="1399/01/18"/>
    <s v="فروش تعداد 3,843 سهم پخش هجرت(هجرت1) به نرخ 41,350 به شماره اعلامیه 0000001044_3G"/>
    <n v="0"/>
    <n v="157358699"/>
    <n v="4465843462"/>
    <x v="1"/>
    <n v="3843"/>
    <x v="71"/>
    <x v="8"/>
    <x v="1"/>
    <x v="20"/>
  </r>
  <r>
    <s v=""/>
    <n v="782"/>
    <s v="1399/01/18"/>
    <s v="فروش تعداد 1,156 سهم پخش هجرت(هجرت1) به نرخ 41,315 به شماره اعلامیه 0000001049_3G"/>
    <n v="0"/>
    <n v="47294493"/>
    <n v="4308484763"/>
    <x v="1"/>
    <n v="1156"/>
    <x v="71"/>
    <x v="8"/>
    <x v="1"/>
    <x v="20"/>
  </r>
  <r>
    <s v=""/>
    <n v="783"/>
    <s v="1399/01/18"/>
    <s v="فروش تعداد 127 سهم پخش هجرت(هجرت1) به نرخ 41,110 به شماره اعلامیه 0000001059_3G"/>
    <n v="0"/>
    <n v="5170074"/>
    <n v="4261190270"/>
    <x v="1"/>
    <n v="127"/>
    <x v="71"/>
    <x v="8"/>
    <x v="1"/>
    <x v="20"/>
  </r>
  <r>
    <s v=""/>
    <n v="784"/>
    <s v="1399/01/18"/>
    <s v="فروش تعداد 10,000 سهم پالایش نفت تهران(شتران1) به نرخ 7,066 به شماره اعلاميه 0000001248_3G"/>
    <n v="0"/>
    <n v="69971066"/>
    <n v="4256020196"/>
    <x v="1"/>
    <n v="10000"/>
    <x v="54"/>
    <x v="8"/>
    <x v="1"/>
    <x v="20"/>
  </r>
  <r>
    <s v=""/>
    <n v="785"/>
    <s v="1399/01/18"/>
    <s v="فروش تعداد 20,000 سهم پالایش نفت تهران(شتران1) به نرخ 7,055 به شماره اعلاميه 0000001323_3G"/>
    <n v="0"/>
    <n v="139724293"/>
    <n v="4186049130"/>
    <x v="1"/>
    <n v="20000"/>
    <x v="54"/>
    <x v="8"/>
    <x v="1"/>
    <x v="20"/>
  </r>
  <r>
    <s v=""/>
    <n v="786"/>
    <s v="1399/01/18"/>
    <s v="فروش تعداد 50,000 سهم پالایش نفت تهران(شتران1) به نرخ 7,050 به شماره اعلاميه 0000001522_3G"/>
    <n v="0"/>
    <n v="349063139"/>
    <n v="4046324837"/>
    <x v="1"/>
    <n v="50000"/>
    <x v="54"/>
    <x v="8"/>
    <x v="1"/>
    <x v="20"/>
  </r>
  <r>
    <s v=""/>
    <n v="787"/>
    <s v="1399/01/18"/>
    <s v="فروش تعداد 20,494 سهم پالایش نفت تهران(شتران1) به نرخ 7,040 به شماره اعلاميه 0000003407_3G"/>
    <n v="0"/>
    <n v="142871059"/>
    <n v="3697261698"/>
    <x v="1"/>
    <n v="20494"/>
    <x v="54"/>
    <x v="8"/>
    <x v="1"/>
    <x v="20"/>
  </r>
  <r>
    <s v=""/>
    <n v="788"/>
    <s v="1399/01/18"/>
    <s v="فروش تعداد 49,506 سهم پالایش نفت تهران(شتران1) به نرخ 7,034 به شماره اعلاميه 0000002849_3G"/>
    <n v="0"/>
    <n v="344830014"/>
    <n v="3554390639"/>
    <x v="1"/>
    <n v="49506"/>
    <x v="54"/>
    <x v="8"/>
    <x v="1"/>
    <x v="20"/>
  </r>
  <r>
    <s v=""/>
    <n v="789"/>
    <s v="1399/01/18"/>
    <s v="فروش تعداد 100,000 سهم پالایش نفت تهران(شتران1) به نرخ 7,031 به شماره اعلاميه 0000004198_3G"/>
    <n v="0"/>
    <n v="696244785"/>
    <n v="3209560625"/>
    <x v="1"/>
    <n v="100000"/>
    <x v="54"/>
    <x v="8"/>
    <x v="1"/>
    <x v="20"/>
  </r>
  <r>
    <s v=""/>
    <n v="790"/>
    <s v="1399/01/18"/>
    <s v="فروش تعداد 50,000 سهم پالایش نفت تهران(شتران1) به نرخ 7,030 به شماره اعلاميه 0000002728_3G"/>
    <n v="0"/>
    <n v="348072882"/>
    <n v="2513315840"/>
    <x v="1"/>
    <n v="50000"/>
    <x v="54"/>
    <x v="8"/>
    <x v="1"/>
    <x v="20"/>
  </r>
  <r>
    <s v=""/>
    <n v="791"/>
    <s v="1399/01/18"/>
    <s v="فروش تعداد 50,000 سهم پالایش نفت تهران(شتران1) به نرخ 7,016 به شماره اعلاميه 0000002403_3G"/>
    <n v="0"/>
    <n v="347379707"/>
    <n v="2165242958"/>
    <x v="1"/>
    <n v="50000"/>
    <x v="54"/>
    <x v="8"/>
    <x v="1"/>
    <x v="20"/>
  </r>
  <r>
    <s v=""/>
    <n v="792"/>
    <s v="1399/01/18"/>
    <s v="فروش تعداد 50,000 سهم پالایش نفت تهران(شتران1) به نرخ 7,010 به شماره اعلاميه 0000002282_3G"/>
    <n v="0"/>
    <n v="347082625"/>
    <n v="1817863251"/>
    <x v="1"/>
    <n v="50000"/>
    <x v="54"/>
    <x v="8"/>
    <x v="1"/>
    <x v="20"/>
  </r>
  <r>
    <s v=""/>
    <n v="793"/>
    <s v="1399/01/18"/>
    <s v="فروش تعداد 50,000 سهم پالایش نفت تهران(شتران1) به نرخ 7,001 به شماره اعلاميه 0000001835_3G"/>
    <n v="0"/>
    <n v="346637036"/>
    <n v="1470780626"/>
    <x v="1"/>
    <n v="50000"/>
    <x v="54"/>
    <x v="8"/>
    <x v="1"/>
    <x v="20"/>
  </r>
  <r>
    <s v=""/>
    <n v="794"/>
    <s v="1399/01/18"/>
    <s v="فروش تعداد 1,082 سهم معدنی و صنعتی گل گهر(کگل1) به نرخ 10,444 به شماره اعلاميه 0000001487_3G"/>
    <n v="0"/>
    <n v="11190230"/>
    <n v="1124143590"/>
    <x v="1"/>
    <n v="1082"/>
    <x v="76"/>
    <x v="8"/>
    <x v="1"/>
    <x v="20"/>
  </r>
  <r>
    <s v=""/>
    <n v="795"/>
    <s v="1399/01/18"/>
    <s v="فروش تعداد 7,918 سهم معدنی و صنعتی گل گهر(کگل1) به نرخ 10,441 به شماره اعلاميه 0000001489_3G"/>
    <n v="0"/>
    <n v="81865794"/>
    <n v="1112953360"/>
    <x v="1"/>
    <n v="7918"/>
    <x v="76"/>
    <x v="8"/>
    <x v="1"/>
    <x v="20"/>
  </r>
  <r>
    <s v=""/>
    <n v="796"/>
    <s v="1399/01/18"/>
    <s v="فروش تعداد 1,052 سهم معدنی و صنعتی گل گهر(کگل1) به نرخ 10,440 به شماره اعلاميه 0000001475_3G"/>
    <n v="0"/>
    <n v="10875801"/>
    <n v="1031087566"/>
    <x v="1"/>
    <n v="1052"/>
    <x v="76"/>
    <x v="8"/>
    <x v="1"/>
    <x v="20"/>
  </r>
  <r>
    <s v=""/>
    <n v="797"/>
    <s v="1399/01/18"/>
    <s v="فروش تعداد 100,000 سهم معدنی و صنعتی گل گهر(کگل1) به نرخ 10,300 به شماره اعلاميه 0000001021_3G"/>
    <n v="0"/>
    <n v="1019957506"/>
    <n v="1020211765"/>
    <x v="1"/>
    <n v="100000"/>
    <x v="76"/>
    <x v="8"/>
    <x v="1"/>
    <x v="20"/>
  </r>
  <r>
    <s v=""/>
    <n v="798"/>
    <s v="1399/01/18"/>
    <s v="پرداخت وجه طی حواله کارت به کارت دروازه پرداخت به شماره 166617634026 بانک ملت تاریخ : 1399/01/17 شعبه : فرعی(A2)"/>
    <n v="0"/>
    <n v="40000000"/>
    <n v="254259"/>
    <x v="4"/>
    <n v="0"/>
    <x v="2"/>
    <x v="8"/>
    <x v="1"/>
    <x v="20"/>
  </r>
  <r>
    <s v=""/>
    <n v="799"/>
    <s v="1399/01/17"/>
    <s v="خريد تعداد 12,686 سهم سهامی ذوب آهن اصفهان(ذوب1) به نرخ 3,120 به شماره اعلامیه 0000000318_3G"/>
    <n v="39760013"/>
    <n v="0"/>
    <n v="-39745741"/>
    <x v="0"/>
    <n v="12686"/>
    <x v="65"/>
    <x v="8"/>
    <x v="1"/>
    <x v="20"/>
  </r>
  <r>
    <s v=""/>
    <n v="800"/>
    <s v="1399/01/11"/>
    <s v="خريد تعداد 13 سهم کلر پارس(کلر1) به نرخ 89,501 به شماره اعلامیه 0000005687_3G"/>
    <n v="1168793"/>
    <n v="0"/>
    <n v="14272"/>
    <x v="0"/>
    <n v="13"/>
    <x v="36"/>
    <x v="8"/>
    <x v="1"/>
    <x v="20"/>
  </r>
  <r>
    <s v=""/>
    <n v="801"/>
    <s v="1399/01/11"/>
    <s v="خريد تعداد 36,600 سهم سهامی ذوب آهن اصفهان(ذوب1) به نرخ 2,894 به شماره اعلامیه 0000020593_3G"/>
    <n v="106401277"/>
    <n v="0"/>
    <n v="1183065"/>
    <x v="0"/>
    <n v="36600"/>
    <x v="65"/>
    <x v="8"/>
    <x v="1"/>
    <x v="20"/>
  </r>
  <r>
    <s v=""/>
    <n v="802"/>
    <s v="1399/01/11"/>
    <s v="خريد تعداد 3,819 سهم سهامی ذوب آهن اصفهان(ذوب1) به نرخ 2,893 به شماره اعلامیه 0000020762_3G"/>
    <n v="11098520"/>
    <n v="0"/>
    <n v="107584342"/>
    <x v="0"/>
    <n v="3819"/>
    <x v="65"/>
    <x v="8"/>
    <x v="1"/>
    <x v="20"/>
  </r>
  <r>
    <s v=""/>
    <n v="803"/>
    <s v="1399/01/11"/>
    <s v="خريد تعداد 1,670 سهم سرامیک های صنعتی اردکان(کسرا1) به نرخ 31,400 به شماره اعلاميه 0000006878_3G"/>
    <n v="52681307"/>
    <n v="0"/>
    <n v="118682862"/>
    <x v="0"/>
    <n v="1670"/>
    <x v="4"/>
    <x v="8"/>
    <x v="1"/>
    <x v="20"/>
  </r>
  <r>
    <s v=""/>
    <n v="804"/>
    <s v="1399/01/11"/>
    <s v="خريد تعداد 1,037 سهم سرامیک های صنعتی اردکان(کسرا1) به نرخ 31,390 به شماره اعلاميه 0000006953_3G"/>
    <n v="32702465"/>
    <n v="0"/>
    <n v="171364169"/>
    <x v="0"/>
    <n v="1037"/>
    <x v="4"/>
    <x v="8"/>
    <x v="1"/>
    <x v="20"/>
  </r>
  <r>
    <s v=""/>
    <n v="805"/>
    <s v="1399/01/11"/>
    <s v="خريد تعداد 2,000 سهم سرامیک های صنعتی اردکان(کسرا1) به نرخ 31,000 به شماره اعلاميه 0000006575_3G"/>
    <n v="62287680"/>
    <n v="0"/>
    <n v="204066634"/>
    <x v="0"/>
    <n v="2000"/>
    <x v="4"/>
    <x v="8"/>
    <x v="1"/>
    <x v="20"/>
  </r>
  <r>
    <s v=""/>
    <n v="806"/>
    <s v="1399/01/11"/>
    <s v="فروش تعداد 3,399 سهم توزیع دارو پخش(دتوزیع1) به نرخ 50,300 به شماره اعلامیه 0000004950_3G"/>
    <n v="0"/>
    <n v="169302755"/>
    <n v="266354314"/>
    <x v="1"/>
    <n v="3399"/>
    <x v="38"/>
    <x v="8"/>
    <x v="1"/>
    <x v="20"/>
  </r>
  <r>
    <s v=""/>
    <n v="807"/>
    <s v="1399/01/11"/>
    <s v="فروش تعداد 114 سهم توزیع دارو پخش(دتوزیع1) به نرخ 50,226 به شماره اعلامیه 0000004938_3G"/>
    <n v="0"/>
    <n v="5669943"/>
    <n v="97051559"/>
    <x v="1"/>
    <n v="114"/>
    <x v="38"/>
    <x v="8"/>
    <x v="1"/>
    <x v="20"/>
  </r>
  <r>
    <s v=""/>
    <n v="808"/>
    <s v="1399/01/11"/>
    <s v="فروش تعداد 96 سهم توزیع دارو پخش(دتوزیع1) به نرخ 50,202 به شماره اعلامیه 0000005066_3G"/>
    <n v="0"/>
    <n v="4772410"/>
    <n v="91381616"/>
    <x v="1"/>
    <n v="96"/>
    <x v="38"/>
    <x v="8"/>
    <x v="1"/>
    <x v="20"/>
  </r>
  <r>
    <s v=""/>
    <n v="809"/>
    <s v="1399/01/11"/>
    <s v="فروش تعداد 3,022 سهم تولید ژلاتین کپسول ایران(دکپسول1) به نرخ 28,300 به شماره اعلامیه 0000002268_3G"/>
    <n v="0"/>
    <n v="84688763"/>
    <n v="86609206"/>
    <x v="1"/>
    <n v="3022"/>
    <x v="39"/>
    <x v="8"/>
    <x v="1"/>
    <x v="20"/>
  </r>
  <r>
    <s v=""/>
    <n v="810"/>
    <s v="1399/01/11"/>
    <s v="فروش تعداد 25 سهم تولید ژلاتین کپسول ایران(دکپسول1) به نرخ 28,298 به شماره اعلامیه 0000002286_3G"/>
    <n v="0"/>
    <n v="700554"/>
    <n v="1920443"/>
    <x v="1"/>
    <n v="25"/>
    <x v="39"/>
    <x v="8"/>
    <x v="1"/>
    <x v="20"/>
  </r>
  <r>
    <s v=""/>
    <n v="811"/>
    <s v="1399/01/10"/>
    <s v="خريد تعداد 6,770 سهم کلر پارس(کلر1) به نرخ 86,800 به شماره اعلامیه 0000015418_3G"/>
    <n v="590303864"/>
    <n v="0"/>
    <n v="1219889"/>
    <x v="0"/>
    <n v="6770"/>
    <x v="36"/>
    <x v="8"/>
    <x v="1"/>
    <x v="20"/>
  </r>
  <r>
    <s v=""/>
    <n v="812"/>
    <s v="1399/01/10"/>
    <s v="فروش تعداد 5,947 سهم معدنی و صنعتی گل گهر(کگل1) به نرخ 9,970 به شماره اعلاميه 0000004326_3G"/>
    <n v="0"/>
    <n v="58713507"/>
    <n v="591523753"/>
    <x v="1"/>
    <n v="5947"/>
    <x v="76"/>
    <x v="8"/>
    <x v="1"/>
    <x v="20"/>
  </r>
  <r>
    <s v=""/>
    <n v="813"/>
    <s v="1399/01/10"/>
    <s v="فروش تعداد 5,600 سهم معدنی و صنعتی گل گهر(کگل1) به نرخ 9,965 به شماره اعلاميه 0000004319_3G"/>
    <n v="0"/>
    <n v="55259923"/>
    <n v="532810246"/>
    <x v="1"/>
    <n v="5600"/>
    <x v="76"/>
    <x v="8"/>
    <x v="1"/>
    <x v="20"/>
  </r>
  <r>
    <s v=""/>
    <n v="814"/>
    <s v="1399/01/10"/>
    <s v="فروش تعداد 458 سهم معدنی و صنعتی گل گهر(کگل1) به نرخ 9,964 به شماره اعلاميه 0000004327_3G"/>
    <n v="0"/>
    <n v="4519021"/>
    <n v="477550323"/>
    <x v="1"/>
    <n v="458"/>
    <x v="76"/>
    <x v="8"/>
    <x v="1"/>
    <x v="20"/>
  </r>
  <r>
    <s v=""/>
    <n v="815"/>
    <s v="1399/01/10"/>
    <s v="فروش تعداد 47,942 سهم معدنی و صنعتی گل گهر(کگل1) به نرخ 9,963 به شماره اعلاميه 0000004329_3G"/>
    <n v="0"/>
    <n v="472989106"/>
    <n v="473031302"/>
    <x v="1"/>
    <n v="47942"/>
    <x v="76"/>
    <x v="8"/>
    <x v="1"/>
    <x v="20"/>
  </r>
  <r>
    <s v=""/>
    <n v="816"/>
    <s v="1399/01/07"/>
    <s v="پرداخت وجه طی حواله کارت به کارت دروازه پرداخت به شماره 166200932209 بانک ملت تاریخ : 1399/01/06 شعبه : فرعی(A2)"/>
    <n v="0"/>
    <n v="25000000"/>
    <n v="42196"/>
    <x v="4"/>
    <n v="0"/>
    <x v="2"/>
    <x v="8"/>
    <x v="1"/>
    <x v="20"/>
  </r>
  <r>
    <s v=""/>
    <n v="817"/>
    <s v="1399/01/06"/>
    <s v="خريد تعداد 390 سهم کلر پارس(کلر1) به نرخ 82,500 به شماره اعلامیه 0000000075_3G"/>
    <n v="32321073"/>
    <n v="0"/>
    <n v="-24957804"/>
    <x v="0"/>
    <n v="390"/>
    <x v="36"/>
    <x v="8"/>
    <x v="1"/>
    <x v="20"/>
  </r>
  <r>
    <s v=""/>
    <n v="818"/>
    <s v="1399/01/06"/>
    <s v="خريد تعداد 3,317 سهم کلر پارس(کلر1) به نرخ 82,100 به شماره اعلامیه 0000001362_3G"/>
    <n v="273562056"/>
    <n v="0"/>
    <n v="7363269"/>
    <x v="0"/>
    <n v="3317"/>
    <x v="36"/>
    <x v="8"/>
    <x v="1"/>
    <x v="20"/>
  </r>
  <r>
    <s v=""/>
    <n v="819"/>
    <s v="1399/01/06"/>
    <s v="فروش تعداد 16,000 سهم لیزینگ رایان سایپا(ولساپا1) به نرخ 4,181 به شماره اعلاميه 0000001130_3G"/>
    <n v="0"/>
    <n v="66243768"/>
    <n v="280925325"/>
    <x v="1"/>
    <n v="16000"/>
    <x v="77"/>
    <x v="8"/>
    <x v="1"/>
    <x v="20"/>
  </r>
  <r>
    <s v=""/>
    <n v="820"/>
    <s v="1399/01/06"/>
    <s v="فروش تعداد 50,000 سهم لیزینگ رایان سایپا(ولساپا1) به نرخ 4,180 به شماره اعلاميه 0000001094_3G"/>
    <n v="0"/>
    <n v="206962250"/>
    <n v="214681557"/>
    <x v="1"/>
    <n v="50000"/>
    <x v="77"/>
    <x v="8"/>
    <x v="1"/>
    <x v="20"/>
  </r>
  <r>
    <s v=""/>
    <n v="821"/>
    <s v="1398/12/29"/>
    <s v="بابت سود صندوق سرمایه گذاری حامی اسفند 98"/>
    <n v="0"/>
    <n v="7680329"/>
    <n v="7719307"/>
    <x v="3"/>
    <n v="0"/>
    <x v="2"/>
    <x v="9"/>
    <x v="2"/>
    <x v="21"/>
  </r>
  <r>
    <s v=""/>
    <n v="822"/>
    <s v="1398/12/28"/>
    <s v="خريد تعداد 9,370 سهم بورس کالای ایران(کالا1) به نرخ 63,565 به شماره اعلاميه 0000001450_3G"/>
    <n v="598367648"/>
    <n v="0"/>
    <n v="38978"/>
    <x v="0"/>
    <n v="9370"/>
    <x v="8"/>
    <x v="9"/>
    <x v="2"/>
    <x v="21"/>
  </r>
  <r>
    <s v=""/>
    <n v="823"/>
    <s v="1398/12/28"/>
    <s v="خريد تعداد 9,784 سهم بورس کالای ایران(کالا1) به نرخ 63,564 به شماره اعلاميه 0000003923_3G"/>
    <n v="624795838"/>
    <n v="0"/>
    <n v="598406626"/>
    <x v="0"/>
    <n v="9784"/>
    <x v="8"/>
    <x v="9"/>
    <x v="2"/>
    <x v="21"/>
  </r>
  <r>
    <s v=""/>
    <n v="824"/>
    <s v="1398/12/28"/>
    <s v="فروش تعداد 15,690 سهم پخش هجرت(هجرت1) به نرخ 40,211 به شماره اعلامیه 0000000737_3G"/>
    <n v="0"/>
    <n v="624759225"/>
    <n v="1223202464"/>
    <x v="1"/>
    <n v="15690"/>
    <x v="71"/>
    <x v="9"/>
    <x v="2"/>
    <x v="21"/>
  </r>
  <r>
    <s v=""/>
    <n v="825"/>
    <s v="1398/12/28"/>
    <s v="فروش تعداد 1,170 سهم پخش هجرت(هجرت1) به نرخ 38,700 به شماره اعلامیه 0000000090_3G"/>
    <n v="0"/>
    <n v="44837533"/>
    <n v="598443239"/>
    <x v="1"/>
    <n v="1170"/>
    <x v="71"/>
    <x v="9"/>
    <x v="2"/>
    <x v="21"/>
  </r>
  <r>
    <s v=""/>
    <n v="826"/>
    <s v="1398/12/28"/>
    <s v="فروش تعداد 800 سهم پخش هجرت(هجرت1) به نرخ 38,611 به شماره اعلامیه 0000000092_3G"/>
    <n v="0"/>
    <n v="30587637"/>
    <n v="553605706"/>
    <x v="1"/>
    <n v="800"/>
    <x v="71"/>
    <x v="9"/>
    <x v="2"/>
    <x v="21"/>
  </r>
  <r>
    <s v=""/>
    <n v="827"/>
    <s v="1398/12/28"/>
    <s v="فروش تعداد 2,504 سهم پخش هجرت(هجرت1) به نرخ 38,610 به شماره اعلامیه 0000000093_3G"/>
    <n v="0"/>
    <n v="95736822"/>
    <n v="523018069"/>
    <x v="1"/>
    <n v="2504"/>
    <x v="71"/>
    <x v="9"/>
    <x v="2"/>
    <x v="21"/>
  </r>
  <r>
    <s v=""/>
    <n v="828"/>
    <s v="1398/12/28"/>
    <s v="فروش تعداد 67 سهم پخش هجرت(هجرت1) به نرخ 38,602 به شماره اعلامیه 0000000094_3G"/>
    <n v="0"/>
    <n v="2561122"/>
    <n v="427281247"/>
    <x v="1"/>
    <n v="67"/>
    <x v="71"/>
    <x v="9"/>
    <x v="2"/>
    <x v="21"/>
  </r>
  <r>
    <s v=""/>
    <n v="829"/>
    <s v="1398/12/28"/>
    <s v="فروش تعداد 1,000 سهم پخش هجرت(هجرت1) به نرخ 38,601 به شماره اعلامیه 0000000095_3G"/>
    <n v="0"/>
    <n v="38224642"/>
    <n v="424720125"/>
    <x v="1"/>
    <n v="1000"/>
    <x v="71"/>
    <x v="9"/>
    <x v="2"/>
    <x v="21"/>
  </r>
  <r>
    <s v=""/>
    <n v="830"/>
    <s v="1398/12/28"/>
    <s v="فروش تعداد 3,522 سهم پخش هجرت(هجرت1) به نرخ 38,600 به شماره اعلامیه 0000000099_3G"/>
    <n v="0"/>
    <n v="134623703"/>
    <n v="386495483"/>
    <x v="1"/>
    <n v="3522"/>
    <x v="71"/>
    <x v="9"/>
    <x v="2"/>
    <x v="21"/>
  </r>
  <r>
    <s v=""/>
    <n v="831"/>
    <s v="1398/12/28"/>
    <s v="فروش تعداد 103 سهم پخش هجرت(هجرت1) به نرخ 38,545 به شماره اعلامیه 0000000100_3G"/>
    <n v="0"/>
    <n v="3931429"/>
    <n v="251871780"/>
    <x v="1"/>
    <n v="103"/>
    <x v="71"/>
    <x v="9"/>
    <x v="2"/>
    <x v="21"/>
  </r>
  <r>
    <s v=""/>
    <n v="832"/>
    <s v="1398/12/28"/>
    <s v="فروش تعداد 250 سهم پخش هجرت(هجرت1) به نرخ 38,537 به شماره اعلامیه 0000000102_3G"/>
    <n v="0"/>
    <n v="9540323"/>
    <n v="247940351"/>
    <x v="1"/>
    <n v="250"/>
    <x v="71"/>
    <x v="9"/>
    <x v="2"/>
    <x v="21"/>
  </r>
  <r>
    <s v=""/>
    <n v="833"/>
    <s v="1398/12/28"/>
    <s v="فروش تعداد 527 سهم پخش هجرت(هجرت1) به نرخ 38,533 به شماره اعلامیه 0000000103_3G"/>
    <n v="0"/>
    <n v="20108900"/>
    <n v="238400028"/>
    <x v="1"/>
    <n v="527"/>
    <x v="71"/>
    <x v="9"/>
    <x v="2"/>
    <x v="21"/>
  </r>
  <r>
    <s v=""/>
    <n v="834"/>
    <s v="1398/12/28"/>
    <s v="فروش تعداد 786 سهم پخش هجرت(هجرت1) به نرخ 38,527 به شماره اعلامیه 0000000104_3G"/>
    <n v="0"/>
    <n v="29986973"/>
    <n v="218291128"/>
    <x v="1"/>
    <n v="786"/>
    <x v="71"/>
    <x v="9"/>
    <x v="2"/>
    <x v="21"/>
  </r>
  <r>
    <s v=""/>
    <n v="835"/>
    <s v="1398/12/28"/>
    <s v="فروش تعداد 600 سهم پخش هجرت(هجرت1) به نرخ 38,400 به شماره اعلامیه 0000000105_3G"/>
    <n v="0"/>
    <n v="22815361"/>
    <n v="188304155"/>
    <x v="1"/>
    <n v="600"/>
    <x v="71"/>
    <x v="9"/>
    <x v="2"/>
    <x v="21"/>
  </r>
  <r>
    <s v=""/>
    <n v="836"/>
    <s v="1398/12/28"/>
    <s v="فروش تعداد 1,000 سهم پخش هجرت(هجرت1) به نرخ 38,350 به شماره اعلامیه 0000000106_3G"/>
    <n v="0"/>
    <n v="37976089"/>
    <n v="165488794"/>
    <x v="1"/>
    <n v="1000"/>
    <x v="71"/>
    <x v="9"/>
    <x v="2"/>
    <x v="21"/>
  </r>
  <r>
    <s v=""/>
    <n v="837"/>
    <s v="1398/12/28"/>
    <s v="فروش تعداد 500 سهم پخش هجرت(هجرت1) به نرخ 38,310 به شماره اعلامیه 0000000108_3G"/>
    <n v="0"/>
    <n v="18968247"/>
    <n v="127512705"/>
    <x v="1"/>
    <n v="500"/>
    <x v="71"/>
    <x v="9"/>
    <x v="2"/>
    <x v="21"/>
  </r>
  <r>
    <s v=""/>
    <n v="838"/>
    <s v="1398/12/28"/>
    <s v="فروش تعداد 2,861 سهم پخش هجرت(هجرت1) به نرخ 38,300 به شماره اعلامیه 0000000111_3G"/>
    <n v="0"/>
    <n v="108507940"/>
    <n v="108544458"/>
    <x v="1"/>
    <n v="2861"/>
    <x v="71"/>
    <x v="9"/>
    <x v="2"/>
    <x v="21"/>
  </r>
  <r>
    <s v=""/>
    <n v="839"/>
    <s v="1398/12/26"/>
    <s v="خريد تعداد 22,549 سهم همکاران سیستم(سیستم1) به نرخ 14,980 به شماره اعلاميه 0000000245_3G"/>
    <n v="339351322"/>
    <n v="0"/>
    <n v="36518"/>
    <x v="0"/>
    <n v="22549"/>
    <x v="72"/>
    <x v="9"/>
    <x v="2"/>
    <x v="21"/>
  </r>
  <r>
    <s v=""/>
    <n v="840"/>
    <s v="1398/12/26"/>
    <s v="خريد تعداد 10,000 سهم همکاران سیستم(سیستم1) به نرخ 14,979 به شماره اعلاميه 0000000231_3G"/>
    <n v="150485024"/>
    <n v="0"/>
    <n v="339387840"/>
    <x v="0"/>
    <n v="10000"/>
    <x v="72"/>
    <x v="9"/>
    <x v="2"/>
    <x v="21"/>
  </r>
  <r>
    <s v=""/>
    <n v="841"/>
    <s v="1398/12/26"/>
    <s v="خريد تعداد 697 سهم همکاران سیستم(سیستم1) به نرخ 14,950 به شماره اعلاميه 0000000243_3G"/>
    <n v="10468498"/>
    <n v="0"/>
    <n v="489872864"/>
    <x v="0"/>
    <n v="697"/>
    <x v="72"/>
    <x v="9"/>
    <x v="2"/>
    <x v="21"/>
  </r>
  <r>
    <s v=""/>
    <n v="842"/>
    <s v="1398/12/26"/>
    <s v="خريد تعداد 313 سهم همکاران سیستم(سیستم1) به نرخ 14,900 به شماره اعلاميه 0000000248_3G"/>
    <n v="4685338"/>
    <n v="0"/>
    <n v="500341362"/>
    <x v="0"/>
    <n v="313"/>
    <x v="72"/>
    <x v="9"/>
    <x v="2"/>
    <x v="21"/>
  </r>
  <r>
    <s v=""/>
    <n v="843"/>
    <s v="1398/12/26"/>
    <s v="فروش تعداد 43,767 سهم پالایش نفت بندرعباس(شبندر1) به نرخ 10,189 به شماره اعلاميه 0000003729_3G"/>
    <n v="0"/>
    <n v="441594071"/>
    <n v="505026700"/>
    <x v="1"/>
    <n v="43767"/>
    <x v="60"/>
    <x v="9"/>
    <x v="2"/>
    <x v="21"/>
  </r>
  <r>
    <s v=""/>
    <n v="844"/>
    <s v="1398/12/26"/>
    <s v="فروش تعداد 6,233 سهم پالایش نفت بندرعباس(شبندر1) به نرخ 10,188 به شماره اعلاميه 0000003694_3G"/>
    <n v="0"/>
    <n v="62882664"/>
    <n v="63432629"/>
    <x v="1"/>
    <n v="6233"/>
    <x v="60"/>
    <x v="9"/>
    <x v="2"/>
    <x v="21"/>
  </r>
  <r>
    <s v=""/>
    <n v="845"/>
    <s v="1398/12/24"/>
    <s v="خريد تعداد 190 سهم بورس اوراق بهادار تهران(بورس1) به نرخ 79,000 به شماره اعلاميه 0000004692_3G"/>
    <n v="15079646"/>
    <n v="0"/>
    <n v="549965"/>
    <x v="0"/>
    <n v="190"/>
    <x v="9"/>
    <x v="9"/>
    <x v="2"/>
    <x v="21"/>
  </r>
  <r>
    <s v=""/>
    <n v="846"/>
    <s v="1398/12/24"/>
    <s v="خريد تعداد 59 سهم بورس اوراق بهادار تهران(بورس1) به نرخ 78,940 به شماره اعلاميه 0000004691_3G"/>
    <n v="4679068"/>
    <n v="0"/>
    <n v="15629611"/>
    <x v="0"/>
    <n v="59"/>
    <x v="9"/>
    <x v="9"/>
    <x v="2"/>
    <x v="21"/>
  </r>
  <r>
    <s v=""/>
    <n v="847"/>
    <s v="1398/12/22"/>
    <s v="پرداخت وجه طی حواله کارت به کارت دروازه پرداخت به شماره 165540937506 بانک ملت تاریخ : 1398/12/21 شعبه : فرعی(A2)"/>
    <n v="0"/>
    <n v="400000000"/>
    <n v="20308679"/>
    <x v="4"/>
    <n v="0"/>
    <x v="2"/>
    <x v="9"/>
    <x v="2"/>
    <x v="21"/>
  </r>
  <r>
    <s v=""/>
    <n v="848"/>
    <s v="1398/12/21"/>
    <s v="خريد تعداد 201 سهم سرمایه گذاری کشاورزی کوثر(زکوثر1) به نرخ 13,120 به شماره اعلاميه 0000383320_3G"/>
    <n v="2649353"/>
    <n v="0"/>
    <n v="-379691321"/>
    <x v="0"/>
    <n v="201"/>
    <x v="35"/>
    <x v="9"/>
    <x v="2"/>
    <x v="21"/>
  </r>
  <r>
    <s v=""/>
    <n v="849"/>
    <s v="1398/12/21"/>
    <s v="خريد تعداد 36 سهم سیمان ساوه(ساوه1) به نرخ 23,500 به شماره اعلامیه 0001495804_3G"/>
    <n v="849837"/>
    <n v="0"/>
    <n v="-377041968"/>
    <x v="0"/>
    <n v="36"/>
    <x v="20"/>
    <x v="9"/>
    <x v="2"/>
    <x v="21"/>
  </r>
  <r>
    <s v=""/>
    <n v="850"/>
    <s v="1398/12/21"/>
    <s v="خريد تعداد 785 سهم بورس کالای ایران(کالا1) به نرخ 76,639 به شماره اعلاميه 0000005424_3G"/>
    <n v="60440763"/>
    <n v="0"/>
    <n v="-376192131"/>
    <x v="0"/>
    <n v="785"/>
    <x v="8"/>
    <x v="9"/>
    <x v="2"/>
    <x v="21"/>
  </r>
  <r>
    <s v=""/>
    <n v="851"/>
    <s v="1398/12/21"/>
    <s v="خريد تعداد 2,500 سهم بورس کالای ایران(کالا1) به نرخ 75,909 به شماره اعلاميه 0000004263_3G"/>
    <n v="190653042"/>
    <n v="0"/>
    <n v="-315751368"/>
    <x v="0"/>
    <n v="2500"/>
    <x v="8"/>
    <x v="9"/>
    <x v="2"/>
    <x v="21"/>
  </r>
  <r>
    <s v=""/>
    <n v="852"/>
    <s v="1398/12/21"/>
    <s v="خريد تعداد 1,382 سهم بورس اوراق بهادار تهران(بورس1) به نرخ 83,150 به شماره اعلاميه 0000003118_3G"/>
    <n v="115446495"/>
    <n v="0"/>
    <n v="-125098326"/>
    <x v="0"/>
    <n v="1382"/>
    <x v="9"/>
    <x v="9"/>
    <x v="2"/>
    <x v="21"/>
  </r>
  <r>
    <s v=""/>
    <n v="853"/>
    <s v="1398/12/21"/>
    <s v="خريد تعداد 118 سهم بورس اوراق بهادار تهران(بورس1) به نرخ 83,149 به شماره اعلاميه 0000003117_3G"/>
    <n v="9857106"/>
    <n v="0"/>
    <n v="-9651831"/>
    <x v="0"/>
    <n v="118"/>
    <x v="9"/>
    <x v="9"/>
    <x v="2"/>
    <x v="21"/>
  </r>
  <r>
    <s v=""/>
    <n v="854"/>
    <s v="1398/12/20"/>
    <s v="خريد تعداد 785 سهم بورس اوراق بهادار تهران(بورس1) به نرخ 79,310 به شماره اعلاميه 0000014750_3G"/>
    <n v="62547225"/>
    <n v="0"/>
    <n v="205275"/>
    <x v="0"/>
    <n v="785"/>
    <x v="9"/>
    <x v="9"/>
    <x v="2"/>
    <x v="21"/>
  </r>
  <r>
    <s v=""/>
    <n v="855"/>
    <s v="1398/12/20"/>
    <s v="خريد تعداد 7,381 سهم بورس اوراق بهادار تهران(بورس1) به نرخ 79,302 به شماره اعلاميه 0000014706_3G"/>
    <n v="588043980"/>
    <n v="0"/>
    <n v="62752500"/>
    <x v="0"/>
    <n v="7381"/>
    <x v="9"/>
    <x v="9"/>
    <x v="2"/>
    <x v="21"/>
  </r>
  <r>
    <s v=""/>
    <n v="856"/>
    <s v="1398/12/20"/>
    <s v="خريد تعداد 699 سهم بورس اوراق بهادار تهران(بورس1) به نرخ 79,300 به شماره اعلاميه 0000014705_3G"/>
    <n v="55687896"/>
    <n v="0"/>
    <n v="650796480"/>
    <x v="0"/>
    <n v="699"/>
    <x v="9"/>
    <x v="9"/>
    <x v="2"/>
    <x v="21"/>
  </r>
  <r>
    <s v=""/>
    <n v="857"/>
    <s v="1398/12/20"/>
    <s v="فروش تعداد 200,000 سهم لیزینگ رایان سایپا(ولساپا1) به نرخ 3,567 به شماره اعلاميه 0000007018_3G"/>
    <n v="0"/>
    <n v="706444390"/>
    <n v="706484376"/>
    <x v="1"/>
    <n v="200000"/>
    <x v="77"/>
    <x v="9"/>
    <x v="2"/>
    <x v="21"/>
  </r>
  <r>
    <s v=""/>
    <n v="858"/>
    <s v="1398/12/19"/>
    <s v="خريد تعداد 11,780 سهم بورس کالای ایران(کالا1) به نرخ 75,210 به شماره اعلاميه 0000007775_3G"/>
    <n v="890084704"/>
    <n v="0"/>
    <n v="39986"/>
    <x v="0"/>
    <n v="11780"/>
    <x v="8"/>
    <x v="9"/>
    <x v="2"/>
    <x v="21"/>
  </r>
  <r>
    <s v=""/>
    <n v="859"/>
    <s v="1398/12/19"/>
    <s v="فروش تعداد 6,293 سهم همکاران سیستم(سیستم1) به نرخ 15,400 به شماره اعلاميه 0000001551_3G"/>
    <n v="0"/>
    <n v="95967317"/>
    <n v="890124690"/>
    <x v="1"/>
    <n v="6293"/>
    <x v="72"/>
    <x v="9"/>
    <x v="2"/>
    <x v="21"/>
  </r>
  <r>
    <s v=""/>
    <n v="860"/>
    <s v="1398/12/19"/>
    <s v="فروش تعداد 1,000 سهم همکاران سیستم(سیستم1) به نرخ 15,303 به شماره اعلاميه 0000001552_3G"/>
    <n v="0"/>
    <n v="15153799"/>
    <n v="794157373"/>
    <x v="1"/>
    <n v="1000"/>
    <x v="72"/>
    <x v="9"/>
    <x v="2"/>
    <x v="21"/>
  </r>
  <r>
    <s v=""/>
    <n v="861"/>
    <s v="1398/12/19"/>
    <s v="فروش تعداد 785 سهم همکاران سیستم(سیستم1) به نرخ 15,302 به شماره اعلاميه 0000001554_3G"/>
    <n v="0"/>
    <n v="11894958"/>
    <n v="779003574"/>
    <x v="1"/>
    <n v="785"/>
    <x v="72"/>
    <x v="9"/>
    <x v="2"/>
    <x v="21"/>
  </r>
  <r>
    <s v=""/>
    <n v="862"/>
    <s v="1398/12/19"/>
    <s v="فروش تعداد 10,922 سهم همکاران سیستم(سیستم1) به نرخ 15,301 به شماره اعلاميه 0000001556_3G"/>
    <n v="0"/>
    <n v="165488134"/>
    <n v="767108616"/>
    <x v="1"/>
    <n v="10922"/>
    <x v="72"/>
    <x v="9"/>
    <x v="2"/>
    <x v="21"/>
  </r>
  <r>
    <s v=""/>
    <n v="863"/>
    <s v="1398/12/19"/>
    <s v="فروش تعداد 9,060 سهم همکاران سیستم(سیستم1) به نرخ 14,810 به شماره اعلاميه 0000001290_3G"/>
    <n v="0"/>
    <n v="132870381"/>
    <n v="601620482"/>
    <x v="1"/>
    <n v="9060"/>
    <x v="72"/>
    <x v="9"/>
    <x v="2"/>
    <x v="21"/>
  </r>
  <r>
    <s v=""/>
    <n v="864"/>
    <s v="1398/12/19"/>
    <s v="فروش تعداد 20,400 سهم همکاران سیستم(سیستم1) به نرخ 14,800 به شماره اعلاميه 0000001353_3G"/>
    <n v="0"/>
    <n v="298976372"/>
    <n v="468750101"/>
    <x v="1"/>
    <n v="20400"/>
    <x v="72"/>
    <x v="9"/>
    <x v="2"/>
    <x v="21"/>
  </r>
  <r>
    <s v=""/>
    <n v="865"/>
    <s v="1398/12/19"/>
    <s v="فروش تعداد 1,000 سهم همکاران سیستم(سیستم1) به نرخ 14,750 به شماره اعلاميه 0000001256_3G"/>
    <n v="0"/>
    <n v="14606189"/>
    <n v="169773729"/>
    <x v="1"/>
    <n v="1000"/>
    <x v="72"/>
    <x v="9"/>
    <x v="2"/>
    <x v="21"/>
  </r>
  <r>
    <s v=""/>
    <n v="866"/>
    <s v="1398/12/17"/>
    <s v="خريد تعداد 1,337 سهم پتروشیمی تندگویان(شگویا1) به نرخ 4,380 به شماره اعلامیه 0001376340_3G"/>
    <n v="5882644"/>
    <n v="0"/>
    <n v="155167540"/>
    <x v="0"/>
    <n v="1337"/>
    <x v="69"/>
    <x v="9"/>
    <x v="2"/>
    <x v="21"/>
  </r>
  <r>
    <s v=""/>
    <n v="867"/>
    <s v="1398/12/17"/>
    <s v="خريد تعداد 400,000 سهم پالایش نفت تهران(شتران1) به نرخ 7,954 به شماره اعلاميه 0000000020_3G"/>
    <n v="3196362624"/>
    <n v="0"/>
    <n v="161050184"/>
    <x v="0"/>
    <n v="400000"/>
    <x v="54"/>
    <x v="9"/>
    <x v="2"/>
    <x v="21"/>
  </r>
  <r>
    <s v=""/>
    <n v="868"/>
    <s v="1398/12/17"/>
    <s v="خريد تعداد 650,000 سهم حمل و نقل بین المللی خلیج فارس(حفارس1) به نرخ 6,300 به شماره اعلاميه 0000000149_3G"/>
    <n v="4114000742"/>
    <n v="0"/>
    <n v="3357412808"/>
    <x v="0"/>
    <n v="650000"/>
    <x v="66"/>
    <x v="9"/>
    <x v="2"/>
    <x v="21"/>
  </r>
  <r>
    <s v=""/>
    <n v="869"/>
    <s v="1398/12/14"/>
    <s v="خريد تعداد 420 سهم تامین سرمایه بانک ملت(تملت1) به نرخ 3,400 به شماره اعلاميه 0001372792_3G"/>
    <n v="1434622"/>
    <n v="0"/>
    <n v="7471413550"/>
    <x v="0"/>
    <n v="420"/>
    <x v="34"/>
    <x v="9"/>
    <x v="2"/>
    <x v="21"/>
  </r>
  <r>
    <s v=""/>
    <n v="870"/>
    <s v="1398/12/14"/>
    <s v="خريد تعداد 21 سهم صنعتی دوده فام(شصدف1) به نرخ 19,900 به شماره اعلامیه 0000817492_3G"/>
    <n v="419794"/>
    <n v="0"/>
    <n v="7472848172"/>
    <x v="0"/>
    <n v="21"/>
    <x v="6"/>
    <x v="9"/>
    <x v="2"/>
    <x v="21"/>
  </r>
  <r>
    <s v=""/>
    <n v="871"/>
    <s v="1398/12/14"/>
    <s v="خريد تعداد 40,321 سهم پالایش نفت تهران(شتران1) به نرخ 8,265 به شماره اعلاميه 0000002213_3G"/>
    <n v="334799356"/>
    <n v="0"/>
    <n v="7473267966"/>
    <x v="0"/>
    <n v="40321"/>
    <x v="54"/>
    <x v="9"/>
    <x v="2"/>
    <x v="21"/>
  </r>
  <r>
    <s v=""/>
    <n v="872"/>
    <s v="1398/12/14"/>
    <s v="خريد تعداد 550 سهم پالایش نفت تهران(شتران1) به نرخ 8,264 به شماره اعلاميه 0000002212_3G"/>
    <n v="4566283"/>
    <n v="0"/>
    <n v="7808067322"/>
    <x v="0"/>
    <n v="550"/>
    <x v="54"/>
    <x v="9"/>
    <x v="2"/>
    <x v="21"/>
  </r>
  <r>
    <s v=""/>
    <n v="873"/>
    <s v="1398/12/14"/>
    <s v="خريد تعداد 8,927 سهم پالایش نفت تهران(شتران1) به نرخ 8,260 به شماره اعلاميه 0000002210_3G"/>
    <n v="74079148"/>
    <n v="0"/>
    <n v="7812633605"/>
    <x v="0"/>
    <n v="8927"/>
    <x v="54"/>
    <x v="9"/>
    <x v="2"/>
    <x v="21"/>
  </r>
  <r>
    <s v=""/>
    <n v="874"/>
    <s v="1398/12/14"/>
    <s v="خريد تعداد 4,658 سهم پالایش نفت تهران(شتران1) به نرخ 8,250 به شماره اعلاميه 0000002231_3G"/>
    <n v="38606803"/>
    <n v="0"/>
    <n v="7886712753"/>
    <x v="0"/>
    <n v="4658"/>
    <x v="54"/>
    <x v="9"/>
    <x v="2"/>
    <x v="21"/>
  </r>
  <r>
    <s v=""/>
    <n v="875"/>
    <s v="1398/12/14"/>
    <s v="خريد تعداد 180 سهم پالایش نفت تهران(شتران1) به نرخ 8,240 به شماره اعلاميه 0000002203_3G"/>
    <n v="1490079"/>
    <n v="0"/>
    <n v="7925319556"/>
    <x v="0"/>
    <n v="180"/>
    <x v="54"/>
    <x v="9"/>
    <x v="2"/>
    <x v="21"/>
  </r>
  <r>
    <s v=""/>
    <n v="876"/>
    <s v="1398/12/14"/>
    <s v="خريد تعداد 48,269 سهم پالایش نفت تهران(شتران1) به نرخ 8,235 به شماره اعلاميه 0000002254_3G"/>
    <n v="399339582"/>
    <n v="0"/>
    <n v="7926809635"/>
    <x v="0"/>
    <n v="48269"/>
    <x v="54"/>
    <x v="9"/>
    <x v="2"/>
    <x v="21"/>
  </r>
  <r>
    <s v=""/>
    <n v="877"/>
    <s v="1398/12/14"/>
    <s v="خريد تعداد 38,551 سهم پالایش نفت تهران(شتران1) به نرخ 8,230 به شماره اعلاميه 0000002416_3G"/>
    <n v="318746875"/>
    <n v="0"/>
    <n v="8326149217"/>
    <x v="0"/>
    <n v="38551"/>
    <x v="54"/>
    <x v="9"/>
    <x v="2"/>
    <x v="21"/>
  </r>
  <r>
    <s v=""/>
    <n v="878"/>
    <s v="1398/12/14"/>
    <s v="خريد تعداد 50,075 سهم پالایش نفت تهران(شتران1) به نرخ 8,229 به شماره اعلاميه 0000002304_3G"/>
    <n v="413979164"/>
    <n v="0"/>
    <n v="8644896092"/>
    <x v="0"/>
    <n v="50075"/>
    <x v="54"/>
    <x v="9"/>
    <x v="2"/>
    <x v="21"/>
  </r>
  <r>
    <s v=""/>
    <n v="879"/>
    <s v="1398/12/14"/>
    <s v="خريد تعداد 1,656 سهم پالایش نفت تهران(شتران1) به نرخ 8,227 به شماره اعلاميه 0000002242_3G"/>
    <n v="13687124"/>
    <n v="0"/>
    <n v="9058875256"/>
    <x v="0"/>
    <n v="1656"/>
    <x v="54"/>
    <x v="9"/>
    <x v="2"/>
    <x v="21"/>
  </r>
  <r>
    <s v=""/>
    <n v="880"/>
    <s v="1398/12/14"/>
    <s v="خريد تعداد 7,450 سهم پالایش نفت تهران(شتران1) به نرخ 8,225 به شماره اعلاميه 0000002411_3G"/>
    <n v="61560568"/>
    <n v="0"/>
    <n v="9072562380"/>
    <x v="0"/>
    <n v="7450"/>
    <x v="54"/>
    <x v="9"/>
    <x v="2"/>
    <x v="21"/>
  </r>
  <r>
    <s v=""/>
    <n v="881"/>
    <s v="1398/12/14"/>
    <s v="خريد تعداد 3,999 سهم پالایش نفت تهران(شتران1) به نرخ 8,222 به شماره اعلاميه 0000002410_3G"/>
    <n v="33032332"/>
    <n v="0"/>
    <n v="9134122948"/>
    <x v="0"/>
    <n v="3999"/>
    <x v="54"/>
    <x v="9"/>
    <x v="2"/>
    <x v="21"/>
  </r>
  <r>
    <s v=""/>
    <n v="882"/>
    <s v="1398/12/14"/>
    <s v="خريد تعداد 45,364 سهم پالایش نفت تهران(شتران1) به نرخ 8,221 به شماره اعلاميه 0000002230_3G"/>
    <n v="374667870"/>
    <n v="0"/>
    <n v="9167155280"/>
    <x v="0"/>
    <n v="45364"/>
    <x v="54"/>
    <x v="9"/>
    <x v="2"/>
    <x v="21"/>
  </r>
  <r>
    <s v=""/>
    <n v="883"/>
    <s v="1398/12/14"/>
    <s v="خريد تعداد 99,000 سهم معدنی و صنعتی گل گهر(کگل1) به نرخ 10,200 به شماره اعلاميه 0000001735_3G"/>
    <n v="1014485448"/>
    <n v="0"/>
    <n v="9541823150"/>
    <x v="0"/>
    <n v="99000"/>
    <x v="76"/>
    <x v="9"/>
    <x v="2"/>
    <x v="21"/>
  </r>
  <r>
    <s v=""/>
    <n v="884"/>
    <s v="1398/12/14"/>
    <s v="خريد تعداد 1,000 سهم معدنی و صنعتی گل گهر(کگل1) به نرخ 10,185 به شماره اعلاميه 0000001721_3G"/>
    <n v="10232256"/>
    <n v="0"/>
    <n v="10556308598"/>
    <x v="0"/>
    <n v="1000"/>
    <x v="76"/>
    <x v="9"/>
    <x v="2"/>
    <x v="21"/>
  </r>
  <r>
    <s v=""/>
    <n v="885"/>
    <s v="1398/12/14"/>
    <s v="خريد تعداد 4,739 سهم معدنی و صنعتی گل گهر(کگل1) به نرخ 10,168 به شماره اعلاميه 0000001667_3G"/>
    <n v="48409731"/>
    <n v="0"/>
    <n v="10566540854"/>
    <x v="0"/>
    <n v="4739"/>
    <x v="76"/>
    <x v="9"/>
    <x v="2"/>
    <x v="21"/>
  </r>
  <r>
    <s v=""/>
    <n v="886"/>
    <s v="1398/12/14"/>
    <s v="خريد تعداد 294 سهم معدنی و صنعتی گل گهر(کگل1) به نرخ 10,167 به شماره اعلاميه 0000001665_3G"/>
    <n v="3002963"/>
    <n v="0"/>
    <n v="10614950585"/>
    <x v="0"/>
    <n v="294"/>
    <x v="76"/>
    <x v="9"/>
    <x v="2"/>
    <x v="21"/>
  </r>
  <r>
    <s v=""/>
    <n v="887"/>
    <s v="1398/12/14"/>
    <s v="خريد تعداد 13,000 سهم معدنی و صنعتی گل گهر(کگل1) به نرخ 10,165 به شماره اعلاميه 0000001664_3G"/>
    <n v="132758149"/>
    <n v="0"/>
    <n v="10617953548"/>
    <x v="0"/>
    <n v="13000"/>
    <x v="76"/>
    <x v="9"/>
    <x v="2"/>
    <x v="21"/>
  </r>
  <r>
    <s v=""/>
    <n v="888"/>
    <s v="1398/12/14"/>
    <s v="خريد تعداد 1,000 سهم معدنی و صنعتی گل گهر(کگل1) به نرخ 10,164 به شماره اعلاميه 0000001662_3G"/>
    <n v="10211159"/>
    <n v="0"/>
    <n v="10750711697"/>
    <x v="0"/>
    <n v="1000"/>
    <x v="76"/>
    <x v="9"/>
    <x v="2"/>
    <x v="21"/>
  </r>
  <r>
    <s v=""/>
    <n v="889"/>
    <s v="1398/12/14"/>
    <s v="خريد تعداد 30,967 سهم معدنی و صنعتی گل گهر(کگل1) به نرخ 10,160 به شماره اعلاميه 0000001661_3G"/>
    <n v="316084574"/>
    <n v="0"/>
    <n v="10760922856"/>
    <x v="0"/>
    <n v="30967"/>
    <x v="76"/>
    <x v="9"/>
    <x v="2"/>
    <x v="21"/>
  </r>
  <r>
    <s v=""/>
    <n v="890"/>
    <s v="1398/12/14"/>
    <s v="فروش تعداد 2,000 سهم پتروشیمی شازند(شاراک1) به نرخ 15,950 به شماره اعلاميه 0000003173_3G"/>
    <n v="0"/>
    <n v="31588979"/>
    <n v="11077007430"/>
    <x v="1"/>
    <n v="2000"/>
    <x v="24"/>
    <x v="9"/>
    <x v="2"/>
    <x v="21"/>
  </r>
  <r>
    <s v=""/>
    <n v="891"/>
    <s v="1398/12/14"/>
    <s v="فروش تعداد 10,000 سهم پتروشیمی شازند(شاراک1) به نرخ 15,923 به شماره اعلاميه 0000002805_3G"/>
    <n v="0"/>
    <n v="157677524"/>
    <n v="11045418451"/>
    <x v="1"/>
    <n v="10000"/>
    <x v="24"/>
    <x v="9"/>
    <x v="2"/>
    <x v="21"/>
  </r>
  <r>
    <s v=""/>
    <n v="892"/>
    <s v="1398/12/14"/>
    <s v="فروش تعداد 250,000 سهم پتروشیمی شازند(شاراک1) به نرخ 15,900 به شماره اعلاميه 0000002856_3G"/>
    <n v="0"/>
    <n v="3936243802"/>
    <n v="10887740927"/>
    <x v="1"/>
    <n v="250000"/>
    <x v="24"/>
    <x v="9"/>
    <x v="2"/>
    <x v="21"/>
  </r>
  <r>
    <s v=""/>
    <n v="893"/>
    <s v="1398/12/12"/>
    <s v="خريد تعداد 14,156 سهم همکاران سیستم(سیستم1) به نرخ 14,776 به شماره اعلاميه 0000000788_3G"/>
    <n v="210139597"/>
    <n v="0"/>
    <n v="6951497125"/>
    <x v="0"/>
    <n v="14156"/>
    <x v="72"/>
    <x v="9"/>
    <x v="2"/>
    <x v="21"/>
  </r>
  <r>
    <s v=""/>
    <n v="894"/>
    <s v="1398/12/12"/>
    <s v="خريد تعداد 6,123 سهم همکاران سیستم(سیستم1) به نرخ 14,775 به شماره اعلاميه 0000000787_3G"/>
    <n v="90887080"/>
    <n v="0"/>
    <n v="7161636722"/>
    <x v="0"/>
    <n v="6123"/>
    <x v="72"/>
    <x v="9"/>
    <x v="2"/>
    <x v="21"/>
  </r>
  <r>
    <s v=""/>
    <n v="895"/>
    <s v="1398/12/12"/>
    <s v="خريد تعداد 4,368 سهم همکاران سیستم(سیستم1) به نرخ 14,770 به شماره اعلاميه 0000000783_3G"/>
    <n v="64814708"/>
    <n v="0"/>
    <n v="7252523802"/>
    <x v="0"/>
    <n v="4368"/>
    <x v="72"/>
    <x v="9"/>
    <x v="2"/>
    <x v="21"/>
  </r>
  <r>
    <s v=""/>
    <n v="896"/>
    <s v="1398/12/12"/>
    <s v="خريد تعداد 1,000 سهم همکاران سیستم(سیستم1) به نرخ 14,750 به شماره اعلاميه 0000000782_3G"/>
    <n v="14818440"/>
    <n v="0"/>
    <n v="7317338510"/>
    <x v="0"/>
    <n v="1000"/>
    <x v="72"/>
    <x v="9"/>
    <x v="2"/>
    <x v="21"/>
  </r>
  <r>
    <s v=""/>
    <n v="897"/>
    <s v="1398/12/12"/>
    <s v="خريد تعداد 24,353 سهم همکاران سیستم(سیستم1) به نرخ 14,700 به شماره اعلاميه 0000000781_3G"/>
    <n v="359650163"/>
    <n v="0"/>
    <n v="7332156950"/>
    <x v="0"/>
    <n v="24353"/>
    <x v="72"/>
    <x v="9"/>
    <x v="2"/>
    <x v="21"/>
  </r>
  <r>
    <s v=""/>
    <n v="898"/>
    <s v="1398/12/12"/>
    <s v="خريد تعداد 42,955 سهم پالایش نفت تهران(شتران1) به نرخ 8,299 به شماره اعلاميه 0000013185_3G"/>
    <n v="358137618"/>
    <n v="0"/>
    <n v="7691807113"/>
    <x v="0"/>
    <n v="42955"/>
    <x v="54"/>
    <x v="9"/>
    <x v="2"/>
    <x v="21"/>
  </r>
  <r>
    <s v=""/>
    <n v="899"/>
    <s v="1398/12/12"/>
    <s v="خريد تعداد 92,957 سهم پالایش نفت تهران(شتران1) به نرخ 8,290 به شماره اعلاميه 0000013181_3G"/>
    <n v="774189172"/>
    <n v="0"/>
    <n v="8049944731"/>
    <x v="0"/>
    <n v="92957"/>
    <x v="54"/>
    <x v="9"/>
    <x v="2"/>
    <x v="21"/>
  </r>
  <r>
    <s v=""/>
    <n v="900"/>
    <s v="1398/12/12"/>
    <s v="خريد تعداد 64,088 سهم پالایش نفت تهران(شتران1) به نرخ 8,260 به شماره اعلاميه 0000013176_3G"/>
    <n v="531823140"/>
    <n v="0"/>
    <n v="8824133903"/>
    <x v="0"/>
    <n v="64088"/>
    <x v="54"/>
    <x v="9"/>
    <x v="2"/>
    <x v="21"/>
  </r>
  <r>
    <s v=""/>
    <n v="901"/>
    <s v="1398/12/12"/>
    <s v="خريد تعداد 27,462 سهم صنایع پتروشیمی کرمانشاه(کرماشا1) به نرخ 14,700 به شماره اعلاميه 0000000896_3G"/>
    <n v="405564526"/>
    <n v="0"/>
    <n v="9355957043"/>
    <x v="0"/>
    <n v="27462"/>
    <x v="22"/>
    <x v="9"/>
    <x v="2"/>
    <x v="21"/>
  </r>
  <r>
    <s v=""/>
    <n v="902"/>
    <s v="1398/12/12"/>
    <s v="خريد تعداد 10,000 سهم معدنی و صنعتی گل گهر(کگل1) به نرخ 9,849 به شماره اعلاميه 0000003018_3G"/>
    <n v="98946983"/>
    <n v="0"/>
    <n v="9761521569"/>
    <x v="0"/>
    <n v="10000"/>
    <x v="76"/>
    <x v="9"/>
    <x v="2"/>
    <x v="21"/>
  </r>
  <r>
    <s v=""/>
    <n v="903"/>
    <s v="1398/12/12"/>
    <s v="خريد تعداد 10,000 سهم معدنی و صنعتی گل گهر(کگل1) به نرخ 9,810 به شماره اعلاميه 0000002281_3G"/>
    <n v="98555184"/>
    <n v="0"/>
    <n v="9860468552"/>
    <x v="0"/>
    <n v="10000"/>
    <x v="76"/>
    <x v="9"/>
    <x v="2"/>
    <x v="21"/>
  </r>
  <r>
    <s v=""/>
    <n v="904"/>
    <s v="1398/12/12"/>
    <s v="فروش تعداد 707,880 سهم گروه سرمایه گذاری میراث فرهنگی(سمگا1) به نرخ 14,207 به شماره اعلامیه 0000007566_3G"/>
    <n v="0"/>
    <n v="9958797132"/>
    <n v="9959023736"/>
    <x v="1"/>
    <n v="707880"/>
    <x v="15"/>
    <x v="9"/>
    <x v="2"/>
    <x v="21"/>
  </r>
  <r>
    <s v=""/>
    <n v="905"/>
    <s v="1398/12/12"/>
    <s v="پرداخت وجه طی حواله کارت به کارت دروازه پرداخت به شماره 165030883366 بانک ملت تاریخ : 1398/12/11 شعبه : فرعی(A2)"/>
    <n v="0"/>
    <n v="50000000"/>
    <n v="226604"/>
    <x v="4"/>
    <n v="0"/>
    <x v="2"/>
    <x v="9"/>
    <x v="2"/>
    <x v="21"/>
  </r>
  <r>
    <s v=""/>
    <n v="906"/>
    <s v="1398/12/11"/>
    <s v="خريد تعداد 63,000 سهم پالایش نفت تهران(شتران1) به نرخ 7,990 به شماره اعلاميه 0000002377_3G"/>
    <n v="505705625"/>
    <n v="0"/>
    <n v="-49773396"/>
    <x v="0"/>
    <n v="63000"/>
    <x v="54"/>
    <x v="9"/>
    <x v="2"/>
    <x v="21"/>
  </r>
  <r>
    <s v=""/>
    <n v="907"/>
    <s v="1398/12/11"/>
    <s v="خريد تعداد 6,290 سهم پالایش نفت تهران(شتران1) به نرخ 7,940 به شماره اعلاميه 0000003263_3G"/>
    <n v="50174330"/>
    <n v="0"/>
    <n v="455932229"/>
    <x v="0"/>
    <n v="6290"/>
    <x v="54"/>
    <x v="9"/>
    <x v="2"/>
    <x v="21"/>
  </r>
  <r>
    <s v=""/>
    <n v="908"/>
    <s v="1398/12/11"/>
    <s v="پرداخت وجه طی حواله کارت به کارت دروازه پرداخت به شماره 164974319776 بانک ملت تاریخ : 1398/12/10 شعبه : فرعی(A2)"/>
    <n v="0"/>
    <n v="500000000"/>
    <n v="506106559"/>
    <x v="4"/>
    <n v="0"/>
    <x v="2"/>
    <x v="9"/>
    <x v="2"/>
    <x v="21"/>
  </r>
  <r>
    <s v=""/>
    <n v="909"/>
    <s v="1398/12/05"/>
    <s v="پرداخت وجه طی حواله کارت به کارت دروازه پرداخت به شماره 164669132672 بانک ملت تاریخ : 1398/12/04 شعبه : فرعی(A2)"/>
    <n v="0"/>
    <n v="3000000"/>
    <n v="6106559"/>
    <x v="4"/>
    <n v="0"/>
    <x v="2"/>
    <x v="9"/>
    <x v="2"/>
    <x v="21"/>
  </r>
  <r>
    <s v=""/>
    <n v="910"/>
    <s v="1398/12/03"/>
    <s v="خريد تعداد 1,750 سهم پالایش نفت تهران(شتران1) به نرخ 8,875 به شماره اعلاميه 0000006386_3G"/>
    <n v="15603313"/>
    <n v="0"/>
    <n v="3106559"/>
    <x v="0"/>
    <n v="1750"/>
    <x v="54"/>
    <x v="9"/>
    <x v="2"/>
    <x v="21"/>
  </r>
  <r>
    <s v=""/>
    <n v="911"/>
    <s v="1398/12/03"/>
    <s v="خريد تعداد 2,720 سهم حمل و نقل بین المللی خلیج فارس(حفارس1) به نرخ 5,388 به شماره اعلاميه 0000002691_3G"/>
    <n v="14723358"/>
    <n v="0"/>
    <n v="18709872"/>
    <x v="0"/>
    <n v="2720"/>
    <x v="66"/>
    <x v="9"/>
    <x v="2"/>
    <x v="21"/>
  </r>
  <r>
    <s v=""/>
    <n v="912"/>
    <s v="1398/12/03"/>
    <s v="خريد تعداد 1,259 سهم حمل و نقل بین المللی خلیج فارس(حفارس1) به نرخ 5,346 به شماره اعلاميه 0000003573_3G"/>
    <n v="6761842"/>
    <n v="0"/>
    <n v="33433230"/>
    <x v="0"/>
    <n v="1259"/>
    <x v="66"/>
    <x v="9"/>
    <x v="2"/>
    <x v="21"/>
  </r>
  <r>
    <s v=""/>
    <n v="913"/>
    <s v="1398/12/03"/>
    <s v="فروش تعداد 2,000 سهم توسعه مولد نیروگاهی جهرم(بجهرم1) به نرخ 3,300 به شماره اعلامیه 0000004926_3G"/>
    <n v="0"/>
    <n v="6535650"/>
    <n v="40195072"/>
    <x v="1"/>
    <n v="2000"/>
    <x v="78"/>
    <x v="9"/>
    <x v="2"/>
    <x v="21"/>
  </r>
  <r>
    <s v=""/>
    <n v="914"/>
    <s v="1398/12/03"/>
    <s v="فروش تعداد 140 سهم آذریت(ساذری1) به نرخ 113,783 به شماره اعلامیه 0000000019_3G"/>
    <n v="0"/>
    <n v="15774310"/>
    <n v="33659422"/>
    <x v="1"/>
    <n v="140"/>
    <x v="79"/>
    <x v="9"/>
    <x v="2"/>
    <x v="21"/>
  </r>
  <r>
    <s v=""/>
    <n v="915"/>
    <s v="1398/12/03"/>
    <s v="فروش تعداد 320 سهم پالایش نفت لاوان(شاوان1) به نرخ 50,009 به شماره اعلامیه 0000000359_3G"/>
    <n v="0"/>
    <n v="15846860"/>
    <n v="17885112"/>
    <x v="1"/>
    <n v="320"/>
    <x v="44"/>
    <x v="9"/>
    <x v="2"/>
    <x v="21"/>
  </r>
  <r>
    <s v=""/>
    <n v="916"/>
    <s v="1398/11/30"/>
    <s v="خريد تعداد 67 سهم پدیده شیمی قرن(قرن1) به نرخ 17,000 به شماره اعلاميه 0001296445_3G"/>
    <n v="1144281"/>
    <n v="0"/>
    <n v="2038252"/>
    <x v="0"/>
    <n v="67"/>
    <x v="70"/>
    <x v="10"/>
    <x v="2"/>
    <x v="22"/>
  </r>
  <r>
    <s v=""/>
    <n v="917"/>
    <s v="1398/11/30"/>
    <s v="خريد تعداد 9,600 سهم حمل و نقل بین المللی خلیج فارس(حفارس1) به نرخ 5,318 به شماره اعلاميه 0000001760_3G"/>
    <n v="51289682"/>
    <n v="0"/>
    <n v="3182533"/>
    <x v="0"/>
    <n v="9600"/>
    <x v="66"/>
    <x v="10"/>
    <x v="2"/>
    <x v="22"/>
  </r>
  <r>
    <s v=""/>
    <n v="918"/>
    <s v="1398/11/30"/>
    <s v="خريد تعداد 1,937 سهم حمل و نقل بین المللی خلیج فارس(حفارس1) به نرخ 5,290 به شماره اعلاميه 0000002004_3G"/>
    <n v="10294271"/>
    <n v="0"/>
    <n v="54472215"/>
    <x v="0"/>
    <n v="1937"/>
    <x v="66"/>
    <x v="10"/>
    <x v="2"/>
    <x v="22"/>
  </r>
  <r>
    <s v=""/>
    <n v="919"/>
    <s v="1398/11/30"/>
    <s v="خريد تعداد 3,283 سهم حمل و نقل بین المللی خلیج فارس(حفارس1) به نرخ 5,289 به شماره اعلاميه 0000002003_3G"/>
    <n v="17444349"/>
    <n v="0"/>
    <n v="64766486"/>
    <x v="0"/>
    <n v="3283"/>
    <x v="66"/>
    <x v="10"/>
    <x v="2"/>
    <x v="22"/>
  </r>
  <r>
    <s v=""/>
    <n v="920"/>
    <s v="1398/11/30"/>
    <s v="خريد تعداد 16,634 سهم حمل و نقل بین المللی خلیج فارس(حفارس1) به نرخ 5,236 به شماره اعلاميه 0000001144_3G"/>
    <n v="87499744"/>
    <n v="0"/>
    <n v="82210835"/>
    <x v="0"/>
    <n v="16634"/>
    <x v="66"/>
    <x v="10"/>
    <x v="2"/>
    <x v="22"/>
  </r>
  <r>
    <s v=""/>
    <n v="921"/>
    <s v="1398/11/30"/>
    <s v="خريد تعداد 5,500 سهم حمل و نقل بین المللی خلیج فارس(حفارس1) به نرخ 5,235 به شماره اعلاميه 0000001143_3G"/>
    <n v="28926094"/>
    <n v="0"/>
    <n v="169710579"/>
    <x v="0"/>
    <n v="5500"/>
    <x v="66"/>
    <x v="10"/>
    <x v="2"/>
    <x v="22"/>
  </r>
  <r>
    <s v=""/>
    <n v="922"/>
    <s v="1398/11/30"/>
    <s v="خريد تعداد 12,866 سهم حمل و نقل بین المللی خلیج فارس(حفارس1) به نرخ 5,233 به شماره اعلاميه 0000001142_3G"/>
    <n v="67640175"/>
    <n v="0"/>
    <n v="198636673"/>
    <x v="0"/>
    <n v="12866"/>
    <x v="66"/>
    <x v="10"/>
    <x v="2"/>
    <x v="22"/>
  </r>
  <r>
    <s v=""/>
    <n v="923"/>
    <s v="1398/11/30"/>
    <s v="خريد تعداد 35,000 سهم حمل و نقل بین المللی خلیج فارس(حفارس1) به نرخ 5,200 به شماره اعلاميه 0000001177_3G"/>
    <n v="182844480"/>
    <n v="0"/>
    <n v="266276848"/>
    <x v="0"/>
    <n v="35000"/>
    <x v="66"/>
    <x v="10"/>
    <x v="2"/>
    <x v="22"/>
  </r>
  <r>
    <s v=""/>
    <n v="924"/>
    <s v="1398/11/30"/>
    <s v="خريد تعداد 5,350 سهم پتروشیمی شازند(شاراک1) به نرخ 13,519 به شماره اعلاميه 0000001039_3G"/>
    <n v="72662234"/>
    <n v="0"/>
    <n v="449121328"/>
    <x v="0"/>
    <n v="5350"/>
    <x v="24"/>
    <x v="10"/>
    <x v="2"/>
    <x v="22"/>
  </r>
  <r>
    <s v=""/>
    <n v="925"/>
    <s v="1398/11/30"/>
    <s v="فروش تعداد 477 سهم صنایع پتروشیمی کرمانشاه(کرماشا1) به نرخ 14,576 به شماره اعلاميه 0000000681_3G"/>
    <n v="0"/>
    <n v="6884968"/>
    <n v="521783562"/>
    <x v="1"/>
    <n v="477"/>
    <x v="22"/>
    <x v="10"/>
    <x v="2"/>
    <x v="22"/>
  </r>
  <r>
    <s v=""/>
    <n v="926"/>
    <s v="1398/11/30"/>
    <s v="فروش تعداد 2,960 سهم صنایع پتروشیمی کرمانشاه(کرماشا1) به نرخ 14,544 به شماره اعلاميه 0000000761_3G"/>
    <n v="0"/>
    <n v="42630511"/>
    <n v="514898594"/>
    <x v="1"/>
    <n v="2960"/>
    <x v="22"/>
    <x v="10"/>
    <x v="2"/>
    <x v="22"/>
  </r>
  <r>
    <s v=""/>
    <n v="927"/>
    <s v="1398/11/30"/>
    <s v="فروش تعداد 389 سهم صنایع پتروشیمی کرمانشاه(کرماشا1) به نرخ 14,500 به شماره اعلاميه 0000000775_3G"/>
    <n v="0"/>
    <n v="5585511"/>
    <n v="472268083"/>
    <x v="1"/>
    <n v="389"/>
    <x v="22"/>
    <x v="10"/>
    <x v="2"/>
    <x v="22"/>
  </r>
  <r>
    <s v=""/>
    <n v="928"/>
    <s v="1398/11/30"/>
    <s v="فروش تعداد 600 سهم صنایع پتروشیمی کرمانشاه(کرماشا1) به نرخ 14,441 به شماره اعلاميه 0000000698_3G"/>
    <n v="0"/>
    <n v="8580124"/>
    <n v="466682572"/>
    <x v="1"/>
    <n v="600"/>
    <x v="22"/>
    <x v="10"/>
    <x v="2"/>
    <x v="22"/>
  </r>
  <r>
    <s v=""/>
    <n v="929"/>
    <s v="1398/11/30"/>
    <s v="فروش تعداد 426 سهم صنایع پتروشیمی کرمانشاه(کرماشا1) به نرخ 14,440 به شماره اعلاميه 0000000700_3G"/>
    <n v="0"/>
    <n v="6091469"/>
    <n v="458102448"/>
    <x v="1"/>
    <n v="426"/>
    <x v="22"/>
    <x v="10"/>
    <x v="2"/>
    <x v="22"/>
  </r>
  <r>
    <s v=""/>
    <n v="930"/>
    <s v="1398/11/30"/>
    <s v="فروش تعداد 625 سهم صنایع پتروشیمی کرمانشاه(کرماشا1) به نرخ 14,439 به شماره اعلاميه 0000000693_3G"/>
    <n v="0"/>
    <n v="8936392"/>
    <n v="452010979"/>
    <x v="1"/>
    <n v="625"/>
    <x v="22"/>
    <x v="10"/>
    <x v="2"/>
    <x v="22"/>
  </r>
  <r>
    <s v=""/>
    <n v="931"/>
    <s v="1398/11/30"/>
    <s v="فروش تعداد 31,492 سهم صنایع پتروشیمی کرمانشاه(کرماشا1) به نرخ 14,103 به شماره اعلاميه 0000000451_3G"/>
    <n v="0"/>
    <n v="439801415"/>
    <n v="443074587"/>
    <x v="1"/>
    <n v="31492"/>
    <x v="22"/>
    <x v="10"/>
    <x v="2"/>
    <x v="22"/>
  </r>
  <r>
    <s v=""/>
    <n v="932"/>
    <s v="1398/11/30"/>
    <s v="بابت سود صندوق سرمایه گذاری حامی بهمن 98"/>
    <n v="0"/>
    <n v="3046269"/>
    <n v="3273172"/>
    <x v="3"/>
    <n v="0"/>
    <x v="2"/>
    <x v="10"/>
    <x v="2"/>
    <x v="22"/>
  </r>
  <r>
    <s v=""/>
    <n v="933"/>
    <s v="1398/11/30"/>
    <s v="دریافت وجه طی حواله ساتنا بانکی به شماره 1081227061 بانک پاسارگاد جهت واریز به حساب 0100868772008"/>
    <n v="3000000000"/>
    <n v="0"/>
    <n v="226903"/>
    <x v="2"/>
    <n v="0"/>
    <x v="2"/>
    <x v="10"/>
    <x v="2"/>
    <x v="22"/>
  </r>
  <r>
    <s v=""/>
    <n v="934"/>
    <s v="1398/11/29"/>
    <s v="خريد تعداد 8,365 سهم فرابورس ایران(فرابورس1) به نرخ 60,280 به شماره اعلامیه 0000004297_3G"/>
    <n v="506531453"/>
    <n v="0"/>
    <n v="3000226903"/>
    <x v="0"/>
    <n v="8365"/>
    <x v="5"/>
    <x v="10"/>
    <x v="2"/>
    <x v="22"/>
  </r>
  <r>
    <s v=""/>
    <n v="935"/>
    <s v="1398/11/29"/>
    <s v="خريد تعداد 309 سهم فرابورس ایران(فرابورس1) به نرخ 60,279 به شماره اعلامیه 0000004295_3G"/>
    <n v="18710771"/>
    <n v="0"/>
    <n v="3506758356"/>
    <x v="0"/>
    <n v="309"/>
    <x v="5"/>
    <x v="10"/>
    <x v="2"/>
    <x v="22"/>
  </r>
  <r>
    <s v=""/>
    <n v="936"/>
    <s v="1398/11/29"/>
    <s v="خريد تعداد 1,000 سهم فرابورس ایران(فرابورس1) به نرخ 60,270 به شماره اعلامیه 0000004294_3G"/>
    <n v="60543625"/>
    <n v="0"/>
    <n v="3525469127"/>
    <x v="0"/>
    <n v="1000"/>
    <x v="5"/>
    <x v="10"/>
    <x v="2"/>
    <x v="22"/>
  </r>
  <r>
    <s v=""/>
    <n v="937"/>
    <s v="1398/11/29"/>
    <s v="خريد تعداد 326 سهم فرابورس ایران(فرابورس1) به نرخ 60,250 به شماره اعلامیه 0000004293_3G"/>
    <n v="19730670"/>
    <n v="0"/>
    <n v="3586012752"/>
    <x v="0"/>
    <n v="326"/>
    <x v="5"/>
    <x v="10"/>
    <x v="2"/>
    <x v="22"/>
  </r>
  <r>
    <s v=""/>
    <n v="938"/>
    <s v="1398/11/29"/>
    <s v="خريد تعداد 36,970 سهم صنایع پتروشیمی کرمانشاه(کرماشا1) به نرخ 14,664 به شماره اعلاميه 0000001673_3G"/>
    <n v="544643535"/>
    <n v="0"/>
    <n v="3605743422"/>
    <x v="0"/>
    <n v="36970"/>
    <x v="22"/>
    <x v="10"/>
    <x v="2"/>
    <x v="22"/>
  </r>
  <r>
    <s v=""/>
    <n v="939"/>
    <s v="1398/11/29"/>
    <s v="خريد تعداد 200 سهم حمل و نقل بین المللی خلیج فارس(حفارس1) به نرخ 5,198 به شماره اعلاميه 0000006708_3G"/>
    <n v="1044419"/>
    <n v="0"/>
    <n v="4150386957"/>
    <x v="0"/>
    <n v="200"/>
    <x v="66"/>
    <x v="10"/>
    <x v="2"/>
    <x v="22"/>
  </r>
  <r>
    <s v=""/>
    <n v="940"/>
    <s v="1398/11/29"/>
    <s v="فروش تعداد 1,783 سهم سیمان غرب(سغرب1) به نرخ 11,119 به شماره اعلاميه 0000000060_3G"/>
    <n v="0"/>
    <n v="19631891"/>
    <n v="4151431376"/>
    <x v="1"/>
    <n v="1783"/>
    <x v="80"/>
    <x v="10"/>
    <x v="2"/>
    <x v="22"/>
  </r>
  <r>
    <s v=""/>
    <n v="941"/>
    <s v="1398/11/29"/>
    <s v="فروش تعداد 109 سهم پالایش نفت اصفهان(شپنا1) به نرخ 6,635 به شماره اعلاميه 0000006642_3G"/>
    <n v="0"/>
    <n v="716167"/>
    <n v="4131799485"/>
    <x v="1"/>
    <n v="109"/>
    <x v="47"/>
    <x v="10"/>
    <x v="2"/>
    <x v="22"/>
  </r>
  <r>
    <s v=""/>
    <n v="942"/>
    <s v="1398/11/29"/>
    <s v="فروش تعداد 343 سهم مهندسی نصیرماشین(خنصیر1) به نرخ 13,950 به شماره اعلاميه 0000000950_3G"/>
    <n v="0"/>
    <n v="4738201"/>
    <n v="4131083318"/>
    <x v="1"/>
    <n v="343"/>
    <x v="81"/>
    <x v="10"/>
    <x v="2"/>
    <x v="22"/>
  </r>
  <r>
    <s v=""/>
    <n v="943"/>
    <s v="1398/11/28"/>
    <s v="خريد تعداد 19,939 سهم فرابورس ایران(فرابورس1) به نرخ 57,435 به شماره اعلامیه 0000005625_3G"/>
    <n v="1150395634"/>
    <n v="0"/>
    <n v="4126345117"/>
    <x v="0"/>
    <n v="19939"/>
    <x v="5"/>
    <x v="10"/>
    <x v="2"/>
    <x v="22"/>
  </r>
  <r>
    <s v=""/>
    <n v="944"/>
    <s v="1398/11/28"/>
    <s v="خريد تعداد 61 سهم فرابورس ایران(فرابورس1) به نرخ 57,434 به شماره اعلامیه 0000005582_3G"/>
    <n v="3519378"/>
    <n v="0"/>
    <n v="5276740751"/>
    <x v="0"/>
    <n v="61"/>
    <x v="5"/>
    <x v="10"/>
    <x v="2"/>
    <x v="22"/>
  </r>
  <r>
    <s v=""/>
    <n v="945"/>
    <s v="1398/11/28"/>
    <s v="خريد تعداد 6,544 سهم پالایش نفت تهران(شتران1) به نرخ 7,881 به شماره اعلاميه 0000020493_3G"/>
    <n v="51812560"/>
    <n v="0"/>
    <n v="5280260129"/>
    <x v="0"/>
    <n v="6544"/>
    <x v="54"/>
    <x v="10"/>
    <x v="2"/>
    <x v="22"/>
  </r>
  <r>
    <s v=""/>
    <n v="946"/>
    <s v="1398/11/28"/>
    <s v="خريد تعداد 93,456 سهم پالایش نفت تهران(شتران1) به نرخ 7,880 به شماره اعلاميه 0000020492_3G"/>
    <n v="739850324"/>
    <n v="0"/>
    <n v="5332072689"/>
    <x v="0"/>
    <n v="93456"/>
    <x v="54"/>
    <x v="10"/>
    <x v="2"/>
    <x v="22"/>
  </r>
  <r>
    <s v=""/>
    <n v="947"/>
    <s v="1398/11/28"/>
    <s v="خريد تعداد 73,735 سهم پالایش نفت تهران(شتران1) به نرخ 7,782 به شماره اعلاميه 0000007089_3G"/>
    <n v="576468212"/>
    <n v="0"/>
    <n v="6071923013"/>
    <x v="0"/>
    <n v="73735"/>
    <x v="54"/>
    <x v="10"/>
    <x v="2"/>
    <x v="22"/>
  </r>
  <r>
    <s v=""/>
    <n v="948"/>
    <s v="1398/11/28"/>
    <s v="خريد تعداد 2,750 سهم پالایش نفت تهران(شتران1) به نرخ 7,781 به شماره اعلاميه 0000007085_3G"/>
    <n v="21497026"/>
    <n v="0"/>
    <n v="6648391225"/>
    <x v="0"/>
    <n v="2750"/>
    <x v="54"/>
    <x v="10"/>
    <x v="2"/>
    <x v="22"/>
  </r>
  <r>
    <s v=""/>
    <n v="949"/>
    <s v="1398/11/28"/>
    <s v="خريد تعداد 145,625 سهم پالایش نفت تهران(شتران1) به نرخ 7,780 به شماره اعلاميه 0000007497_3G"/>
    <n v="1138219414"/>
    <n v="0"/>
    <n v="6669888251"/>
    <x v="0"/>
    <n v="145625"/>
    <x v="54"/>
    <x v="10"/>
    <x v="2"/>
    <x v="22"/>
  </r>
  <r>
    <s v=""/>
    <n v="950"/>
    <s v="1398/11/28"/>
    <s v="خريد تعداد 54,373 سهم پالایش نفت تهران(شتران1) به نرخ 7,779 به شماره اعلاميه 0000007496_3G"/>
    <n v="424930104"/>
    <n v="0"/>
    <n v="7808107665"/>
    <x v="0"/>
    <n v="54373"/>
    <x v="54"/>
    <x v="10"/>
    <x v="2"/>
    <x v="22"/>
  </r>
  <r>
    <s v=""/>
    <n v="951"/>
    <s v="1398/11/28"/>
    <s v="خريد تعداد 500 سهم پالایش نفت تهران(شتران1) به نرخ 7,777 به شماره اعلاميه 0000007491_3G"/>
    <n v="3906539"/>
    <n v="0"/>
    <n v="8233037769"/>
    <x v="0"/>
    <n v="500"/>
    <x v="54"/>
    <x v="10"/>
    <x v="2"/>
    <x v="22"/>
  </r>
  <r>
    <s v=""/>
    <n v="952"/>
    <s v="1398/11/28"/>
    <s v="خريد تعداد 13,017 سهم پالایش نفت تهران(شتران1) به نرخ 7,770 به شماره اعلاميه 0000007490_3G"/>
    <n v="101611386"/>
    <n v="0"/>
    <n v="8236944308"/>
    <x v="0"/>
    <n v="13017"/>
    <x v="54"/>
    <x v="10"/>
    <x v="2"/>
    <x v="22"/>
  </r>
  <r>
    <s v=""/>
    <n v="953"/>
    <s v="1398/11/28"/>
    <s v="خريد تعداد 100,000 سهم لیزینگ رایان سایپا(ولساپا1) به نرخ 2,846 به شماره اعلاميه 0000007965_3G"/>
    <n v="285920532"/>
    <n v="0"/>
    <n v="8338555694"/>
    <x v="0"/>
    <n v="100000"/>
    <x v="77"/>
    <x v="10"/>
    <x v="2"/>
    <x v="22"/>
  </r>
  <r>
    <s v=""/>
    <n v="954"/>
    <s v="1398/11/28"/>
    <s v="خريد تعداد 100,000 سهم لیزینگ رایان سایپا(ولساپا1) به نرخ 2,845 به شماره اعلاميه 0000008438_3G"/>
    <n v="285820080"/>
    <n v="0"/>
    <n v="8624476226"/>
    <x v="0"/>
    <n v="100000"/>
    <x v="77"/>
    <x v="10"/>
    <x v="2"/>
    <x v="22"/>
  </r>
  <r>
    <s v=""/>
    <n v="955"/>
    <s v="1398/11/28"/>
    <s v="خريد تعداد 101,835 سهم پتروشیمی شازند(شاراک1) به نرخ 13,643 به شماره اعلاميه 0000004205_3G"/>
    <n v="1395781401"/>
    <n v="0"/>
    <n v="8910296306"/>
    <x v="0"/>
    <n v="101835"/>
    <x v="24"/>
    <x v="10"/>
    <x v="2"/>
    <x v="22"/>
  </r>
  <r>
    <s v=""/>
    <n v="956"/>
    <s v="1398/11/28"/>
    <s v="خريد تعداد 151,500 سهم پتروشیمی شازند(شاراک1) به نرخ 13,642 به شماره اعلاميه 0000003369_3G"/>
    <n v="2076352762"/>
    <n v="0"/>
    <n v="10306077707"/>
    <x v="0"/>
    <n v="151500"/>
    <x v="24"/>
    <x v="10"/>
    <x v="2"/>
    <x v="22"/>
  </r>
  <r>
    <s v=""/>
    <n v="957"/>
    <s v="1398/11/28"/>
    <s v="خريد تعداد 900 سهم پتروشیمی شازند(شاراک1) به نرخ 13,641 به شماره اعلاميه 0000003354_3G"/>
    <n v="12333862"/>
    <n v="0"/>
    <n v="12382430469"/>
    <x v="0"/>
    <n v="900"/>
    <x v="24"/>
    <x v="10"/>
    <x v="2"/>
    <x v="22"/>
  </r>
  <r>
    <s v=""/>
    <n v="958"/>
    <s v="1398/11/28"/>
    <s v="خريد تعداد 35,790 سهم پتروشیمی شازند(شاراک1) به نرخ 13,600 به شماره اعلاميه 0000003353_3G"/>
    <n v="489002490"/>
    <n v="0"/>
    <n v="12394764331"/>
    <x v="0"/>
    <n v="35790"/>
    <x v="24"/>
    <x v="10"/>
    <x v="2"/>
    <x v="22"/>
  </r>
  <r>
    <s v=""/>
    <n v="959"/>
    <s v="1398/11/28"/>
    <s v="خريد تعداد 9,975 سهم پتروشیمی شازند(شاراک1) به نرخ 13,560 به شماره اعلاميه 0000003367_3G"/>
    <n v="135888606"/>
    <n v="0"/>
    <n v="12883766821"/>
    <x v="0"/>
    <n v="9975"/>
    <x v="24"/>
    <x v="10"/>
    <x v="2"/>
    <x v="22"/>
  </r>
  <r>
    <s v=""/>
    <n v="960"/>
    <s v="1398/11/28"/>
    <s v="فروش تعداد 100,000 سهم توسعه مولد نیروگاهی جهرم(بجهرم1) به نرخ 3,480 به شماره اعلامیه 0000004808_3G"/>
    <n v="0"/>
    <n v="344607006"/>
    <n v="13019655427"/>
    <x v="1"/>
    <n v="100000"/>
    <x v="78"/>
    <x v="10"/>
    <x v="2"/>
    <x v="22"/>
  </r>
  <r>
    <s v=""/>
    <n v="961"/>
    <s v="1398/11/28"/>
    <s v="فروش تعداد 33,153 سهم توسعه مولد نیروگاهی جهرم(بجهرم1) به نرخ 3,473 به شماره اعلامیه 0000005073_3G"/>
    <n v="0"/>
    <n v="114017762"/>
    <n v="12675048421"/>
    <x v="1"/>
    <n v="33153"/>
    <x v="78"/>
    <x v="10"/>
    <x v="2"/>
    <x v="22"/>
  </r>
  <r>
    <s v=""/>
    <n v="962"/>
    <s v="1398/11/28"/>
    <s v="فروش تعداد 16,847 سهم توسعه مولد نیروگاهی جهرم(بجهرم1) به نرخ 3,471 به شماره اعلامیه 0000005074_3G"/>
    <n v="0"/>
    <n v="57905800"/>
    <n v="12561030659"/>
    <x v="1"/>
    <n v="16847"/>
    <x v="78"/>
    <x v="10"/>
    <x v="2"/>
    <x v="22"/>
  </r>
  <r>
    <s v=""/>
    <n v="963"/>
    <s v="1398/11/28"/>
    <s v="فروش تعداد 50,000 سهم توسعه مولد نیروگاهی جهرم(بجهرم1) به نرخ 3,470 به شماره اعلامیه 0000005081_3G"/>
    <n v="0"/>
    <n v="171808385"/>
    <n v="12503124859"/>
    <x v="1"/>
    <n v="50000"/>
    <x v="78"/>
    <x v="10"/>
    <x v="2"/>
    <x v="22"/>
  </r>
  <r>
    <s v=""/>
    <n v="964"/>
    <s v="1398/11/28"/>
    <s v="فروش تعداد 50,000 سهم توسعه مولد نیروگاهی جهرم(بجهرم1) به نرخ 3,468 به شماره اعلامیه 0000005100_3G"/>
    <n v="0"/>
    <n v="171709357"/>
    <n v="12331316474"/>
    <x v="1"/>
    <n v="50000"/>
    <x v="78"/>
    <x v="10"/>
    <x v="2"/>
    <x v="22"/>
  </r>
  <r>
    <s v=""/>
    <n v="965"/>
    <s v="1398/11/28"/>
    <s v="فروش تعداد 74,097 سهم توسعه مولد نیروگاهی جهرم(بجهرم1) به نرخ 3,465 به شماره اعلامیه 0000005320_3G"/>
    <n v="0"/>
    <n v="254242856"/>
    <n v="12159607117"/>
    <x v="1"/>
    <n v="74097"/>
    <x v="78"/>
    <x v="10"/>
    <x v="2"/>
    <x v="22"/>
  </r>
  <r>
    <s v=""/>
    <n v="966"/>
    <s v="1398/11/28"/>
    <s v="فروش تعداد 20,600 سهم توسعه مولد نیروگاهی جهرم(بجهرم1) به نرخ 3,461 به شماره اعلامیه 0000005315_3G"/>
    <n v="0"/>
    <n v="70601473"/>
    <n v="11905364261"/>
    <x v="1"/>
    <n v="20600"/>
    <x v="78"/>
    <x v="10"/>
    <x v="2"/>
    <x v="22"/>
  </r>
  <r>
    <s v=""/>
    <n v="967"/>
    <s v="1398/11/28"/>
    <s v="فروش تعداد 705,303 سهم توسعه مولد نیروگاهی جهرم(بجهرم1) به نرخ 3,460 به شماره اعلامیه 0000005341_3G"/>
    <n v="0"/>
    <n v="2416555044"/>
    <n v="11834762788"/>
    <x v="1"/>
    <n v="705303"/>
    <x v="78"/>
    <x v="10"/>
    <x v="2"/>
    <x v="22"/>
  </r>
  <r>
    <s v=""/>
    <n v="968"/>
    <s v="1398/11/28"/>
    <s v="فروش تعداد 50,000 سهم توسعه مولد نیروگاهی جهرم(بجهرم1) به نرخ 3,455 به شماره اعلامیه 0000006035_3G"/>
    <n v="0"/>
    <n v="171065689"/>
    <n v="9418207744"/>
    <x v="1"/>
    <n v="50000"/>
    <x v="78"/>
    <x v="10"/>
    <x v="2"/>
    <x v="22"/>
  </r>
  <r>
    <s v=""/>
    <n v="969"/>
    <s v="1398/11/28"/>
    <s v="فروش تعداد 50,000 سهم توسعه مولد نیروگاهی جهرم(بجهرم1) به نرخ 3,452 به شماره اعلامیه 0000006029_3G"/>
    <n v="0"/>
    <n v="170917150"/>
    <n v="9247142055"/>
    <x v="1"/>
    <n v="50000"/>
    <x v="78"/>
    <x v="10"/>
    <x v="2"/>
    <x v="22"/>
  </r>
  <r>
    <s v=""/>
    <n v="970"/>
    <s v="1398/11/28"/>
    <s v="فروش تعداد 5,773 سهم پالایش نفت بندرعباس(شبندر1) به نرخ 12,071 به شماره اعلاميه 0000001804_3G"/>
    <n v="0"/>
    <n v="69006450"/>
    <n v="9076224905"/>
    <x v="1"/>
    <n v="5773"/>
    <x v="60"/>
    <x v="10"/>
    <x v="2"/>
    <x v="22"/>
  </r>
  <r>
    <s v=""/>
    <n v="971"/>
    <s v="1398/11/28"/>
    <s v="فروش تعداد 68,072 سهم پالایش نفت بندرعباس(شبندر1) به نرخ 12,070 به شماره اعلاميه 0000001842_3G"/>
    <n v="0"/>
    <n v="813618175"/>
    <n v="9007218455"/>
    <x v="1"/>
    <n v="68072"/>
    <x v="60"/>
    <x v="10"/>
    <x v="2"/>
    <x v="22"/>
  </r>
  <r>
    <s v=""/>
    <n v="972"/>
    <s v="1398/11/28"/>
    <s v="فروش تعداد 1,100 سهم پالایش نفت بندرعباس(شبندر1) به نرخ 12,069 به شماره اعلاميه 0000001854_3G"/>
    <n v="0"/>
    <n v="13146463"/>
    <n v="8193600280"/>
    <x v="1"/>
    <n v="1100"/>
    <x v="60"/>
    <x v="10"/>
    <x v="2"/>
    <x v="22"/>
  </r>
  <r>
    <s v=""/>
    <n v="973"/>
    <s v="1398/11/28"/>
    <s v="فروش تعداد 34,603 سهم پالایش نفت بندرعباس(شبندر1) به نرخ 12,065 به شماره اعلاميه 0000001811_3G"/>
    <n v="0"/>
    <n v="413414753"/>
    <n v="8180453817"/>
    <x v="1"/>
    <n v="34603"/>
    <x v="60"/>
    <x v="10"/>
    <x v="2"/>
    <x v="22"/>
  </r>
  <r>
    <s v=""/>
    <n v="974"/>
    <s v="1398/11/28"/>
    <s v="فروش تعداد 15,000 سهم پالایش نفت بندرعباس(شبندر1) به نرخ 12,062 به شماره اعلاميه 0000001756_3G"/>
    <n v="0"/>
    <n v="179165948"/>
    <n v="7767039064"/>
    <x v="1"/>
    <n v="15000"/>
    <x v="60"/>
    <x v="10"/>
    <x v="2"/>
    <x v="22"/>
  </r>
  <r>
    <s v=""/>
    <n v="975"/>
    <s v="1398/11/28"/>
    <s v="فروش تعداد 2,272 سهم پالایش نفت بندرعباس(شبندر1) به نرخ 12,055 به شماره اعلاميه 0000001917_3G"/>
    <n v="0"/>
    <n v="27121921"/>
    <n v="7587873116"/>
    <x v="1"/>
    <n v="2272"/>
    <x v="60"/>
    <x v="10"/>
    <x v="2"/>
    <x v="22"/>
  </r>
  <r>
    <s v=""/>
    <n v="976"/>
    <s v="1398/11/28"/>
    <s v="فروش تعداد 8,250 سهم پالایش نفت بندرعباس(شبندر1) به نرخ 11,704 به شماره اعلاميه 0000002725_3G"/>
    <n v="0"/>
    <n v="95616563"/>
    <n v="7560751195"/>
    <x v="1"/>
    <n v="8250"/>
    <x v="60"/>
    <x v="10"/>
    <x v="2"/>
    <x v="22"/>
  </r>
  <r>
    <s v=""/>
    <n v="977"/>
    <s v="1398/11/28"/>
    <s v="فروش تعداد 7,000 سهم پالایش نفت بندرعباس(شبندر1) به نرخ 11,703 به شماره اعلاميه 0000004360_3G"/>
    <n v="0"/>
    <n v="81122279"/>
    <n v="7465134632"/>
    <x v="1"/>
    <n v="7000"/>
    <x v="60"/>
    <x v="10"/>
    <x v="2"/>
    <x v="22"/>
  </r>
  <r>
    <s v=""/>
    <n v="978"/>
    <s v="1398/11/28"/>
    <s v="فروش تعداد 17,000 سهم پالایش نفت بندرعباس(شبندر1) به نرخ 11,700 به شماره اعلاميه 0000003695_3G"/>
    <n v="0"/>
    <n v="196960741"/>
    <n v="7384012353"/>
    <x v="1"/>
    <n v="17000"/>
    <x v="60"/>
    <x v="10"/>
    <x v="2"/>
    <x v="22"/>
  </r>
  <r>
    <s v=""/>
    <n v="979"/>
    <s v="1398/11/28"/>
    <s v="فروش تعداد 14,000 سهم پالایش نفت بندرعباس(شبندر1) به نرخ 11,690 به شماره اعلاميه 0000003160_3G"/>
    <n v="0"/>
    <n v="162064316"/>
    <n v="7187051612"/>
    <x v="1"/>
    <n v="14000"/>
    <x v="60"/>
    <x v="10"/>
    <x v="2"/>
    <x v="22"/>
  </r>
  <r>
    <s v=""/>
    <n v="980"/>
    <s v="1398/11/28"/>
    <s v="فروش تعداد 5,000 سهم پالایش نفت بندرعباس(شبندر1) به نرخ 11,670 به شماره اعلاميه 0000003213_3G"/>
    <n v="0"/>
    <n v="57781095"/>
    <n v="7024987296"/>
    <x v="1"/>
    <n v="5000"/>
    <x v="60"/>
    <x v="10"/>
    <x v="2"/>
    <x v="22"/>
  </r>
  <r>
    <s v=""/>
    <n v="981"/>
    <s v="1398/11/28"/>
    <s v="فروش تعداد 2,000 سهم پالایش نفت بندرعباس(شبندر1) به نرخ 11,652 به شماره اعلاميه 0000003540_3G"/>
    <n v="0"/>
    <n v="23076788"/>
    <n v="6967206201"/>
    <x v="1"/>
    <n v="2000"/>
    <x v="60"/>
    <x v="10"/>
    <x v="2"/>
    <x v="22"/>
  </r>
  <r>
    <s v=""/>
    <n v="982"/>
    <s v="1398/11/28"/>
    <s v="فروش تعداد 700 سهم پالایش نفت بندرعباس(شبندر1) به نرخ 11,560 به شماره اعلاميه 0000005882_3G"/>
    <n v="0"/>
    <n v="8013107"/>
    <n v="6944129413"/>
    <x v="1"/>
    <n v="700"/>
    <x v="60"/>
    <x v="10"/>
    <x v="2"/>
    <x v="22"/>
  </r>
  <r>
    <s v=""/>
    <n v="983"/>
    <s v="1398/11/28"/>
    <s v="فروش تعداد 18,300 سهم پالایش نفت بندرعباس(شبندر1) به نرخ 11,540 به شماره اعلاميه 0000005879_3G"/>
    <n v="0"/>
    <n v="209122983"/>
    <n v="6936116306"/>
    <x v="1"/>
    <n v="18300"/>
    <x v="60"/>
    <x v="10"/>
    <x v="2"/>
    <x v="22"/>
  </r>
  <r>
    <s v=""/>
    <n v="984"/>
    <s v="1398/11/28"/>
    <s v="فروش تعداد 180 سهم پالایش نفت لاوان(شاوان1) به نرخ 51,251 به شماره اعلامیه 0000001011_3G"/>
    <n v="0"/>
    <n v="9135239"/>
    <n v="6726993323"/>
    <x v="1"/>
    <n v="180"/>
    <x v="44"/>
    <x v="10"/>
    <x v="2"/>
    <x v="22"/>
  </r>
  <r>
    <s v=""/>
    <n v="985"/>
    <s v="1398/11/28"/>
    <s v="فروش تعداد 167 سهم پالایش نفت لاوان(شاوان1) به نرخ 51,221 به شماره اعلامیه 0000001004_3G"/>
    <n v="0"/>
    <n v="8470509"/>
    <n v="6717858084"/>
    <x v="1"/>
    <n v="167"/>
    <x v="44"/>
    <x v="10"/>
    <x v="2"/>
    <x v="22"/>
  </r>
  <r>
    <s v=""/>
    <n v="986"/>
    <s v="1398/11/28"/>
    <s v="فروش تعداد 400 سهم پالایش نفت لاوان(شاوان1) به نرخ 51,090 به شماره اعلامیه 0000001023_3G"/>
    <n v="0"/>
    <n v="20236752"/>
    <n v="6709387575"/>
    <x v="1"/>
    <n v="400"/>
    <x v="44"/>
    <x v="10"/>
    <x v="2"/>
    <x v="22"/>
  </r>
  <r>
    <s v=""/>
    <n v="987"/>
    <s v="1398/11/28"/>
    <s v="فروش تعداد 500 سهم پالایش نفت لاوان(شاوان1) به نرخ 51,056 به شماره اعلامیه 0000001026_3G"/>
    <n v="0"/>
    <n v="25279105"/>
    <n v="6689150823"/>
    <x v="1"/>
    <n v="500"/>
    <x v="44"/>
    <x v="10"/>
    <x v="2"/>
    <x v="22"/>
  </r>
  <r>
    <s v=""/>
    <n v="988"/>
    <s v="1398/11/28"/>
    <s v="فروش تعداد 630 سهم پالایش نفت لاوان(شاوان1) به نرخ 51,050 به شماره اعلامیه 0000001024_3G"/>
    <n v="0"/>
    <n v="31847929"/>
    <n v="6663871718"/>
    <x v="1"/>
    <n v="630"/>
    <x v="44"/>
    <x v="10"/>
    <x v="2"/>
    <x v="22"/>
  </r>
  <r>
    <s v=""/>
    <n v="989"/>
    <s v="1398/11/28"/>
    <s v="فروش تعداد 2,090 سهم پالایش نفت لاوان(شاوان1) به نرخ 51,001 به شماره اعلامیه 0000001012_3G"/>
    <n v="0"/>
    <n v="105552822"/>
    <n v="6632023789"/>
    <x v="1"/>
    <n v="2090"/>
    <x v="44"/>
    <x v="10"/>
    <x v="2"/>
    <x v="22"/>
  </r>
  <r>
    <s v=""/>
    <n v="990"/>
    <s v="1398/11/28"/>
    <s v="فروش تعداد 62,022 سهم پالایش نفت لاوان(شاوان1) به نرخ 51,000 به شماره اعلامیه 0000001013_3G"/>
    <n v="0"/>
    <n v="3132281571"/>
    <n v="6526470967"/>
    <x v="1"/>
    <n v="62022"/>
    <x v="44"/>
    <x v="10"/>
    <x v="2"/>
    <x v="22"/>
  </r>
  <r>
    <s v=""/>
    <n v="991"/>
    <s v="1398/11/28"/>
    <s v="فروش تعداد 1,700 سهم سیمان غرب(سغرب1) به نرخ 11,297 به شماره اعلاميه 0000000972_3G"/>
    <n v="0"/>
    <n v="19017657"/>
    <n v="3394189396"/>
    <x v="1"/>
    <n v="1700"/>
    <x v="80"/>
    <x v="10"/>
    <x v="2"/>
    <x v="22"/>
  </r>
  <r>
    <s v=""/>
    <n v="992"/>
    <s v="1398/11/28"/>
    <s v="فروش تعداد 440 سهم سیمان غرب(سغرب1) به نرخ 11,296 به شماره اعلاميه 0000000973_3G"/>
    <n v="0"/>
    <n v="4921783"/>
    <n v="3375171739"/>
    <x v="1"/>
    <n v="440"/>
    <x v="80"/>
    <x v="10"/>
    <x v="2"/>
    <x v="22"/>
  </r>
  <r>
    <s v=""/>
    <n v="993"/>
    <s v="1398/11/28"/>
    <s v="فروش تعداد 145 سهم سیمان غرب(سغرب1) به نرخ 11,292 به شماره اعلاميه 0000000974_3G"/>
    <n v="0"/>
    <n v="1621380"/>
    <n v="3370249956"/>
    <x v="1"/>
    <n v="145"/>
    <x v="80"/>
    <x v="10"/>
    <x v="2"/>
    <x v="22"/>
  </r>
  <r>
    <s v=""/>
    <n v="994"/>
    <s v="1398/11/28"/>
    <s v="فروش تعداد 15,000 سهم سیمان غرب(سغرب1) به نرخ 11,283 به شماره اعلاميه 0000000975_3G"/>
    <n v="0"/>
    <n v="167594864"/>
    <n v="3368628576"/>
    <x v="1"/>
    <n v="15000"/>
    <x v="80"/>
    <x v="10"/>
    <x v="2"/>
    <x v="22"/>
  </r>
  <r>
    <s v=""/>
    <n v="995"/>
    <s v="1398/11/28"/>
    <s v="فروش تعداد 3,954 سهم سیمان غرب(سغرب1) به نرخ 11,280 به شماره اعلاميه 0000000981_3G"/>
    <n v="0"/>
    <n v="44166271"/>
    <n v="3201033712"/>
    <x v="1"/>
    <n v="3954"/>
    <x v="80"/>
    <x v="10"/>
    <x v="2"/>
    <x v="22"/>
  </r>
  <r>
    <s v=""/>
    <n v="996"/>
    <s v="1398/11/28"/>
    <s v="فروش تعداد 3,232 سهم سیمان غرب(سغرب1) به نرخ 11,275 به شماره اعلاميه 0000000986_3G"/>
    <n v="0"/>
    <n v="36085513"/>
    <n v="3156867441"/>
    <x v="1"/>
    <n v="3232"/>
    <x v="80"/>
    <x v="10"/>
    <x v="2"/>
    <x v="22"/>
  </r>
  <r>
    <s v=""/>
    <n v="997"/>
    <s v="1398/11/28"/>
    <s v="فروش تعداد 2,980 سهم سیمان غرب(سغرب1) به نرخ 11,270 به شماره اعلاميه 0000000991_3G"/>
    <n v="0"/>
    <n v="33257155"/>
    <n v="3120781928"/>
    <x v="1"/>
    <n v="2980"/>
    <x v="80"/>
    <x v="10"/>
    <x v="2"/>
    <x v="22"/>
  </r>
  <r>
    <s v=""/>
    <n v="998"/>
    <s v="1398/11/28"/>
    <s v="فروش تعداد 185 سهم سیمان غرب(سغرب1) به نرخ 11,262 به شماره اعلاميه 0000000995_3G"/>
    <n v="0"/>
    <n v="2063159"/>
    <n v="3087524773"/>
    <x v="1"/>
    <n v="185"/>
    <x v="80"/>
    <x v="10"/>
    <x v="2"/>
    <x v="22"/>
  </r>
  <r>
    <s v=""/>
    <n v="999"/>
    <s v="1398/11/28"/>
    <s v="فروش تعداد 64,431 سهم پالایش نفت اصفهان(شپنا1) به نرخ 6,900 به شماره اعلاميه 0000002236_3G"/>
    <n v="0"/>
    <n v="440239344"/>
    <n v="3085461614"/>
    <x v="1"/>
    <n v="64431"/>
    <x v="47"/>
    <x v="10"/>
    <x v="2"/>
    <x v="22"/>
  </r>
  <r>
    <s v=""/>
    <n v="1000"/>
    <s v="1398/11/28"/>
    <s v="فروش تعداد 3,000 سهم پالایش نفت اصفهان(شپنا1) به نرخ 6,899 به شماره اعلاميه 0000002106_3G"/>
    <n v="0"/>
    <n v="20495207"/>
    <n v="2645222270"/>
    <x v="1"/>
    <n v="3000"/>
    <x v="47"/>
    <x v="10"/>
    <x v="2"/>
    <x v="22"/>
  </r>
  <r>
    <s v=""/>
    <n v="1001"/>
    <s v="1398/11/28"/>
    <s v="فروش تعداد 600 سهم پالایش نفت اصفهان(شپنا1) به نرخ 6,895 به شماره اعلاميه 0000002107_3G"/>
    <n v="0"/>
    <n v="4096667"/>
    <n v="2624727063"/>
    <x v="1"/>
    <n v="600"/>
    <x v="47"/>
    <x v="10"/>
    <x v="2"/>
    <x v="22"/>
  </r>
  <r>
    <s v=""/>
    <n v="1002"/>
    <s v="1398/11/28"/>
    <s v="فروش تعداد 19,986 سهم پالایش نفت اصفهان(شپنا1) به نرخ 6,891 به شماره اعلاميه 0000002174_3G"/>
    <n v="0"/>
    <n v="136380725"/>
    <n v="2620630396"/>
    <x v="1"/>
    <n v="19986"/>
    <x v="47"/>
    <x v="10"/>
    <x v="2"/>
    <x v="22"/>
  </r>
  <r>
    <s v=""/>
    <n v="1003"/>
    <s v="1398/11/28"/>
    <s v="فروش تعداد 77,983 سهم پالایش نفت اصفهان(شپنا1) به نرخ 6,890 به شماره اعلاميه 0000002317_3G"/>
    <n v="0"/>
    <n v="532064201"/>
    <n v="2484249671"/>
    <x v="1"/>
    <n v="77983"/>
    <x v="47"/>
    <x v="10"/>
    <x v="2"/>
    <x v="22"/>
  </r>
  <r>
    <s v=""/>
    <n v="1004"/>
    <s v="1398/11/28"/>
    <s v="فروش تعداد 28,000 سهم پالایش نفت اصفهان(شپنا1) به نرخ 6,888 به شماره اعلاميه 0000002340_3G"/>
    <n v="0"/>
    <n v="190983582"/>
    <n v="1952185470"/>
    <x v="1"/>
    <n v="28000"/>
    <x v="47"/>
    <x v="10"/>
    <x v="2"/>
    <x v="22"/>
  </r>
  <r>
    <s v=""/>
    <n v="1005"/>
    <s v="1398/11/28"/>
    <s v="فروش تعداد 24,000 سهم پالایش نفت اصفهان(شپنا1) به نرخ 6,880 به شماره اعلاميه 0000002370_3G"/>
    <n v="0"/>
    <n v="163510081"/>
    <n v="1761201888"/>
    <x v="1"/>
    <n v="24000"/>
    <x v="47"/>
    <x v="10"/>
    <x v="2"/>
    <x v="22"/>
  </r>
  <r>
    <s v=""/>
    <n v="1006"/>
    <s v="1398/11/28"/>
    <s v="فروش تعداد 11,895 سهم پالایش نفت اصفهان(شپنا1) به نرخ 6,852 به شماره اعلاميه 0000002291_3G"/>
    <n v="0"/>
    <n v="80709878"/>
    <n v="1597691807"/>
    <x v="1"/>
    <n v="11895"/>
    <x v="47"/>
    <x v="10"/>
    <x v="2"/>
    <x v="22"/>
  </r>
  <r>
    <s v=""/>
    <n v="1007"/>
    <s v="1398/11/28"/>
    <s v="فروش تعداد 38,105 سهم پالایش نفت اصفهان(شپنا1) به نرخ 6,851 به شماره اعلاميه 0000002311_3G"/>
    <n v="0"/>
    <n v="258512107"/>
    <n v="1516981929"/>
    <x v="1"/>
    <n v="38105"/>
    <x v="47"/>
    <x v="10"/>
    <x v="2"/>
    <x v="22"/>
  </r>
  <r>
    <s v=""/>
    <n v="1008"/>
    <s v="1398/11/28"/>
    <s v="فروش تعداد 6,892 سهم پالایش نفت اصفهان(شپنا1) به نرخ 6,820 به شماره اعلاميه 0000003371_3G"/>
    <n v="0"/>
    <n v="46545164"/>
    <n v="1258469822"/>
    <x v="1"/>
    <n v="6892"/>
    <x v="47"/>
    <x v="10"/>
    <x v="2"/>
    <x v="22"/>
  </r>
  <r>
    <s v=""/>
    <n v="1009"/>
    <s v="1398/11/28"/>
    <s v="فروش تعداد 350 سهم پالایش نفت اصفهان(شپنا1) به نرخ 6,816 به شماره اعلاميه 0000003373_3G"/>
    <n v="0"/>
    <n v="2362346"/>
    <n v="1211924658"/>
    <x v="1"/>
    <n v="350"/>
    <x v="47"/>
    <x v="10"/>
    <x v="2"/>
    <x v="22"/>
  </r>
  <r>
    <s v=""/>
    <n v="1010"/>
    <s v="1398/11/28"/>
    <s v="فروش تعداد 142,758 سهم پالایش نفت اصفهان(شپنا1) به نرخ 6,815 به شماره اعلاميه 0000003409_3G"/>
    <n v="0"/>
    <n v="963410104"/>
    <n v="1209562312"/>
    <x v="1"/>
    <n v="142758"/>
    <x v="47"/>
    <x v="10"/>
    <x v="2"/>
    <x v="22"/>
  </r>
  <r>
    <s v=""/>
    <n v="1011"/>
    <s v="1398/11/28"/>
    <s v="فروش تعداد 6,102 سهم مهندسی نصیرماشین(خنصیر1) به نرخ 14,160 به شماره اعلاميه 0000001273_3G"/>
    <n v="0"/>
    <n v="85561886"/>
    <n v="246152208"/>
    <x v="1"/>
    <n v="6102"/>
    <x v="81"/>
    <x v="10"/>
    <x v="2"/>
    <x v="22"/>
  </r>
  <r>
    <s v=""/>
    <n v="1012"/>
    <s v="1398/11/28"/>
    <s v="فروش تعداد 754 سهم مهندسی نصیرماشین(خنصیر1) به نرخ 14,155 به شماره اعلاميه 0000001282_3G"/>
    <n v="0"/>
    <n v="10568817"/>
    <n v="160590322"/>
    <x v="1"/>
    <n v="754"/>
    <x v="81"/>
    <x v="10"/>
    <x v="2"/>
    <x v="22"/>
  </r>
  <r>
    <s v=""/>
    <n v="1013"/>
    <s v="1398/11/28"/>
    <s v="فروش تعداد 4,000 سهم مهندسی نصیرماشین(خنصیر1) به نرخ 14,154 به شماره اعلاميه 0000001280_3G"/>
    <n v="0"/>
    <n v="56064011"/>
    <n v="150021505"/>
    <x v="1"/>
    <n v="4000"/>
    <x v="81"/>
    <x v="10"/>
    <x v="2"/>
    <x v="22"/>
  </r>
  <r>
    <s v=""/>
    <n v="1014"/>
    <s v="1398/11/28"/>
    <s v="فروش تعداد 2,200 سهم مهندسی نصیرماشین(خنصیر1) به نرخ 14,151 به شماره اعلاميه 0000001296_3G"/>
    <n v="0"/>
    <n v="30828671"/>
    <n v="93957494"/>
    <x v="1"/>
    <n v="2200"/>
    <x v="81"/>
    <x v="10"/>
    <x v="2"/>
    <x v="22"/>
  </r>
  <r>
    <s v=""/>
    <n v="1015"/>
    <s v="1398/11/28"/>
    <s v="فروش تعداد 4,500 سهم مهندسی نصیرماشین(خنصیر1) به نرخ 14,150 به شماره اعلاميه 0000001266_3G"/>
    <n v="0"/>
    <n v="63054173"/>
    <n v="63128823"/>
    <x v="1"/>
    <n v="4500"/>
    <x v="81"/>
    <x v="10"/>
    <x v="2"/>
    <x v="22"/>
  </r>
  <r>
    <s v=""/>
    <n v="1016"/>
    <s v="1398/11/28"/>
    <s v="دریافت وجه طی حواله ساتنا بانکی به شماره 1081227059 بانک پاسارگاد جهت واریز به حساب 0100868772008"/>
    <n v="550000000"/>
    <n v="0"/>
    <n v="74650"/>
    <x v="2"/>
    <n v="0"/>
    <x v="2"/>
    <x v="10"/>
    <x v="2"/>
    <x v="22"/>
  </r>
  <r>
    <s v=""/>
    <n v="1017"/>
    <s v="1398/11/27"/>
    <s v="خريد تعداد 44,370 سهم ریل سیر کوثر(حسیر1) به نرخ 10,215 به شماره اعلامیه 0000000496_3G"/>
    <n v="455297241"/>
    <n v="0"/>
    <n v="550074650"/>
    <x v="0"/>
    <n v="44370"/>
    <x v="73"/>
    <x v="10"/>
    <x v="2"/>
    <x v="22"/>
  </r>
  <r>
    <s v=""/>
    <n v="1018"/>
    <s v="1398/11/26"/>
    <s v="خريد تعداد 14,520 سهم پالایش نفت تهران(شتران1) به نرخ 6,910 به شماره اعلاميه 0000005070_3G"/>
    <n v="100798743"/>
    <n v="0"/>
    <n v="1005371891"/>
    <x v="0"/>
    <n v="14520"/>
    <x v="54"/>
    <x v="10"/>
    <x v="2"/>
    <x v="22"/>
  </r>
  <r>
    <s v=""/>
    <n v="1019"/>
    <s v="1398/11/26"/>
    <s v="خريد تعداد 480 سهم پالایش نفت تهران(شتران1) به نرخ 6,909 به شماره اعلاميه 0000005068_3G"/>
    <n v="3331705"/>
    <n v="0"/>
    <n v="1106170634"/>
    <x v="0"/>
    <n v="480"/>
    <x v="54"/>
    <x v="10"/>
    <x v="2"/>
    <x v="22"/>
  </r>
  <r>
    <s v=""/>
    <n v="1020"/>
    <s v="1398/11/26"/>
    <s v="فروش تعداد 13,016 سهم گروه سرمایه گذاری میراث فرهنگی(سمگا1) به نرخ 12,312 به شماره اعلامیه 0000001928_3G"/>
    <n v="0"/>
    <n v="158690532"/>
    <n v="1109502339"/>
    <x v="1"/>
    <n v="13016"/>
    <x v="15"/>
    <x v="10"/>
    <x v="2"/>
    <x v="22"/>
  </r>
  <r>
    <s v=""/>
    <n v="1021"/>
    <s v="1398/11/26"/>
    <s v="فروش تعداد 2,764 سهم گروه سرمایه گذاری میراث فرهنگی(سمگا1) به نرخ 12,311 به شماره اعلامیه 0000001916_3G"/>
    <n v="0"/>
    <n v="33695838"/>
    <n v="950811807"/>
    <x v="1"/>
    <n v="2764"/>
    <x v="15"/>
    <x v="10"/>
    <x v="2"/>
    <x v="22"/>
  </r>
  <r>
    <s v=""/>
    <n v="1022"/>
    <s v="1398/11/26"/>
    <s v="فروش تعداد 49,837 سهم گروه سرمایه گذاری میراث فرهنگی(سمگا1) به نرخ 12,310 به شماره اعلامیه 0000001929_3G"/>
    <n v="0"/>
    <n v="607511922"/>
    <n v="917115969"/>
    <x v="1"/>
    <n v="49837"/>
    <x v="15"/>
    <x v="10"/>
    <x v="2"/>
    <x v="22"/>
  </r>
  <r>
    <s v=""/>
    <n v="1023"/>
    <s v="1398/11/26"/>
    <s v="دریافت وجه طی حواله ساتنا بانکی به شماره 1081227057 بانک پاسارگاد جهت واریز به حساب 0100868772008"/>
    <n v="300000000"/>
    <n v="0"/>
    <n v="309604047"/>
    <x v="2"/>
    <n v="0"/>
    <x v="2"/>
    <x v="10"/>
    <x v="2"/>
    <x v="22"/>
  </r>
  <r>
    <s v=""/>
    <n v="1024"/>
    <s v="1398/11/23"/>
    <s v="خريد تعداد 20,000 سهم ریل سیر کوثر(حسیر1) به نرخ 9,256 به شماره اعلامیه 0000000710_3G"/>
    <n v="185960444"/>
    <n v="0"/>
    <n v="609604047"/>
    <x v="0"/>
    <n v="20000"/>
    <x v="73"/>
    <x v="10"/>
    <x v="2"/>
    <x v="22"/>
  </r>
  <r>
    <s v=""/>
    <n v="1025"/>
    <s v="1398/11/21"/>
    <s v="خريد تعداد 369 سهم گروه توسعه مالی مهر آیندگان(ومهان1) به نرخ 5,625 به شماره اعلامیه 0001146498_3G"/>
    <n v="2085046"/>
    <n v="0"/>
    <n v="795564491"/>
    <x v="0"/>
    <n v="369"/>
    <x v="37"/>
    <x v="10"/>
    <x v="2"/>
    <x v="22"/>
  </r>
  <r>
    <s v=""/>
    <n v="1026"/>
    <s v="1398/11/21"/>
    <s v="خريد تعداد 14,865 سهم ریل سیر کوثر(حسیر1) به نرخ 9,088 به شماره اعلامیه 0000001194_3G"/>
    <n v="135706439"/>
    <n v="0"/>
    <n v="797649537"/>
    <x v="0"/>
    <n v="14865"/>
    <x v="73"/>
    <x v="10"/>
    <x v="2"/>
    <x v="22"/>
  </r>
  <r>
    <s v=""/>
    <n v="1027"/>
    <s v="1398/11/21"/>
    <s v="خريد تعداد 15,135 سهم ریل سیر کوثر(حسیر1) به نرخ 9,050 به شماره اعلامیه 0000001193_3G"/>
    <n v="137593596"/>
    <n v="0"/>
    <n v="933355976"/>
    <x v="0"/>
    <n v="15135"/>
    <x v="73"/>
    <x v="10"/>
    <x v="2"/>
    <x v="22"/>
  </r>
  <r>
    <s v=""/>
    <n v="1028"/>
    <s v="1398/11/21"/>
    <s v="خريد تعداد 38 سهم ریل سیر کوثر(حسیر1) به نرخ 8,978 به شماره اعلامیه 0000001135_3G"/>
    <n v="342705"/>
    <n v="0"/>
    <n v="1070949572"/>
    <x v="0"/>
    <n v="38"/>
    <x v="73"/>
    <x v="10"/>
    <x v="2"/>
    <x v="22"/>
  </r>
  <r>
    <s v=""/>
    <n v="1029"/>
    <s v="1398/11/21"/>
    <s v="خريد تعداد 16 سهم ریل سیر کوثر(حسیر1) به نرخ 8,976 به شماره اعلامیه 0000001132_3G"/>
    <n v="144264"/>
    <n v="0"/>
    <n v="1071292277"/>
    <x v="0"/>
    <n v="16"/>
    <x v="73"/>
    <x v="10"/>
    <x v="2"/>
    <x v="22"/>
  </r>
  <r>
    <s v=""/>
    <n v="1030"/>
    <s v="1398/11/21"/>
    <s v="خريد تعداد 866 سهم ریل سیر کوثر(حسیر1) به نرخ 8,975 به شماره اعلامیه 0000001131_3G"/>
    <n v="7807634"/>
    <n v="0"/>
    <n v="1071436541"/>
    <x v="0"/>
    <n v="866"/>
    <x v="73"/>
    <x v="10"/>
    <x v="2"/>
    <x v="22"/>
  </r>
  <r>
    <s v=""/>
    <n v="1031"/>
    <s v="1398/11/21"/>
    <s v="خريد تعداد 7,000 سهم ریل سیر کوثر(حسیر1) به نرخ 8,973 به شماره اعلامیه 0000001130_3G"/>
    <n v="63096160"/>
    <n v="0"/>
    <n v="1079244175"/>
    <x v="0"/>
    <n v="7000"/>
    <x v="73"/>
    <x v="10"/>
    <x v="2"/>
    <x v="22"/>
  </r>
  <r>
    <s v=""/>
    <n v="1032"/>
    <s v="1398/11/21"/>
    <s v="خريد تعداد 10 سهم ریل سیر کوثر(حسیر1) به نرخ 8,972 به شماره اعلامیه 0000001129_3G"/>
    <n v="90122"/>
    <n v="0"/>
    <n v="1142340335"/>
    <x v="0"/>
    <n v="10"/>
    <x v="73"/>
    <x v="10"/>
    <x v="2"/>
    <x v="22"/>
  </r>
  <r>
    <s v=""/>
    <n v="1033"/>
    <s v="1398/11/21"/>
    <s v="خريد تعداد 15,939 سهم پالایش نفت تهران(شتران1) به نرخ 6,887 به شماره اعلاميه 0000013420_3G"/>
    <n v="110281230"/>
    <n v="0"/>
    <n v="1142430457"/>
    <x v="0"/>
    <n v="15939"/>
    <x v="54"/>
    <x v="10"/>
    <x v="2"/>
    <x v="22"/>
  </r>
  <r>
    <s v=""/>
    <n v="1034"/>
    <s v="1398/11/21"/>
    <s v="خريد تعداد 3,061 سهم پالایش نفت تهران(شتران1) به نرخ 6,883 به شماره اعلاميه 0000013418_3G"/>
    <n v="21166619"/>
    <n v="0"/>
    <n v="1252711687"/>
    <x v="0"/>
    <n v="3061"/>
    <x v="54"/>
    <x v="10"/>
    <x v="2"/>
    <x v="22"/>
  </r>
  <r>
    <s v=""/>
    <n v="1035"/>
    <s v="1398/11/21"/>
    <s v="خريد تعداد 1,000 سهم پالایش نفت تهران(شتران1) به نرخ 6,881 به شماره اعلاميه 0000013417_3G"/>
    <n v="6912925"/>
    <n v="0"/>
    <n v="1273878306"/>
    <x v="0"/>
    <n v="1000"/>
    <x v="54"/>
    <x v="10"/>
    <x v="2"/>
    <x v="22"/>
  </r>
  <r>
    <s v=""/>
    <n v="1036"/>
    <s v="1398/11/21"/>
    <s v="خريد تعداد 57,000 سهم پالایش نفت تهران(شتران1) به نرخ 6,880 به شماره اعلاميه 0000013407_3G"/>
    <n v="393979604"/>
    <n v="0"/>
    <n v="1280791231"/>
    <x v="0"/>
    <n v="57000"/>
    <x v="54"/>
    <x v="10"/>
    <x v="2"/>
    <x v="22"/>
  </r>
  <r>
    <s v=""/>
    <n v="1037"/>
    <s v="1398/11/21"/>
    <s v="خريد تعداد 4,000 سهم پالایش نفت تهران(شتران1) به نرخ 6,879 به شماره اعلاميه 0000013384_3G"/>
    <n v="27643671"/>
    <n v="0"/>
    <n v="1674770835"/>
    <x v="0"/>
    <n v="4000"/>
    <x v="54"/>
    <x v="10"/>
    <x v="2"/>
    <x v="22"/>
  </r>
  <r>
    <s v=""/>
    <n v="1038"/>
    <s v="1398/11/21"/>
    <s v="خريد تعداد 52,596 سهم لیزینگ رایان سایپا(ولساپا1) به نرخ 3,149 به شماره اعلاميه 0000011032_3G"/>
    <n v="166393295"/>
    <n v="0"/>
    <n v="1702414506"/>
    <x v="0"/>
    <n v="52596"/>
    <x v="77"/>
    <x v="10"/>
    <x v="2"/>
    <x v="22"/>
  </r>
  <r>
    <s v=""/>
    <n v="1039"/>
    <s v="1398/11/21"/>
    <s v="خريد تعداد 71 سهم لیزینگ رایان سایپا(ولساپا1) به نرخ 3,142 به شماره اعلاميه 0000011029_3G"/>
    <n v="224114"/>
    <n v="0"/>
    <n v="1868807801"/>
    <x v="0"/>
    <n v="71"/>
    <x v="77"/>
    <x v="10"/>
    <x v="2"/>
    <x v="22"/>
  </r>
  <r>
    <s v=""/>
    <n v="1040"/>
    <s v="1398/11/21"/>
    <s v="خريد تعداد 1,500 سهم لیزینگ رایان سایپا(ولساپا1) به نرخ 3,135 به شماره اعلاميه 0000011028_3G"/>
    <n v="4724310"/>
    <n v="0"/>
    <n v="1869031915"/>
    <x v="0"/>
    <n v="1500"/>
    <x v="77"/>
    <x v="10"/>
    <x v="2"/>
    <x v="22"/>
  </r>
  <r>
    <s v=""/>
    <n v="1041"/>
    <s v="1398/11/21"/>
    <s v="خريد تعداد 5,833 سهم لیزینگ رایان سایپا(ولساپا1) به نرخ 3,132 به شماره اعلاميه 0000011025_3G"/>
    <n v="18353721"/>
    <n v="0"/>
    <n v="1873756225"/>
    <x v="0"/>
    <n v="5833"/>
    <x v="77"/>
    <x v="10"/>
    <x v="2"/>
    <x v="22"/>
  </r>
  <r>
    <s v=""/>
    <n v="1042"/>
    <s v="1398/11/21"/>
    <s v="خريد تعداد 6,000 سهم لیزینگ رایان سایپا(ولساپا1) به نرخ 3,130 به شماره اعلاميه 0000011007_3G"/>
    <n v="18867124"/>
    <n v="0"/>
    <n v="1892109946"/>
    <x v="0"/>
    <n v="6000"/>
    <x v="77"/>
    <x v="10"/>
    <x v="2"/>
    <x v="22"/>
  </r>
  <r>
    <s v=""/>
    <n v="1043"/>
    <s v="1398/11/21"/>
    <s v="فروش تعداد 8,740 سهم کشت وصنعت شریف آباد(زشریف1) به نرخ 15,001 به شماره اعلامیه 0000001640_3G"/>
    <n v="0"/>
    <n v="129830433"/>
    <n v="1910977070"/>
    <x v="1"/>
    <n v="8740"/>
    <x v="0"/>
    <x v="10"/>
    <x v="2"/>
    <x v="22"/>
  </r>
  <r>
    <s v=""/>
    <n v="1044"/>
    <s v="1398/11/21"/>
    <s v="فروش تعداد 1,400 سهم پالایش نفت بندرعباس(شبندر1) به نرخ 11,400 به شماره اعلاميه 0000004970_3G"/>
    <n v="0"/>
    <n v="15804391"/>
    <n v="1781146637"/>
    <x v="1"/>
    <n v="1400"/>
    <x v="60"/>
    <x v="10"/>
    <x v="2"/>
    <x v="22"/>
  </r>
  <r>
    <s v=""/>
    <n v="1045"/>
    <s v="1398/11/21"/>
    <s v="فروش تعداد 100,000 سهم پالایش نفت بندرعباس(شبندر1) به نرخ 11,286 به شماره اعلاميه 0000004940_3G"/>
    <n v="0"/>
    <n v="1117596274"/>
    <n v="1765342246"/>
    <x v="1"/>
    <n v="100000"/>
    <x v="60"/>
    <x v="10"/>
    <x v="2"/>
    <x v="22"/>
  </r>
  <r>
    <s v=""/>
    <n v="1046"/>
    <s v="1398/11/21"/>
    <s v="فروش تعداد 40,000 سهم گروه سرمایه گذاری میراث فرهنگی(سمگا1) به نرخ 11,195 به شماره اعلامیه 0000011505_3G"/>
    <n v="0"/>
    <n v="443433981"/>
    <n v="647745972"/>
    <x v="1"/>
    <n v="40000"/>
    <x v="15"/>
    <x v="10"/>
    <x v="2"/>
    <x v="22"/>
  </r>
  <r>
    <s v=""/>
    <n v="1047"/>
    <s v="1398/11/21"/>
    <s v="فروش تعداد 26,000 سهم گروه سرمایه گذاری میراث فرهنگی(سمگا1) به نرخ 11,130 به شماره اعلامیه 0000010756_3G"/>
    <n v="0"/>
    <n v="286558552"/>
    <n v="204311991"/>
    <x v="1"/>
    <n v="26000"/>
    <x v="15"/>
    <x v="10"/>
    <x v="2"/>
    <x v="22"/>
  </r>
  <r>
    <s v=""/>
    <n v="1048"/>
    <s v="1398/11/21"/>
    <s v="فروش تعداد 1,293 سهم گروه سرمایه گذاری میراث فرهنگی(سمگا1) به نرخ 11,126 به شماره اعلامیه 0000010792_3G"/>
    <n v="0"/>
    <n v="14245662"/>
    <n v="-82246561"/>
    <x v="1"/>
    <n v="1293"/>
    <x v="15"/>
    <x v="10"/>
    <x v="2"/>
    <x v="22"/>
  </r>
  <r>
    <s v=""/>
    <n v="1049"/>
    <s v="1398/11/21"/>
    <s v="فروش تعداد 40,707 سهم گروه سرمایه گذاری میراث فرهنگی(سمگا1) به نرخ 11,125 به شماره اعلامیه 0000011064_3G"/>
    <n v="0"/>
    <n v="448449969"/>
    <n v="-96492223"/>
    <x v="1"/>
    <n v="40707"/>
    <x v="15"/>
    <x v="10"/>
    <x v="2"/>
    <x v="22"/>
  </r>
  <r>
    <s v=""/>
    <n v="1050"/>
    <s v="1398/11/21"/>
    <s v="فروش تعداد 5,000 سهم گروه سرمایه گذاری میراث فرهنگی(سمگا1) به نرخ 11,114 به شماره اعلامیه 0000011039_3G"/>
    <n v="0"/>
    <n v="55028194"/>
    <n v="-544942192"/>
    <x v="1"/>
    <n v="5000"/>
    <x v="15"/>
    <x v="10"/>
    <x v="2"/>
    <x v="22"/>
  </r>
  <r>
    <s v=""/>
    <n v="1051"/>
    <s v="1398/11/16"/>
    <s v="خريد تعداد 19 سهم کلر پارس(کلر1) به نرخ 29,500 به شماره اعلامیه 0001253985_3G"/>
    <n v="563043"/>
    <n v="0"/>
    <n v="-599970386"/>
    <x v="0"/>
    <n v="19"/>
    <x v="36"/>
    <x v="10"/>
    <x v="2"/>
    <x v="22"/>
  </r>
  <r>
    <s v=""/>
    <n v="1052"/>
    <s v="1398/11/15"/>
    <s v="خريد تعداد 42 سهم آذریت(ساذری1) به نرخ 117,181 به شماره اعلامیه 0000000003_3G"/>
    <n v="4943944"/>
    <n v="0"/>
    <n v="-599407343"/>
    <x v="0"/>
    <n v="42"/>
    <x v="79"/>
    <x v="10"/>
    <x v="2"/>
    <x v="22"/>
  </r>
  <r>
    <s v=""/>
    <n v="1053"/>
    <s v="1398/11/15"/>
    <s v="خريد تعداد 58 سهم آذریت(ساذری1) به نرخ 117,180 به شماره اعلامیه 0000000002_3G"/>
    <n v="6827292"/>
    <n v="0"/>
    <n v="-594463399"/>
    <x v="0"/>
    <n v="58"/>
    <x v="79"/>
    <x v="10"/>
    <x v="2"/>
    <x v="22"/>
  </r>
  <r>
    <s v=""/>
    <n v="1054"/>
    <s v="1398/11/15"/>
    <s v="خريد تعداد 40 سهم آذریت(ساذری1) به نرخ 117,000 به شماره اعلامیه 0000000001_3G"/>
    <n v="4701246"/>
    <n v="0"/>
    <n v="-587636107"/>
    <x v="0"/>
    <n v="40"/>
    <x v="79"/>
    <x v="10"/>
    <x v="2"/>
    <x v="22"/>
  </r>
  <r>
    <s v=""/>
    <n v="1055"/>
    <s v="1398/11/15"/>
    <s v="خريد تعداد 29,420 سهم سیمان غرب(سغرب1) به نرخ 12,243 به شماره اعلاميه 0000000004_3G"/>
    <n v="361860328"/>
    <n v="0"/>
    <n v="-582934861"/>
    <x v="0"/>
    <n v="29420"/>
    <x v="80"/>
    <x v="10"/>
    <x v="2"/>
    <x v="22"/>
  </r>
  <r>
    <s v=""/>
    <n v="1056"/>
    <s v="1398/11/15"/>
    <s v="خريد تعداد 16,460 سهم مهندسی نصیرماشین(خنصیر1) به نرخ 15,600 به شماره اعلاميه 0000000530_3G"/>
    <n v="257967422"/>
    <n v="0"/>
    <n v="-221074533"/>
    <x v="0"/>
    <n v="16460"/>
    <x v="81"/>
    <x v="10"/>
    <x v="2"/>
    <x v="22"/>
  </r>
  <r>
    <s v=""/>
    <n v="1057"/>
    <s v="1398/11/15"/>
    <s v="خريد تعداد 1,440 سهم مهندسی نصیرماشین(خنصیر1) به نرخ 15,599 به شماره اعلاميه 0000000539_3G"/>
    <n v="22566780"/>
    <n v="0"/>
    <n v="36892889"/>
    <x v="0"/>
    <n v="1440"/>
    <x v="81"/>
    <x v="10"/>
    <x v="2"/>
    <x v="22"/>
  </r>
  <r>
    <s v=""/>
    <n v="1058"/>
    <s v="1398/11/08"/>
    <s v="خريد تعداد 50 سهم ذوب روی اصفهان(فروی1) به نرخ 14,000 به شماره اعلامیه 0000668978_3G"/>
    <n v="703178"/>
    <n v="0"/>
    <n v="59459669"/>
    <x v="0"/>
    <n v="50"/>
    <x v="56"/>
    <x v="10"/>
    <x v="2"/>
    <x v="22"/>
  </r>
  <r>
    <s v=""/>
    <n v="1059"/>
    <s v="1398/11/06"/>
    <s v="دریافت وجه طی حواله ساتنا بانکی به شماره 023818 بانک خاور میانه جهت واریز به حساب 0100868772008"/>
    <n v="60000000"/>
    <n v="0"/>
    <n v="60162847"/>
    <x v="2"/>
    <n v="0"/>
    <x v="2"/>
    <x v="10"/>
    <x v="2"/>
    <x v="22"/>
  </r>
  <r>
    <s v=""/>
    <n v="1060"/>
    <s v="1398/11/05"/>
    <s v="خريد تعداد 150 سهم فرابورس ایران(فرابورس1) به نرخ 33,698 به شماره اعلامیه 0000005501_3G"/>
    <n v="5077645"/>
    <n v="0"/>
    <n v="120162847"/>
    <x v="0"/>
    <n v="150"/>
    <x v="5"/>
    <x v="10"/>
    <x v="2"/>
    <x v="22"/>
  </r>
  <r>
    <s v=""/>
    <n v="1061"/>
    <s v="1398/11/02"/>
    <s v="خريد تعداد 34,172 سهم گروه سرمایه گذاری میراث فرهنگی(سمگا1) به نرخ 8,918 به شماره اعلامیه 0000004762_3G"/>
    <n v="306129430"/>
    <n v="0"/>
    <n v="125240492"/>
    <x v="0"/>
    <n v="34172"/>
    <x v="15"/>
    <x v="10"/>
    <x v="2"/>
    <x v="22"/>
  </r>
  <r>
    <s v=""/>
    <n v="1062"/>
    <s v="1398/11/02"/>
    <s v="خريد تعداد 11,198 سهم گروه سرمایه گذاری میراث فرهنگی(سمگا1) به نرخ 8,917 به شماره اعلامیه 0000004759_3G"/>
    <n v="100305886"/>
    <n v="0"/>
    <n v="431369922"/>
    <x v="0"/>
    <n v="11198"/>
    <x v="15"/>
    <x v="10"/>
    <x v="2"/>
    <x v="22"/>
  </r>
  <r>
    <s v=""/>
    <n v="1063"/>
    <s v="1398/11/02"/>
    <s v="فروش تعداد 3,000 سهم بورس کالای ایران(کالا1) به نرخ 27,360 به شماره اعلاميه 0000001407_3G"/>
    <n v="0"/>
    <n v="81279721"/>
    <n v="531675808"/>
    <x v="1"/>
    <n v="3000"/>
    <x v="8"/>
    <x v="10"/>
    <x v="2"/>
    <x v="22"/>
  </r>
  <r>
    <s v=""/>
    <n v="1064"/>
    <s v="1398/11/02"/>
    <s v="فروش تعداد 35,000 سهم بورس کالای ایران(کالا1) به نرخ 27,359 به شماره اعلاميه 0000000966_3G"/>
    <n v="0"/>
    <n v="948228831"/>
    <n v="450396087"/>
    <x v="1"/>
    <n v="35000"/>
    <x v="8"/>
    <x v="10"/>
    <x v="2"/>
    <x v="22"/>
  </r>
  <r>
    <s v=""/>
    <n v="1065"/>
    <s v="1398/11/02"/>
    <s v="فروش تعداد 4,800 سهم کشت وصنعت شریف آباد(زشریف1) به نرخ 14,100 به شماره اعلامیه 0000001320_3G"/>
    <n v="0"/>
    <n v="67020121"/>
    <n v="-497832744"/>
    <x v="1"/>
    <n v="4800"/>
    <x v="0"/>
    <x v="10"/>
    <x v="2"/>
    <x v="22"/>
  </r>
  <r>
    <s v=""/>
    <n v="1066"/>
    <s v="1398/11/02"/>
    <s v="فروش تعداد 100 سهم بانک صادرات ایران(وبصادر1) به نرخ 606 به شماره اعلاميه 0000002971_3G"/>
    <n v="0"/>
    <n v="60011"/>
    <n v="-564852865"/>
    <x v="1"/>
    <n v="100"/>
    <x v="55"/>
    <x v="10"/>
    <x v="2"/>
    <x v="22"/>
  </r>
  <r>
    <s v=""/>
    <n v="1067"/>
    <s v="1398/11/01"/>
    <s v="خريد تعداد 66,727 سهم گروه سرمایه گذاری میراث فرهنگی(سمگا1) به نرخ 8,798 به شماره اعلامیه 0000002971_3G"/>
    <n v="589729407"/>
    <n v="0"/>
    <n v="-564912876"/>
    <x v="0"/>
    <n v="66727"/>
    <x v="15"/>
    <x v="10"/>
    <x v="2"/>
    <x v="22"/>
  </r>
  <r>
    <s v=""/>
    <n v="1068"/>
    <s v="1398/11/01"/>
    <s v="خريد تعداد 2,043 سهم گروه سرمایه گذاری میراث فرهنگی(سمگا1) به نرخ 8,794 به شماره اعلامیه 0000002963_3G"/>
    <n v="18047700"/>
    <n v="0"/>
    <n v="24816531"/>
    <x v="0"/>
    <n v="2043"/>
    <x v="15"/>
    <x v="10"/>
    <x v="2"/>
    <x v="22"/>
  </r>
  <r>
    <s v=""/>
    <n v="1069"/>
    <s v="1398/11/01"/>
    <s v="خريد تعداد 8,700 سهم گروه سرمایه گذاری میراث فرهنگی(سمگا1) به نرخ 8,790 به شماره اعلامیه 0000002998_3G"/>
    <n v="76820183"/>
    <n v="0"/>
    <n v="42864231"/>
    <x v="0"/>
    <n v="8700"/>
    <x v="15"/>
    <x v="10"/>
    <x v="2"/>
    <x v="22"/>
  </r>
  <r>
    <s v=""/>
    <n v="1070"/>
    <s v="1398/11/01"/>
    <s v="خريد تعداد 4,960 سهم گروه سرمایه گذاری میراث فرهنگی(سمگا1) به نرخ 8,775 به شماره اعلامیه 0000002960_3G"/>
    <n v="43721593"/>
    <n v="0"/>
    <n v="119684414"/>
    <x v="0"/>
    <n v="4960"/>
    <x v="15"/>
    <x v="10"/>
    <x v="2"/>
    <x v="22"/>
  </r>
  <r>
    <s v=""/>
    <n v="1071"/>
    <s v="1398/11/01"/>
    <s v="خريد تعداد 13,393 سهم گروه سرمایه گذاری میراث فرهنگی(سمگا1) به نرخ 8,774 به شماره اعلامیه 0000002957_3G"/>
    <n v="118043672"/>
    <n v="0"/>
    <n v="163406007"/>
    <x v="0"/>
    <n v="13393"/>
    <x v="15"/>
    <x v="10"/>
    <x v="2"/>
    <x v="22"/>
  </r>
  <r>
    <s v=""/>
    <n v="1072"/>
    <s v="1398/11/01"/>
    <s v="خريد تعداد 48,456 سهم گروه سرمایه گذاری میراث فرهنگی(سمگا1) به نرخ 8,770 به شماره اعلامیه 0000004429_3G"/>
    <n v="426888430"/>
    <n v="0"/>
    <n v="281449679"/>
    <x v="0"/>
    <n v="48456"/>
    <x v="15"/>
    <x v="10"/>
    <x v="2"/>
    <x v="22"/>
  </r>
  <r>
    <s v=""/>
    <n v="1073"/>
    <s v="1398/11/01"/>
    <s v="خريد تعداد 6,400 سهم گروه سرمایه گذاری میراث فرهنگی(سمگا1) به نرخ 8,769 به شماره اعلامیه 0000004455_3G"/>
    <n v="56376389"/>
    <n v="0"/>
    <n v="708338109"/>
    <x v="0"/>
    <n v="6400"/>
    <x v="15"/>
    <x v="10"/>
    <x v="2"/>
    <x v="22"/>
  </r>
  <r>
    <s v=""/>
    <n v="1074"/>
    <s v="1398/11/01"/>
    <s v="خريد تعداد 2,000 سهم گروه سرمایه گذاری میراث فرهنگی(سمگا1) به نرخ 8,760 به شماره اعلامیه 0000004453_3G"/>
    <n v="17599540"/>
    <n v="0"/>
    <n v="764714498"/>
    <x v="0"/>
    <n v="2000"/>
    <x v="15"/>
    <x v="10"/>
    <x v="2"/>
    <x v="22"/>
  </r>
  <r>
    <s v=""/>
    <n v="1075"/>
    <s v="1398/11/01"/>
    <s v="خريد تعداد 500 سهم گروه سرمایه گذاری میراث فرهنگی(سمگا1) به نرخ 8,750 به شماره اعلامیه 0000002967_3G"/>
    <n v="4394861"/>
    <n v="0"/>
    <n v="782314038"/>
    <x v="0"/>
    <n v="500"/>
    <x v="15"/>
    <x v="10"/>
    <x v="2"/>
    <x v="22"/>
  </r>
  <r>
    <s v=""/>
    <n v="1076"/>
    <s v="1398/11/01"/>
    <s v="خريد تعداد 100,000 سهم گروه سرمایه گذاری میراث فرهنگی(سمگا1) به نرخ 8,737 به شماره اعلامیه 0000002926_3G"/>
    <n v="877666583"/>
    <n v="0"/>
    <n v="786708899"/>
    <x v="0"/>
    <n v="100000"/>
    <x v="15"/>
    <x v="10"/>
    <x v="2"/>
    <x v="22"/>
  </r>
  <r>
    <s v=""/>
    <n v="1077"/>
    <s v="1398/11/01"/>
    <s v="خريد تعداد 11,377 سهم گروه سرمایه گذاری میراث فرهنگی(سمگا1) به نرخ 8,731 به شماره اعلامیه 0000002955_3G"/>
    <n v="99783554"/>
    <n v="0"/>
    <n v="1664375482"/>
    <x v="0"/>
    <n v="11377"/>
    <x v="15"/>
    <x v="10"/>
    <x v="2"/>
    <x v="22"/>
  </r>
  <r>
    <s v=""/>
    <n v="1078"/>
    <s v="1398/11/01"/>
    <s v="خريد تعداد 19,000 سهم گروه سرمایه گذاری میراث فرهنگی(سمگا1) به نرخ 8,565 به شماره اعلامیه 0000009900_3G"/>
    <n v="163473815"/>
    <n v="0"/>
    <n v="1764159036"/>
    <x v="0"/>
    <n v="19000"/>
    <x v="15"/>
    <x v="10"/>
    <x v="2"/>
    <x v="22"/>
  </r>
  <r>
    <s v=""/>
    <n v="1079"/>
    <s v="1398/11/01"/>
    <s v="فروش تعداد 23,000 سهم کشت وصنعت شریف آباد(زشریف1) به نرخ 14,599 به شماره اعلامیه 0000000447_3G"/>
    <n v="0"/>
    <n v="332503177"/>
    <n v="1927632851"/>
    <x v="1"/>
    <n v="23000"/>
    <x v="0"/>
    <x v="10"/>
    <x v="2"/>
    <x v="22"/>
  </r>
  <r>
    <s v=""/>
    <n v="1080"/>
    <s v="1398/11/01"/>
    <s v="فروش تعداد 2,000 سهم کشت وصنعت شریف آباد(زشریف1) به نرخ 14,530 به شماره اعلامیه 0000000475_3G"/>
    <n v="0"/>
    <n v="28776666"/>
    <n v="1595129674"/>
    <x v="1"/>
    <n v="2000"/>
    <x v="0"/>
    <x v="10"/>
    <x v="2"/>
    <x v="22"/>
  </r>
  <r>
    <s v=""/>
    <n v="1081"/>
    <s v="1398/11/01"/>
    <s v="فروش تعداد 28,000 سهم کشت وصنعت شریف آباد(زشریف1) به نرخ 14,525 به شماره اعلامیه 0000000479_3G"/>
    <n v="0"/>
    <n v="402734689"/>
    <n v="1566353008"/>
    <x v="1"/>
    <n v="28000"/>
    <x v="0"/>
    <x v="10"/>
    <x v="2"/>
    <x v="22"/>
  </r>
  <r>
    <s v=""/>
    <n v="1082"/>
    <s v="1398/11/01"/>
    <s v="فروش تعداد 5,435 سهم کشت وصنعت شریف آباد(زشریف1) به نرخ 14,523 به شماره اعلامیه 0000000476_3G"/>
    <n v="0"/>
    <n v="78162918"/>
    <n v="1163618319"/>
    <x v="1"/>
    <n v="5435"/>
    <x v="0"/>
    <x v="10"/>
    <x v="2"/>
    <x v="22"/>
  </r>
  <r>
    <s v=""/>
    <n v="1083"/>
    <s v="1398/11/01"/>
    <s v="فروش تعداد 14,565 سهم کشت وصنعت شریف آباد(زشریف1) به نرخ 14,522 به شماره اعلامیه 0000000477_3G"/>
    <n v="0"/>
    <n v="209450683"/>
    <n v="1085455401"/>
    <x v="1"/>
    <n v="14565"/>
    <x v="0"/>
    <x v="10"/>
    <x v="2"/>
    <x v="22"/>
  </r>
  <r>
    <s v=""/>
    <n v="1084"/>
    <s v="1398/11/01"/>
    <s v="فروش تعداد 10,024 سهم کشت وصنعت شریف آباد(زشریف1) به نرخ 14,521 به شماره اعلامیه 0000000466_3G"/>
    <n v="0"/>
    <n v="144139319"/>
    <n v="876004718"/>
    <x v="1"/>
    <n v="10024"/>
    <x v="0"/>
    <x v="10"/>
    <x v="2"/>
    <x v="22"/>
  </r>
  <r>
    <s v=""/>
    <n v="1085"/>
    <s v="1398/11/01"/>
    <s v="فروش تعداد 42,606 سهم کشت وصنعت شریف آباد(زشریف1) به نرخ 14,520 به شماره اعلامیه 0000000467_3G"/>
    <n v="0"/>
    <n v="612607395"/>
    <n v="731865399"/>
    <x v="1"/>
    <n v="42606"/>
    <x v="0"/>
    <x v="10"/>
    <x v="2"/>
    <x v="22"/>
  </r>
  <r>
    <s v=""/>
    <n v="1086"/>
    <s v="1398/11/01"/>
    <s v="فروش تعداد 522 سهم کشت وصنعت شریف آباد(زشریف1) به نرخ 14,498 به شماره اعلامیه 0000000786_3G"/>
    <n v="0"/>
    <n v="7494171"/>
    <n v="119258004"/>
    <x v="1"/>
    <n v="522"/>
    <x v="0"/>
    <x v="10"/>
    <x v="2"/>
    <x v="22"/>
  </r>
  <r>
    <s v=""/>
    <n v="1087"/>
    <s v="1398/11/01"/>
    <s v="فروش تعداد 34,478 سهم کشت وصنعت شریف آباد(زشریف1) به نرخ 14,450 به شماره اعلامیه 0000000789_3G"/>
    <n v="0"/>
    <n v="493349591"/>
    <n v="111763833"/>
    <x v="1"/>
    <n v="34478"/>
    <x v="0"/>
    <x v="10"/>
    <x v="2"/>
    <x v="22"/>
  </r>
  <r>
    <s v=""/>
    <n v="1088"/>
    <s v="1398/11/01"/>
    <s v="فروش تعداد 7,791 سهم کشت وصنعت شریف آباد(زشریف1) به نرخ 14,430 به شماره اعلامیه 0000001667_3G"/>
    <n v="0"/>
    <n v="111327999"/>
    <n v="-381585758"/>
    <x v="1"/>
    <n v="7791"/>
    <x v="0"/>
    <x v="10"/>
    <x v="2"/>
    <x v="22"/>
  </r>
  <r>
    <s v=""/>
    <n v="1089"/>
    <s v="1398/11/01"/>
    <s v="فروش تعداد 492 سهم کشت وصنعت شریف آباد(زشریف1) به نرخ 14,353 به شماره اعلامیه 0000001668_3G"/>
    <n v="0"/>
    <n v="6992828"/>
    <n v="-492913757"/>
    <x v="1"/>
    <n v="492"/>
    <x v="0"/>
    <x v="10"/>
    <x v="2"/>
    <x v="22"/>
  </r>
  <r>
    <s v=""/>
    <n v="1090"/>
    <s v="1398/11/01"/>
    <s v="فروش تعداد 111 سهم کشت وصنعت شریف آباد(زشریف1) به نرخ 14,351 به شماره اعلامیه 0000001674_3G"/>
    <n v="0"/>
    <n v="1577435"/>
    <n v="-499906585"/>
    <x v="1"/>
    <n v="111"/>
    <x v="0"/>
    <x v="10"/>
    <x v="2"/>
    <x v="22"/>
  </r>
  <r>
    <s v=""/>
    <n v="1091"/>
    <s v="1398/11/01"/>
    <s v="فروش تعداد 3,064 سهم کشت وصنعت شریف آباد(زشریف1) به نرخ 14,350 به شماره اعلامیه 0000001677_3G"/>
    <n v="0"/>
    <n v="43539731"/>
    <n v="-501484020"/>
    <x v="1"/>
    <n v="3064"/>
    <x v="0"/>
    <x v="10"/>
    <x v="2"/>
    <x v="22"/>
  </r>
  <r>
    <s v=""/>
    <n v="1092"/>
    <s v="1398/10/30"/>
    <s v="خريد تعداد 10,000 سهم بورس کالای ایران(کالا1) به نرخ 24,690 به شماره اعلاميه 0000000372_3G"/>
    <n v="248045616"/>
    <n v="0"/>
    <n v="-545023751"/>
    <x v="0"/>
    <n v="10000"/>
    <x v="8"/>
    <x v="11"/>
    <x v="2"/>
    <x v="23"/>
  </r>
  <r>
    <s v=""/>
    <n v="1093"/>
    <s v="1398/10/30"/>
    <s v="خريد تعداد 10,000 سهم بورس اوراق بهادار تهران(بورس1) به نرخ 25,053 به شماره اعلاميه 0000000373_3G"/>
    <n v="251692458"/>
    <n v="0"/>
    <n v="-296978135"/>
    <x v="0"/>
    <n v="10000"/>
    <x v="9"/>
    <x v="11"/>
    <x v="2"/>
    <x v="23"/>
  </r>
  <r>
    <s v=""/>
    <n v="1094"/>
    <s v="1398/10/30"/>
    <s v="خريد تعداد 130,140 سهم گروه سرمایه گذاری میراث فرهنگی(سمگا1) به نرخ 9,080 به شماره اعلامیه 0000001901_3G"/>
    <n v="1187035966"/>
    <n v="0"/>
    <n v="-45285677"/>
    <x v="0"/>
    <n v="130140"/>
    <x v="15"/>
    <x v="11"/>
    <x v="2"/>
    <x v="23"/>
  </r>
  <r>
    <s v=""/>
    <n v="1095"/>
    <s v="1398/10/30"/>
    <s v="خريد تعداد 2,725 سهم گروه سرمایه گذاری میراث فرهنگی(سمگا1) به نرخ 9,078 به شماره اعلامیه 0000001969_3G"/>
    <n v="24849853"/>
    <n v="0"/>
    <n v="1141750289"/>
    <x v="0"/>
    <n v="2725"/>
    <x v="15"/>
    <x v="11"/>
    <x v="2"/>
    <x v="23"/>
  </r>
  <r>
    <s v=""/>
    <n v="1096"/>
    <s v="1398/10/30"/>
    <s v="خريد تعداد 5,000 سهم گروه سرمایه گذاری میراث فرهنگی(سمگا1) به نرخ 9,077 به شماره اعلامیه 0000001967_3G"/>
    <n v="45591046"/>
    <n v="0"/>
    <n v="1166600142"/>
    <x v="0"/>
    <n v="5000"/>
    <x v="15"/>
    <x v="11"/>
    <x v="2"/>
    <x v="23"/>
  </r>
  <r>
    <s v=""/>
    <n v="1097"/>
    <s v="1398/10/30"/>
    <s v="خريد تعداد 14,245 سهم گروه سرمایه گذاری میراث فرهنگی(سمگا1) به نرخ 9,059 به شماره اعلامیه 0000001870_3G"/>
    <n v="129631312"/>
    <n v="0"/>
    <n v="1212191188"/>
    <x v="0"/>
    <n v="14245"/>
    <x v="15"/>
    <x v="11"/>
    <x v="2"/>
    <x v="23"/>
  </r>
  <r>
    <s v=""/>
    <n v="1098"/>
    <s v="1398/10/30"/>
    <s v="خريد تعداد 13,100 سهم گروه سرمایه گذاری میراث فرهنگی(سمگا1) به نرخ 9,053 به شماره اعلامیه 0000001966_3G"/>
    <n v="119132715"/>
    <n v="0"/>
    <n v="1341822500"/>
    <x v="0"/>
    <n v="13100"/>
    <x v="15"/>
    <x v="11"/>
    <x v="2"/>
    <x v="23"/>
  </r>
  <r>
    <s v=""/>
    <n v="1099"/>
    <s v="1398/10/30"/>
    <s v="خريد تعداد 6,485 سهم گروه سرمایه گذاری میراث فرهنگی(سمگا1) به نرخ 9,052 به شماره اعلامیه 0000001844_3G"/>
    <n v="58968720"/>
    <n v="0"/>
    <n v="1460955215"/>
    <x v="0"/>
    <n v="6485"/>
    <x v="15"/>
    <x v="11"/>
    <x v="2"/>
    <x v="23"/>
  </r>
  <r>
    <s v=""/>
    <n v="1100"/>
    <s v="1398/10/30"/>
    <s v="خريد تعداد 10,578 سهم گروه سرمایه گذاری میراث فرهنگی(سمگا1) به نرخ 9,051 به شماره اعلامیه 0000001841_3G"/>
    <n v="96176142"/>
    <n v="0"/>
    <n v="1519923935"/>
    <x v="0"/>
    <n v="10578"/>
    <x v="15"/>
    <x v="11"/>
    <x v="2"/>
    <x v="23"/>
  </r>
  <r>
    <s v=""/>
    <n v="1101"/>
    <s v="1398/10/30"/>
    <s v="خريد تعداد 19,005 سهم گروه سرمایه گذاری میراث فرهنگی(سمگا1) به نرخ 9,050 به شماره اعلامیه 0000001884_3G"/>
    <n v="172776105"/>
    <n v="0"/>
    <n v="1616100077"/>
    <x v="0"/>
    <n v="19005"/>
    <x v="15"/>
    <x v="11"/>
    <x v="2"/>
    <x v="23"/>
  </r>
  <r>
    <s v=""/>
    <n v="1102"/>
    <s v="1398/10/30"/>
    <s v="خريد تعداد 69,547 سهم گروه سرمایه گذاری میراث فرهنگی(سمگا1) به نرخ 9,049 به شماره اعلامیه 0000001867_3G"/>
    <n v="632187951"/>
    <n v="0"/>
    <n v="1788876182"/>
    <x v="0"/>
    <n v="69547"/>
    <x v="15"/>
    <x v="11"/>
    <x v="2"/>
    <x v="23"/>
  </r>
  <r>
    <s v=""/>
    <n v="1103"/>
    <s v="1398/10/30"/>
    <s v="خريد تعداد 38,337 سهم گروه سرمایه گذاری میراث فرهنگی(سمگا1) به نرخ 8,882 به شماره اعلامیه 0000005703_3G"/>
    <n v="342055140"/>
    <n v="0"/>
    <n v="2421064133"/>
    <x v="0"/>
    <n v="38337"/>
    <x v="15"/>
    <x v="11"/>
    <x v="2"/>
    <x v="23"/>
  </r>
  <r>
    <s v=""/>
    <n v="1104"/>
    <s v="1398/10/30"/>
    <s v="خريد تعداد 56,844 سهم گروه سرمایه گذاری میراث فرهنگی(سمگا1) به نرخ 8,881 به شماره اعلامیه 0000005636_3G"/>
    <n v="507123493"/>
    <n v="0"/>
    <n v="2763119273"/>
    <x v="0"/>
    <n v="56844"/>
    <x v="15"/>
    <x v="11"/>
    <x v="2"/>
    <x v="23"/>
  </r>
  <r>
    <s v=""/>
    <n v="1105"/>
    <s v="1398/10/30"/>
    <s v="خريد تعداد 9,774 سهم گروه سرمایه گذاری میراث فرهنگی(سمگا1) به نرخ 8,880 به شماره اعلامیه 0000005635_3G"/>
    <n v="87187154"/>
    <n v="0"/>
    <n v="3270242766"/>
    <x v="0"/>
    <n v="9774"/>
    <x v="15"/>
    <x v="11"/>
    <x v="2"/>
    <x v="23"/>
  </r>
  <r>
    <s v=""/>
    <n v="1106"/>
    <s v="1398/10/30"/>
    <s v="فروش تعداد 1,042 سهم آسان پرداخت پرشین(آپ1) به نرخ 18,953 به شماره اعلاميه 0000002014_3G"/>
    <n v="0"/>
    <n v="19556481"/>
    <n v="3357429920"/>
    <x v="1"/>
    <n v="1042"/>
    <x v="53"/>
    <x v="11"/>
    <x v="2"/>
    <x v="23"/>
  </r>
  <r>
    <s v=""/>
    <n v="1107"/>
    <s v="1398/10/30"/>
    <s v="فروش تعداد 10,758 سهم آسان پرداخت پرشین(آپ1) به نرخ 18,950 به شماره اعلاميه 0000002017_3G"/>
    <n v="0"/>
    <n v="201876430"/>
    <n v="3337873439"/>
    <x v="1"/>
    <n v="10758"/>
    <x v="53"/>
    <x v="11"/>
    <x v="2"/>
    <x v="23"/>
  </r>
  <r>
    <s v=""/>
    <n v="1108"/>
    <s v="1398/10/30"/>
    <s v="فروش تعداد 150 سهم آسان پرداخت پرشین(آپ1) به نرخ 18,901 به شماره اعلاميه 0000002029_3G"/>
    <n v="0"/>
    <n v="2807510"/>
    <n v="3135997009"/>
    <x v="1"/>
    <n v="150"/>
    <x v="53"/>
    <x v="11"/>
    <x v="2"/>
    <x v="23"/>
  </r>
  <r>
    <s v=""/>
    <n v="1109"/>
    <s v="1398/10/30"/>
    <s v="فروش تعداد 38,029 سهم آسان پرداخت پرشین(آپ1) به نرخ 18,900 به شماره اعلاميه 0000002030_3G"/>
    <n v="0"/>
    <n v="711740309"/>
    <n v="3133189499"/>
    <x v="1"/>
    <n v="38029"/>
    <x v="53"/>
    <x v="11"/>
    <x v="2"/>
    <x v="23"/>
  </r>
  <r>
    <s v=""/>
    <n v="1110"/>
    <s v="1398/10/30"/>
    <s v="فروش تعداد 6,500 سهم سایر اشخاص بورس انرژی(انرژی31) به نرخ 69,216 به شماره اعلامیه 0000000493_3G"/>
    <n v="0"/>
    <n v="445517459"/>
    <n v="2421449190"/>
    <x v="1"/>
    <n v="6500"/>
    <x v="61"/>
    <x v="11"/>
    <x v="2"/>
    <x v="23"/>
  </r>
  <r>
    <s v=""/>
    <n v="1111"/>
    <s v="1398/10/30"/>
    <s v="فروش تعداد 100 سهم سایر اشخاص بورس انرژی(انرژی31) به نرخ 68,955 به شماره اعلامیه 0000000169_3G"/>
    <n v="0"/>
    <n v="6828273"/>
    <n v="1975931731"/>
    <x v="1"/>
    <n v="100"/>
    <x v="61"/>
    <x v="11"/>
    <x v="2"/>
    <x v="23"/>
  </r>
  <r>
    <s v=""/>
    <n v="1112"/>
    <s v="1398/10/30"/>
    <s v="فروش تعداد 4,070 سهم سایر اشخاص بورس انرژی(انرژی31) به نرخ 68,952 به شماره اعلامیه 0000000171_3G"/>
    <n v="0"/>
    <n v="277898461"/>
    <n v="1969103458"/>
    <x v="1"/>
    <n v="4070"/>
    <x v="61"/>
    <x v="11"/>
    <x v="2"/>
    <x v="23"/>
  </r>
  <r>
    <s v=""/>
    <n v="1113"/>
    <s v="1398/10/30"/>
    <s v="فروش تعداد 373 سهم سایر اشخاص بورس انرژی(انرژی31) به نرخ 68,700 به شماره اعلامیه 0000000130_3G"/>
    <n v="0"/>
    <n v="25375259"/>
    <n v="1691204997"/>
    <x v="1"/>
    <n v="373"/>
    <x v="61"/>
    <x v="11"/>
    <x v="2"/>
    <x v="23"/>
  </r>
  <r>
    <s v=""/>
    <n v="1114"/>
    <s v="1398/10/30"/>
    <s v="فروش تعداد 201 سهم سایر اشخاص بورس انرژی(انرژی31) به نرخ 68,500 به شماره اعلامیه 0000000107_3G"/>
    <n v="0"/>
    <n v="13634261"/>
    <n v="1665829738"/>
    <x v="1"/>
    <n v="201"/>
    <x v="61"/>
    <x v="11"/>
    <x v="2"/>
    <x v="23"/>
  </r>
  <r>
    <s v=""/>
    <n v="1115"/>
    <s v="1398/10/30"/>
    <s v="فروش تعداد 188 سهم سایر اشخاص بورس انرژی(انرژی31) به نرخ 68,202 به شماره اعلامیه 0000000131_3G"/>
    <n v="0"/>
    <n v="12696967"/>
    <n v="1652195477"/>
    <x v="1"/>
    <n v="188"/>
    <x v="61"/>
    <x v="11"/>
    <x v="2"/>
    <x v="23"/>
  </r>
  <r>
    <s v=""/>
    <n v="1116"/>
    <s v="1398/10/30"/>
    <s v="فروش تعداد 5,249 سهم سایر اشخاص بورس انرژی(انرژی31) به نرخ 68,201 به شماره اعلامیه 0000000132_3G"/>
    <n v="0"/>
    <n v="354496682"/>
    <n v="1639498510"/>
    <x v="1"/>
    <n v="5249"/>
    <x v="61"/>
    <x v="11"/>
    <x v="2"/>
    <x v="23"/>
  </r>
  <r>
    <s v=""/>
    <n v="1117"/>
    <s v="1398/10/30"/>
    <s v="فروش تعداد 4,811 سهم سایر اشخاص بورس انرژی(انرژی31) به نرخ 68,200 به شماره اعلامیه 0000000110_3G"/>
    <n v="0"/>
    <n v="324911128"/>
    <n v="1285001828"/>
    <x v="1"/>
    <n v="4811"/>
    <x v="61"/>
    <x v="11"/>
    <x v="2"/>
    <x v="23"/>
  </r>
  <r>
    <s v=""/>
    <n v="1118"/>
    <s v="1398/10/30"/>
    <s v="بابت سود صندوق سرمایه گذاری حامی دی 98"/>
    <n v="0"/>
    <n v="4936416"/>
    <n v="960090700"/>
    <x v="3"/>
    <n v="0"/>
    <x v="2"/>
    <x v="11"/>
    <x v="2"/>
    <x v="23"/>
  </r>
  <r>
    <s v=""/>
    <n v="1119"/>
    <s v="1398/10/29"/>
    <s v="خريد تعداد 28,002 سهم گروه سرمایه گذاری میراث فرهنگی(سمگا1) به نرخ 8,900 به شماره اعلامیه 0000001982_3G"/>
    <n v="250349243"/>
    <n v="0"/>
    <n v="955154284"/>
    <x v="0"/>
    <n v="28002"/>
    <x v="15"/>
    <x v="11"/>
    <x v="2"/>
    <x v="23"/>
  </r>
  <r>
    <s v=""/>
    <n v="1120"/>
    <s v="1398/10/29"/>
    <s v="خريد تعداد 55,502 سهم گروه سرمایه گذاری میراث فرهنگی(سمگا1) به نرخ 8,890 به شماره اعلامیه 0000001979_3G"/>
    <n v="495652872"/>
    <n v="0"/>
    <n v="1205503527"/>
    <x v="0"/>
    <n v="55502"/>
    <x v="15"/>
    <x v="11"/>
    <x v="2"/>
    <x v="23"/>
  </r>
  <r>
    <s v=""/>
    <n v="1121"/>
    <s v="1398/10/29"/>
    <s v="خريد تعداد 16,496 سهم گروه سرمایه گذاری میراث فرهنگی(سمگا1) به نرخ 8,889 به شماره اعلامیه 0000001978_3G"/>
    <n v="147298655"/>
    <n v="0"/>
    <n v="1701156399"/>
    <x v="0"/>
    <n v="16496"/>
    <x v="15"/>
    <x v="11"/>
    <x v="2"/>
    <x v="23"/>
  </r>
  <r>
    <s v=""/>
    <n v="1122"/>
    <s v="1398/10/29"/>
    <s v="خريد تعداد 700 سهم گروه سرمایه گذاری میراث فرهنگی(سمگا1) به نرخ 8,856 به شماره اعلامیه 0000002086_3G"/>
    <n v="6227339"/>
    <n v="0"/>
    <n v="1848455054"/>
    <x v="0"/>
    <n v="700"/>
    <x v="15"/>
    <x v="11"/>
    <x v="2"/>
    <x v="23"/>
  </r>
  <r>
    <s v=""/>
    <n v="1123"/>
    <s v="1398/10/29"/>
    <s v="خريد تعداد 34,000 سهم گروه سرمایه گذاری میراث فرهنگی(سمگا1) به نرخ 8,851 به شماره اعلامیه 0000002041_3G"/>
    <n v="302300232"/>
    <n v="0"/>
    <n v="1854682393"/>
    <x v="0"/>
    <n v="34000"/>
    <x v="15"/>
    <x v="11"/>
    <x v="2"/>
    <x v="23"/>
  </r>
  <r>
    <s v=""/>
    <n v="1124"/>
    <s v="1398/10/29"/>
    <s v="فروش تعداد 9,194 سهم شیر پاستوریزه پگاه فارس(غفارس1) به نرخ 37,500 به شماره اعلامیه 0000000204_3G"/>
    <n v="0"/>
    <n v="341413445"/>
    <n v="2156982625"/>
    <x v="1"/>
    <n v="9194"/>
    <x v="82"/>
    <x v="11"/>
    <x v="2"/>
    <x v="23"/>
  </r>
  <r>
    <s v=""/>
    <n v="1125"/>
    <s v="1398/10/29"/>
    <s v="فروش تعداد 1,507 سهم سایر اشخاص بورس انرژی(انرژی31) به نرخ 67,966 به شماره اعلامیه 0000002412_3G"/>
    <n v="0"/>
    <n v="101426131"/>
    <n v="1815569180"/>
    <x v="1"/>
    <n v="1507"/>
    <x v="61"/>
    <x v="11"/>
    <x v="2"/>
    <x v="23"/>
  </r>
  <r>
    <s v=""/>
    <n v="1126"/>
    <s v="1398/10/29"/>
    <s v="فروش تعداد 1,007 سهم سایر اشخاص بورس انرژی(انرژی31) به نرخ 67,500 به شماره اعلامیه 0000001608_3G"/>
    <n v="0"/>
    <n v="67309772"/>
    <n v="1714143049"/>
    <x v="1"/>
    <n v="1007"/>
    <x v="61"/>
    <x v="11"/>
    <x v="2"/>
    <x v="23"/>
  </r>
  <r>
    <s v=""/>
    <n v="1127"/>
    <s v="1398/10/29"/>
    <s v="فروش تعداد 1,245 سهم سایر اشخاص بورس انرژی(انرژی31) به نرخ 67,300 به شماره اعلامیه 0000002362_3G"/>
    <n v="0"/>
    <n v="82971565"/>
    <n v="1646833277"/>
    <x v="1"/>
    <n v="1245"/>
    <x v="61"/>
    <x v="11"/>
    <x v="2"/>
    <x v="23"/>
  </r>
  <r>
    <s v=""/>
    <n v="1128"/>
    <s v="1398/10/29"/>
    <s v="فروش تعداد 1,909 سهم سایر اشخاص بورس انرژی(انرژی31) به نرخ 67,220 به شماره اعلامیه 0000002372_3G"/>
    <n v="0"/>
    <n v="127071835"/>
    <n v="1563861712"/>
    <x v="1"/>
    <n v="1909"/>
    <x v="61"/>
    <x v="11"/>
    <x v="2"/>
    <x v="23"/>
  </r>
  <r>
    <s v=""/>
    <n v="1129"/>
    <s v="1398/10/29"/>
    <s v="فروش تعداد 5,588 سهم سایر اشخاص بورس انرژی(انرژی31) به نرخ 66,808 به شماره اعلامیه 0000001526_3G"/>
    <n v="0"/>
    <n v="369683211"/>
    <n v="1436789877"/>
    <x v="1"/>
    <n v="5588"/>
    <x v="61"/>
    <x v="11"/>
    <x v="2"/>
    <x v="23"/>
  </r>
  <r>
    <s v=""/>
    <n v="1130"/>
    <s v="1398/10/29"/>
    <s v="فروش تعداد 7,033 سهم سایر اشخاص بورس انرژی(انرژی31) به نرخ 66,800 به شماره اعلامیه 0000001438_3G"/>
    <n v="0"/>
    <n v="465223810"/>
    <n v="1067106666"/>
    <x v="1"/>
    <n v="7033"/>
    <x v="61"/>
    <x v="11"/>
    <x v="2"/>
    <x v="23"/>
  </r>
  <r>
    <s v=""/>
    <n v="1131"/>
    <s v="1398/10/29"/>
    <s v="فروش تعداد 17,947 سهم سایر اشخاص بورس انرژی(انرژی31) به نرخ 66,500 به شماره اعلامیه 0000000304_3G"/>
    <n v="0"/>
    <n v="1181839124"/>
    <n v="601882856"/>
    <x v="1"/>
    <n v="17947"/>
    <x v="61"/>
    <x v="11"/>
    <x v="2"/>
    <x v="23"/>
  </r>
  <r>
    <s v=""/>
    <n v="1132"/>
    <s v="1398/10/28"/>
    <s v="خريد تعداد 20,608 سهم بورس کالای ایران(کالا1) به نرخ 22,898 به شماره اعلاميه 0000000069_3G"/>
    <n v="474071512"/>
    <n v="0"/>
    <n v="-579956268"/>
    <x v="0"/>
    <n v="20608"/>
    <x v="8"/>
    <x v="11"/>
    <x v="2"/>
    <x v="23"/>
  </r>
  <r>
    <s v=""/>
    <n v="1133"/>
    <s v="1398/10/28"/>
    <s v="خريد تعداد 100 سهم بورس کالای ایران(کالا1) به نرخ 22,720 به شماره اعلاميه 0000000232_3G"/>
    <n v="2282537"/>
    <n v="0"/>
    <n v="-105884756"/>
    <x v="0"/>
    <n v="100"/>
    <x v="8"/>
    <x v="11"/>
    <x v="2"/>
    <x v="23"/>
  </r>
  <r>
    <s v=""/>
    <n v="1134"/>
    <s v="1398/10/28"/>
    <s v="خريد تعداد 7,100 سهم گروه سرمایه گذاری میراث فرهنگی(سمگا1) به نرخ 8,766 به شماره اعلامیه 0000000696_3G"/>
    <n v="62521159"/>
    <n v="0"/>
    <n v="-103602219"/>
    <x v="0"/>
    <n v="7100"/>
    <x v="15"/>
    <x v="11"/>
    <x v="2"/>
    <x v="23"/>
  </r>
  <r>
    <s v=""/>
    <n v="1135"/>
    <s v="1398/10/28"/>
    <s v="خريد تعداد 40,000 سهم گروه سرمایه گذاری میراث فرهنگی(سمگا1) به نرخ 8,761 به شماره اعلامیه 0000000700_3G"/>
    <n v="352030983"/>
    <n v="0"/>
    <n v="-41081060"/>
    <x v="0"/>
    <n v="40000"/>
    <x v="15"/>
    <x v="11"/>
    <x v="2"/>
    <x v="23"/>
  </r>
  <r>
    <s v=""/>
    <n v="1136"/>
    <s v="1398/10/25"/>
    <s v="خريد تعداد 1,990 سهم فرابورس ایران(فرابورس1) به نرخ 25,001 به شماره اعلامیه 0000000660_3G"/>
    <n v="49977862"/>
    <n v="0"/>
    <n v="310949923"/>
    <x v="0"/>
    <n v="1990"/>
    <x v="5"/>
    <x v="11"/>
    <x v="2"/>
    <x v="23"/>
  </r>
  <r>
    <s v=""/>
    <n v="1137"/>
    <s v="1398/10/25"/>
    <s v="خريد تعداد 7,300 سهم بورس کالای ایران(کالا1) به نرخ 21,440 به شماره اعلاميه 0000000008_3G"/>
    <n v="157238213"/>
    <n v="0"/>
    <n v="360927785"/>
    <x v="0"/>
    <n v="7300"/>
    <x v="8"/>
    <x v="11"/>
    <x v="2"/>
    <x v="23"/>
  </r>
  <r>
    <s v=""/>
    <n v="1138"/>
    <s v="1398/10/25"/>
    <s v="خريد تعداد 1,700 سهم بورس اوراق بهادار تهران(بورس1) به نرخ 21,324 به شماره اعلاميه 0000000038_3G"/>
    <n v="36419003"/>
    <n v="0"/>
    <n v="518165998"/>
    <x v="0"/>
    <n v="1700"/>
    <x v="9"/>
    <x v="11"/>
    <x v="2"/>
    <x v="23"/>
  </r>
  <r>
    <s v=""/>
    <n v="1139"/>
    <s v="1398/10/25"/>
    <s v="فروش تعداد 700 سهم شیر پاستوریزه پگاه فارس(غفارس1) به نرخ 37,302 به شماره اعلامیه 0000000001_3G"/>
    <n v="0"/>
    <n v="25856817"/>
    <n v="554585001"/>
    <x v="1"/>
    <n v="700"/>
    <x v="82"/>
    <x v="11"/>
    <x v="2"/>
    <x v="23"/>
  </r>
  <r>
    <s v=""/>
    <n v="1140"/>
    <s v="1398/10/25"/>
    <s v="فروش تعداد 537 سهم شیر پاستوریزه پگاه فارس(غفارس1) به نرخ 37,250 به شماره اعلامیه 0000000067_3G"/>
    <n v="0"/>
    <n v="19808221"/>
    <n v="528728184"/>
    <x v="1"/>
    <n v="537"/>
    <x v="82"/>
    <x v="11"/>
    <x v="2"/>
    <x v="23"/>
  </r>
  <r>
    <s v=""/>
    <n v="1141"/>
    <s v="1398/10/25"/>
    <s v="فروش تعداد 108 سهم شیر پاستوریزه پگاه فارس(غفارس1) به نرخ 37,200 به شماره اعلامیه 0000000068_3G"/>
    <n v="0"/>
    <n v="3978433"/>
    <n v="508919963"/>
    <x v="1"/>
    <n v="108"/>
    <x v="82"/>
    <x v="11"/>
    <x v="2"/>
    <x v="23"/>
  </r>
  <r>
    <s v=""/>
    <n v="1142"/>
    <s v="1398/10/25"/>
    <s v="فروش تعداد 30 سهم شیر پاستوریزه پگاه فارس(غفارس1) به نرخ 37,190 به شماره اعلامیه 0000000010_3G"/>
    <n v="0"/>
    <n v="1104825"/>
    <n v="504941530"/>
    <x v="1"/>
    <n v="30"/>
    <x v="82"/>
    <x v="11"/>
    <x v="2"/>
    <x v="23"/>
  </r>
  <r>
    <s v=""/>
    <n v="1143"/>
    <s v="1398/10/25"/>
    <s v="فروش تعداد 500 سهم شیر پاستوریزه پگاه فارس(غفارس1) به نرخ 37,021 به شماره اعلامیه 0000000003_3G"/>
    <n v="0"/>
    <n v="18330026"/>
    <n v="503836705"/>
    <x v="1"/>
    <n v="500"/>
    <x v="82"/>
    <x v="11"/>
    <x v="2"/>
    <x v="23"/>
  </r>
  <r>
    <s v=""/>
    <n v="1144"/>
    <s v="1398/10/25"/>
    <s v="فروش تعداد 600 سهم شیر پاستوریزه پگاه فارس(غفارس1) به نرخ 37,010 به شماره اعلامیه 0000000069_3G"/>
    <n v="0"/>
    <n v="21989496"/>
    <n v="485506679"/>
    <x v="1"/>
    <n v="600"/>
    <x v="82"/>
    <x v="11"/>
    <x v="2"/>
    <x v="23"/>
  </r>
  <r>
    <s v=""/>
    <n v="1145"/>
    <s v="1398/10/25"/>
    <s v="فروش تعداد 12,000 سهم شیر پاستوریزه پگاه فارس(غفارس1) به نرخ 37,000 به شماره اعلامیه 0000000078_3G"/>
    <n v="0"/>
    <n v="439671008"/>
    <n v="463517183"/>
    <x v="1"/>
    <n v="12000"/>
    <x v="82"/>
    <x v="11"/>
    <x v="2"/>
    <x v="23"/>
  </r>
  <r>
    <s v=""/>
    <n v="1146"/>
    <s v="1398/10/25"/>
    <s v="فروش تعداد 28 سهم شیر پاستوریزه پگاه فارس(غفارس1) به نرخ 36,350 به شماره اعلامیه 0000000044_3G"/>
    <n v="0"/>
    <n v="1007880"/>
    <n v="23846175"/>
    <x v="1"/>
    <n v="28"/>
    <x v="82"/>
    <x v="11"/>
    <x v="2"/>
    <x v="23"/>
  </r>
  <r>
    <s v=""/>
    <n v="1147"/>
    <s v="1398/10/25"/>
    <s v="فروش تعداد 3,395 سهم شیر پاستوریزه پگاه فارس(غفارس1) به نرخ 36,333 به شماره اعلامیه 0000000012_3G"/>
    <n v="0"/>
    <n v="122147875"/>
    <n v="22838295"/>
    <x v="1"/>
    <n v="3395"/>
    <x v="82"/>
    <x v="11"/>
    <x v="2"/>
    <x v="23"/>
  </r>
  <r>
    <s v=""/>
    <n v="1148"/>
    <s v="1398/10/25"/>
    <s v="فروش تعداد 3,425 سهم شیر پاستوریزه پگاه فارس(غفارس1) به نرخ 36,311 به شماره اعلامیه 0000000031_3G"/>
    <n v="0"/>
    <n v="123152630"/>
    <n v="-99309580"/>
    <x v="1"/>
    <n v="3425"/>
    <x v="82"/>
    <x v="11"/>
    <x v="2"/>
    <x v="23"/>
  </r>
  <r>
    <s v=""/>
    <n v="1149"/>
    <s v="1398/10/25"/>
    <s v="فروش تعداد 3,000 سهم شیر پاستوریزه پگاه فارس(غفارس1) به نرخ 36,310 به شماره اعلامیه 0000000047_3G"/>
    <n v="0"/>
    <n v="107867937"/>
    <n v="-222462210"/>
    <x v="1"/>
    <n v="3000"/>
    <x v="82"/>
    <x v="11"/>
    <x v="2"/>
    <x v="23"/>
  </r>
  <r>
    <s v=""/>
    <n v="1150"/>
    <s v="1398/10/25"/>
    <s v="فروش تعداد 280 سهم شیر پاستوریزه پگاه فارس(غفارس1) به نرخ 36,301 به شماره اعلامیه 0000000018_3G"/>
    <n v="0"/>
    <n v="10065182"/>
    <n v="-330330147"/>
    <x v="1"/>
    <n v="280"/>
    <x v="82"/>
    <x v="11"/>
    <x v="2"/>
    <x v="23"/>
  </r>
  <r>
    <s v=""/>
    <n v="1151"/>
    <s v="1398/10/25"/>
    <s v="فروش تعداد 1,658 سهم شیر پاستوریزه پگاه فارس(غفارس1) به نرخ 36,300 به شماره اعلامیه 0000000020_3G"/>
    <n v="0"/>
    <n v="59598598"/>
    <n v="-340395329"/>
    <x v="1"/>
    <n v="1658"/>
    <x v="82"/>
    <x v="11"/>
    <x v="2"/>
    <x v="23"/>
  </r>
  <r>
    <s v=""/>
    <n v="1152"/>
    <s v="1398/10/15"/>
    <s v="پرداخت وجه طی حواله کارت به کارت دروازه پرداخت به شماره 162055260116 بانک ملت تاریخ : 1398/10/14 شعبه : فرعی(A2)"/>
    <n v="0"/>
    <n v="1000000"/>
    <n v="-399993927"/>
    <x v="4"/>
    <n v="0"/>
    <x v="2"/>
    <x v="11"/>
    <x v="2"/>
    <x v="23"/>
  </r>
  <r>
    <s v=""/>
    <n v="1153"/>
    <s v="1398/10/15"/>
    <s v="پرداخت وجه طی حواله کارت به کارت دروازه پرداخت به شماره 162055039940 بانک ملت تاریخ : 1398/10/14 شعبه : فرعی(A2)"/>
    <n v="0"/>
    <n v="1000000"/>
    <n v="-400993927"/>
    <x v="4"/>
    <n v="0"/>
    <x v="2"/>
    <x v="11"/>
    <x v="2"/>
    <x v="23"/>
  </r>
  <r>
    <s v=""/>
    <n v="1154"/>
    <s v="1398/10/14"/>
    <s v="خريد تعداد 216 سهم سرمایه گذاری صنایع پتروشیمی(وپترو1) به نرخ 9,215 به شماره اعلاميه 0000000110_3G"/>
    <n v="1999673"/>
    <n v="0"/>
    <n v="-401993927"/>
    <x v="0"/>
    <n v="216"/>
    <x v="23"/>
    <x v="11"/>
    <x v="2"/>
    <x v="23"/>
  </r>
  <r>
    <s v=""/>
    <n v="1155"/>
    <s v="1398/10/12"/>
    <s v="پرداخت وجه طی حواله کارت به کارت دروازه پرداخت به شماره 161905439442 بانک ملت تاریخ : 1398/10/11 شعبه : فرعی(A2)"/>
    <n v="0"/>
    <n v="2500000"/>
    <n v="-399994254"/>
    <x v="4"/>
    <n v="0"/>
    <x v="2"/>
    <x v="11"/>
    <x v="2"/>
    <x v="23"/>
  </r>
  <r>
    <s v=""/>
    <n v="1156"/>
    <s v="1398/10/11"/>
    <s v="خريد تعداد 2,588 سهم تولید ژلاتین کپسول ایران(دکپسول1) به نرخ 23,160 به شماره اعلامیه 0000001322_3G"/>
    <n v="60210189"/>
    <n v="0"/>
    <n v="-402494254"/>
    <x v="0"/>
    <n v="2588"/>
    <x v="39"/>
    <x v="11"/>
    <x v="2"/>
    <x v="23"/>
  </r>
  <r>
    <s v=""/>
    <n v="1157"/>
    <s v="1398/10/11"/>
    <s v="خريد تعداد 600 سهم تولید ژلاتین کپسول ایران(دکپسول1) به نرخ 23,159 به شماره اعلامیه 0000001320_3G"/>
    <n v="13958475"/>
    <n v="0"/>
    <n v="-342284065"/>
    <x v="0"/>
    <n v="600"/>
    <x v="39"/>
    <x v="11"/>
    <x v="2"/>
    <x v="23"/>
  </r>
  <r>
    <s v=""/>
    <n v="1158"/>
    <s v="1398/10/11"/>
    <s v="خريد تعداد 122 سهم بورس کالای ایران(کالا1) به نرخ 20,700 به شماره اعلاميه 0000000883_3G"/>
    <n v="2537115"/>
    <n v="0"/>
    <n v="-328325590"/>
    <x v="0"/>
    <n v="122"/>
    <x v="8"/>
    <x v="11"/>
    <x v="2"/>
    <x v="23"/>
  </r>
  <r>
    <s v=""/>
    <n v="1159"/>
    <s v="1398/10/11"/>
    <s v="فروش تعداد 4,870 سهم پالایش نفت تهران(شتران1) به نرخ 6,154 به شماره اعلاميه 0000002502_3G"/>
    <n v="0"/>
    <n v="29677777"/>
    <n v="-325788475"/>
    <x v="1"/>
    <n v="4870"/>
    <x v="54"/>
    <x v="11"/>
    <x v="2"/>
    <x v="23"/>
  </r>
  <r>
    <s v=""/>
    <n v="1160"/>
    <s v="1398/10/10"/>
    <s v="خريد تعداد 5,287 سهم تولید ژلاتین کپسول ایران(دکپسول1) به نرخ 22,100 به شماره اعلامیه 0000000829_3G"/>
    <n v="117373160"/>
    <n v="0"/>
    <n v="-355466252"/>
    <x v="0"/>
    <n v="5287"/>
    <x v="39"/>
    <x v="11"/>
    <x v="2"/>
    <x v="23"/>
  </r>
  <r>
    <s v=""/>
    <n v="1161"/>
    <s v="1398/10/10"/>
    <s v="خريد تعداد 12,013 سهم تولید ژلاتین کپسول ایران(دکپسول1) به نرخ 22,099 به شماره اعلامیه 0000000827_3G"/>
    <n v="266680535"/>
    <n v="0"/>
    <n v="-238093092"/>
    <x v="0"/>
    <n v="12013"/>
    <x v="39"/>
    <x v="11"/>
    <x v="2"/>
    <x v="23"/>
  </r>
  <r>
    <s v=""/>
    <n v="1162"/>
    <s v="1398/10/10"/>
    <s v="خريد تعداد 8,554 سهم تولید ژلاتین کپسول ایران(دکپسول1) به نرخ 22,098 به شماره اعلامیه 0000000831_3G"/>
    <n v="189884457"/>
    <n v="0"/>
    <n v="28587443"/>
    <x v="0"/>
    <n v="8554"/>
    <x v="39"/>
    <x v="11"/>
    <x v="2"/>
    <x v="23"/>
  </r>
  <r>
    <s v=""/>
    <n v="1163"/>
    <s v="1398/10/10"/>
    <s v="خريد تعداد 1,446 سهم تولید ژلاتین کپسول ایران(دکپسول1) به نرخ 22,090 به شماره اعلامیه 0000000816_3G"/>
    <n v="32087150"/>
    <n v="0"/>
    <n v="218471900"/>
    <x v="0"/>
    <n v="1446"/>
    <x v="39"/>
    <x v="11"/>
    <x v="2"/>
    <x v="23"/>
  </r>
  <r>
    <s v=""/>
    <n v="1164"/>
    <s v="1398/10/10"/>
    <s v="خريد تعداد 10,000 سهم تولید ژلاتین کپسول ایران(دکپسول1) به نرخ 21,860 به شماره اعلامیه 0000000961_3G"/>
    <n v="219592432"/>
    <n v="0"/>
    <n v="250559050"/>
    <x v="0"/>
    <n v="10000"/>
    <x v="39"/>
    <x v="11"/>
    <x v="2"/>
    <x v="23"/>
  </r>
  <r>
    <s v=""/>
    <n v="1165"/>
    <s v="1398/10/10"/>
    <s v="فروش تعداد 54,465 سهم پالایش نفت تهران(شتران1) به نرخ 6,100 به شماره اعلاميه 0000002008_3G"/>
    <n v="0"/>
    <n v="328997228"/>
    <n v="470151482"/>
    <x v="1"/>
    <n v="54465"/>
    <x v="54"/>
    <x v="11"/>
    <x v="2"/>
    <x v="23"/>
  </r>
  <r>
    <s v=""/>
    <n v="1166"/>
    <s v="1398/10/10"/>
    <s v="فروش تعداد 13,000 سهم پالایش نفت تهران(شتران1) به نرخ 6,088 به شماره اعلاميه 0000002148_3G"/>
    <n v="0"/>
    <n v="78372360"/>
    <n v="141154254"/>
    <x v="1"/>
    <n v="13000"/>
    <x v="54"/>
    <x v="11"/>
    <x v="2"/>
    <x v="23"/>
  </r>
  <r>
    <s v=""/>
    <n v="1167"/>
    <s v="1398/10/10"/>
    <s v="فروش تعداد 2,230 سهم پالایش نفت تهران(شتران1) به نرخ 6,066 به شماره اعلاميه 0000002407_3G"/>
    <n v="0"/>
    <n v="13395293"/>
    <n v="62781894"/>
    <x v="1"/>
    <n v="2230"/>
    <x v="54"/>
    <x v="11"/>
    <x v="2"/>
    <x v="23"/>
  </r>
  <r>
    <s v=""/>
    <n v="1168"/>
    <s v="1398/10/10"/>
    <s v="فروش تعداد 4,080 سهم پالایش نفت تهران(شتران1) به نرخ 6,055 به شماره اعلاميه 0000004639_3G"/>
    <n v="0"/>
    <n v="24463535"/>
    <n v="49386601"/>
    <x v="1"/>
    <n v="4080"/>
    <x v="54"/>
    <x v="11"/>
    <x v="2"/>
    <x v="23"/>
  </r>
  <r>
    <s v=""/>
    <n v="1169"/>
    <s v="1398/10/10"/>
    <s v="فروش تعداد 40,000 سهم پالایش نفت تهران(شتران1) به نرخ 6,050 به شماره اعلاميه 0000003019_3G"/>
    <n v="0"/>
    <n v="239640516"/>
    <n v="24923066"/>
    <x v="1"/>
    <n v="40000"/>
    <x v="54"/>
    <x v="11"/>
    <x v="2"/>
    <x v="23"/>
  </r>
  <r>
    <s v=""/>
    <n v="1170"/>
    <s v="1398/10/10"/>
    <s v="فروش تعداد 2,360 سهم خدمات انفورماتیک(رانفور1) به نرخ 18,290 به شماره اعلاميه 0000000173_3G"/>
    <n v="0"/>
    <n v="42743551"/>
    <n v="-214717450"/>
    <x v="1"/>
    <n v="2360"/>
    <x v="75"/>
    <x v="11"/>
    <x v="2"/>
    <x v="23"/>
  </r>
  <r>
    <s v=""/>
    <n v="1171"/>
    <s v="1398/10/10"/>
    <s v="فروش تعداد 1,500 سهم خدمات انفورماتیک(رانفور1) به نرخ 18,220 به شماره اعلاميه 0000000180_3G"/>
    <n v="0"/>
    <n v="27063535"/>
    <n v="-257461001"/>
    <x v="1"/>
    <n v="1500"/>
    <x v="75"/>
    <x v="11"/>
    <x v="2"/>
    <x v="23"/>
  </r>
  <r>
    <s v=""/>
    <n v="1172"/>
    <s v="1398/10/10"/>
    <s v="فروش تعداد 6,399 سهم خدمات انفورماتیک(رانفور1) به نرخ 18,216 به شماره اعلاميه 0000000177_3G"/>
    <n v="0"/>
    <n v="115427696"/>
    <n v="-284524536"/>
    <x v="1"/>
    <n v="6399"/>
    <x v="75"/>
    <x v="11"/>
    <x v="2"/>
    <x v="23"/>
  </r>
  <r>
    <s v=""/>
    <n v="1173"/>
    <s v="1398/10/10"/>
    <s v="پرداخت وجه طی حواله کارت به کارت دروازه پرداخت به شماره 161795964355 بانک ملت تاریخ : 1398/10/09 شعبه : فرعی(A2)"/>
    <n v="0"/>
    <n v="230637000"/>
    <n v="-399952232"/>
    <x v="4"/>
    <n v="0"/>
    <x v="2"/>
    <x v="11"/>
    <x v="2"/>
    <x v="23"/>
  </r>
  <r>
    <s v=""/>
    <n v="1174"/>
    <s v="1398/10/09"/>
    <s v="خريد تعداد 51,210 سهم پالایش نفت بندرعباس(شبندر1) به نرخ 10,525 به شماره اعلاميه 0000000284_3G"/>
    <n v="541486138"/>
    <n v="0"/>
    <n v="-630589232"/>
    <x v="0"/>
    <n v="51210"/>
    <x v="60"/>
    <x v="11"/>
    <x v="2"/>
    <x v="23"/>
  </r>
  <r>
    <s v=""/>
    <n v="1175"/>
    <s v="1398/10/08"/>
    <s v="خريد تعداد 5,000 سهم توزیع دارو پخش(دتوزیع1) به نرخ 34,800 به شماره اعلامیه 0000005679_3G"/>
    <n v="174789951"/>
    <n v="0"/>
    <n v="-89103094"/>
    <x v="0"/>
    <n v="5000"/>
    <x v="38"/>
    <x v="11"/>
    <x v="2"/>
    <x v="23"/>
  </r>
  <r>
    <s v=""/>
    <n v="1176"/>
    <s v="1398/10/08"/>
    <s v="خريد تعداد 2,500 سهم توزیع دارو پخش(دتوزیع1) به نرخ 34,792 به شماره اعلامیه 0000005694_3G"/>
    <n v="87374888"/>
    <n v="0"/>
    <n v="85686857"/>
    <x v="0"/>
    <n v="2500"/>
    <x v="38"/>
    <x v="11"/>
    <x v="2"/>
    <x v="23"/>
  </r>
  <r>
    <s v=""/>
    <n v="1177"/>
    <s v="1398/10/08"/>
    <s v="فروش تعداد 16,413 سهم گوشت مرغ ماهان(زماهان1) به نرخ 19,324 به شماره اعلامیه 0000000633_3G"/>
    <n v="0"/>
    <n v="314072471"/>
    <n v="173061745"/>
    <x v="1"/>
    <n v="16413"/>
    <x v="83"/>
    <x v="11"/>
    <x v="2"/>
    <x v="23"/>
  </r>
  <r>
    <s v=""/>
    <n v="1178"/>
    <s v="1398/10/08"/>
    <s v="فروش تعداد 1,000 سهم گوشت مرغ ماهان(زماهان1) به نرخ 19,215 به شماره اعلامیه 0000000634_3G"/>
    <n v="0"/>
    <n v="19027656"/>
    <n v="-141010726"/>
    <x v="1"/>
    <n v="1000"/>
    <x v="83"/>
    <x v="11"/>
    <x v="2"/>
    <x v="23"/>
  </r>
  <r>
    <s v=""/>
    <n v="1179"/>
    <s v="1398/10/08"/>
    <s v="فروش تعداد 12,614 سهم گوشت مرغ ماهان(زماهان1) به نرخ 19,210 به شماره اعلامیه 0000000636_3G"/>
    <n v="0"/>
    <n v="239952375"/>
    <n v="-160038382"/>
    <x v="1"/>
    <n v="12614"/>
    <x v="83"/>
    <x v="11"/>
    <x v="2"/>
    <x v="23"/>
  </r>
  <r>
    <s v=""/>
    <n v="1180"/>
    <s v="1398/10/04"/>
    <s v="خريد تعداد 35,000 سهم پالایش نفت بندرعباس(شبندر1) به نرخ 9,360 به شماره اعلاميه 0000000444_3G"/>
    <n v="329120064"/>
    <n v="0"/>
    <n v="-399990757"/>
    <x v="0"/>
    <n v="35000"/>
    <x v="60"/>
    <x v="11"/>
    <x v="2"/>
    <x v="23"/>
  </r>
  <r>
    <s v=""/>
    <n v="1181"/>
    <s v="1398/10/04"/>
    <s v="خريد تعداد 47,793 سهم پالایش نفت بندرعباس(شبندر1) به نرخ 9,325 به شماره اعلاميه 0000000312_3G"/>
    <n v="447737618"/>
    <n v="0"/>
    <n v="-70870693"/>
    <x v="0"/>
    <n v="47793"/>
    <x v="60"/>
    <x v="11"/>
    <x v="2"/>
    <x v="23"/>
  </r>
  <r>
    <s v=""/>
    <n v="1182"/>
    <s v="1398/10/04"/>
    <s v="خريد تعداد 30,860 سهم پالایش نفت بندرعباس(شبندر1) به نرخ 9,324 به شماره اعلاميه 0000000311_3G"/>
    <n v="289073738"/>
    <n v="0"/>
    <n v="376866925"/>
    <x v="0"/>
    <n v="30860"/>
    <x v="60"/>
    <x v="11"/>
    <x v="2"/>
    <x v="23"/>
  </r>
  <r>
    <s v=""/>
    <n v="1183"/>
    <s v="1398/10/04"/>
    <s v="خريد تعداد 5,663 سهم پالایش نفت بندرعباس(شبندر1) به نرخ 9,323 به شماره اعلاميه 0000000309_3G"/>
    <n v="53041118"/>
    <n v="0"/>
    <n v="665940663"/>
    <x v="0"/>
    <n v="5663"/>
    <x v="60"/>
    <x v="11"/>
    <x v="2"/>
    <x v="23"/>
  </r>
  <r>
    <s v=""/>
    <n v="1184"/>
    <s v="1398/10/04"/>
    <s v="خريد تعداد 22,684 سهم پالایش نفت بندرعباس(شبندر1) به نرخ 9,322 به شماره اعلاميه 0000000307_3G"/>
    <n v="212441418"/>
    <n v="0"/>
    <n v="718981781"/>
    <x v="0"/>
    <n v="22684"/>
    <x v="60"/>
    <x v="11"/>
    <x v="2"/>
    <x v="23"/>
  </r>
  <r>
    <s v=""/>
    <n v="1185"/>
    <s v="1398/10/04"/>
    <s v="خريد تعداد 156,232 سهم پالایش نفت بندرعباس(شبندر1) به نرخ 9,300 به شماره اعلاميه 0000000270_3G"/>
    <n v="1459699304"/>
    <n v="0"/>
    <n v="931423199"/>
    <x v="0"/>
    <n v="156232"/>
    <x v="60"/>
    <x v="11"/>
    <x v="2"/>
    <x v="23"/>
  </r>
  <r>
    <s v=""/>
    <n v="1186"/>
    <s v="1398/10/04"/>
    <s v="خريد تعداد 2,991 سهم پالایش نفت بندرعباس(شبندر1) به نرخ 9,299 به شماره اعلاميه 0000000940_3G"/>
    <n v="27942354"/>
    <n v="0"/>
    <n v="2391122503"/>
    <x v="0"/>
    <n v="2991"/>
    <x v="60"/>
    <x v="11"/>
    <x v="2"/>
    <x v="23"/>
  </r>
  <r>
    <s v=""/>
    <n v="1187"/>
    <s v="1398/10/03"/>
    <s v="خريد تعداد 2,461 سهم خدمات انفورماتیک(رانفور1) به نرخ 16,340 به شماره اعلاميه 0000000261_3G"/>
    <n v="40399319"/>
    <n v="0"/>
    <n v="2419064857"/>
    <x v="0"/>
    <n v="2461"/>
    <x v="75"/>
    <x v="11"/>
    <x v="2"/>
    <x v="23"/>
  </r>
  <r>
    <s v=""/>
    <n v="1188"/>
    <s v="1398/10/03"/>
    <s v="خريد تعداد 7,731 سهم خدمات انفورماتیک(رانفور1) به نرخ 16,339 به شماره اعلاميه 0000000259_3G"/>
    <n v="126902910"/>
    <n v="0"/>
    <n v="2459464176"/>
    <x v="0"/>
    <n v="7731"/>
    <x v="75"/>
    <x v="11"/>
    <x v="2"/>
    <x v="23"/>
  </r>
  <r>
    <s v=""/>
    <n v="1189"/>
    <s v="1398/10/03"/>
    <s v="فروش تعداد 4,303 سهم توسعه معدنی و صنعتی صبانور(کنور1) به نرخ 9,227 به شماره اعلاميه 0000000133_3G"/>
    <n v="0"/>
    <n v="39316680"/>
    <n v="2586367086"/>
    <x v="1"/>
    <n v="4303"/>
    <x v="12"/>
    <x v="11"/>
    <x v="2"/>
    <x v="23"/>
  </r>
  <r>
    <s v=""/>
    <n v="1190"/>
    <s v="1398/10/03"/>
    <s v="فروش تعداد 7,450 سهم توسعه معدنی و صنعتی صبانور(کنور1) به نرخ 9,226 به شماره اعلاميه 0000000127_3G"/>
    <n v="0"/>
    <n v="68063548"/>
    <n v="2547050406"/>
    <x v="1"/>
    <n v="7450"/>
    <x v="12"/>
    <x v="11"/>
    <x v="2"/>
    <x v="23"/>
  </r>
  <r>
    <s v=""/>
    <n v="1191"/>
    <s v="1398/10/03"/>
    <s v="دریافت وجه طی حواله ساتنا بانکی به شماره 006730 بانک خاور میانه جهت واریز به حساب 0100868772008"/>
    <n v="50000000"/>
    <n v="0"/>
    <n v="2478986858"/>
    <x v="2"/>
    <n v="0"/>
    <x v="2"/>
    <x v="11"/>
    <x v="2"/>
    <x v="23"/>
  </r>
  <r>
    <s v=""/>
    <n v="1192"/>
    <s v="1398/10/02"/>
    <s v="خريد تعداد 10,000 سهم توسعه مولد نیروگاهی جهرم(بجهرم1) به نرخ 2,992 به شماره اعلامیه 0000001691_3G"/>
    <n v="30055831"/>
    <n v="0"/>
    <n v="2528986858"/>
    <x v="0"/>
    <n v="10000"/>
    <x v="78"/>
    <x v="11"/>
    <x v="2"/>
    <x v="23"/>
  </r>
  <r>
    <s v=""/>
    <n v="1193"/>
    <s v="1398/10/02"/>
    <s v="خريد تعداد 232,984 سهم توسعه مولد نیروگاهی جهرم(بجهرم1) به نرخ 2,950 به شماره اعلامیه 0000004402_3G"/>
    <n v="690423120"/>
    <n v="0"/>
    <n v="2559042689"/>
    <x v="0"/>
    <n v="232984"/>
    <x v="78"/>
    <x v="11"/>
    <x v="2"/>
    <x v="23"/>
  </r>
  <r>
    <s v=""/>
    <n v="1194"/>
    <s v="1398/10/02"/>
    <s v="خريد تعداد 153,493 سهم توسعه مولد نیروگاهی جهرم(بجهرم1) به نرخ 2,949 به شماره اعلامیه 0000004411_3G"/>
    <n v="454705861"/>
    <n v="0"/>
    <n v="3249465809"/>
    <x v="0"/>
    <n v="153493"/>
    <x v="78"/>
    <x v="11"/>
    <x v="2"/>
    <x v="23"/>
  </r>
  <r>
    <s v=""/>
    <n v="1195"/>
    <s v="1398/10/02"/>
    <s v="خريد تعداد 12,445 سهم توسعه مولد نیروگاهی جهرم(بجهرم1) به نرخ 2,948 به شماره اعلامیه 0000004387_3G"/>
    <n v="36854410"/>
    <n v="0"/>
    <n v="3704171670"/>
    <x v="0"/>
    <n v="12445"/>
    <x v="78"/>
    <x v="11"/>
    <x v="2"/>
    <x v="23"/>
  </r>
  <r>
    <s v=""/>
    <n v="1196"/>
    <s v="1398/10/02"/>
    <s v="خريد تعداد 21,078 سهم توسعه مولد نیروگاهی جهرم(بجهرم1) به نرخ 2,947 به شماره اعلامیه 0000004382_3G"/>
    <n v="62398869"/>
    <n v="0"/>
    <n v="3741026080"/>
    <x v="0"/>
    <n v="21078"/>
    <x v="78"/>
    <x v="11"/>
    <x v="2"/>
    <x v="23"/>
  </r>
  <r>
    <s v=""/>
    <n v="1197"/>
    <s v="1398/10/02"/>
    <s v="خريد تعداد 53,658 سهم توسعه مولد نیروگاهی جهرم(بجهرم1) به نرخ 2,940 به شماره اعلامیه 0000004346_3G"/>
    <n v="158470723"/>
    <n v="0"/>
    <n v="3803424949"/>
    <x v="0"/>
    <n v="53658"/>
    <x v="78"/>
    <x v="11"/>
    <x v="2"/>
    <x v="23"/>
  </r>
  <r>
    <s v=""/>
    <n v="1198"/>
    <s v="1398/10/02"/>
    <s v="خريد تعداد 6,000 سهم توسعه مولد نیروگاهی جهرم(بجهرم1) به نرخ 2,935 به شماره اعلامیه 0000004344_3G"/>
    <n v="17689946"/>
    <n v="0"/>
    <n v="3961895672"/>
    <x v="0"/>
    <n v="6000"/>
    <x v="78"/>
    <x v="11"/>
    <x v="2"/>
    <x v="23"/>
  </r>
  <r>
    <s v=""/>
    <n v="1199"/>
    <s v="1398/10/02"/>
    <s v="خريد تعداد 64,665 سهم توسعه مولد نیروگاهی جهرم(بجهرم1) به نرخ 2,933 به شماره اعلامیه 0000004342_3G"/>
    <n v="190523495"/>
    <n v="0"/>
    <n v="3979585618"/>
    <x v="0"/>
    <n v="64665"/>
    <x v="78"/>
    <x v="11"/>
    <x v="2"/>
    <x v="23"/>
  </r>
  <r>
    <s v=""/>
    <n v="1200"/>
    <s v="1398/10/02"/>
    <s v="خريد تعداد 5,000 سهم توسعه مولد نیروگاهی جهرم(بجهرم1) به نرخ 2,932 به شماره اعلامیه 0000004337_3G"/>
    <n v="14726556"/>
    <n v="0"/>
    <n v="4170109113"/>
    <x v="0"/>
    <n v="5000"/>
    <x v="78"/>
    <x v="11"/>
    <x v="2"/>
    <x v="23"/>
  </r>
  <r>
    <s v=""/>
    <n v="1201"/>
    <s v="1398/10/02"/>
    <s v="خريد تعداد 1,000 سهم توسعه مولد نیروگاهی جهرم(بجهرم1) به نرخ 2,931 به شماره اعلامیه 0000004336_3G"/>
    <n v="2944304"/>
    <n v="0"/>
    <n v="4184835669"/>
    <x v="0"/>
    <n v="1000"/>
    <x v="78"/>
    <x v="11"/>
    <x v="2"/>
    <x v="23"/>
  </r>
  <r>
    <s v=""/>
    <n v="1202"/>
    <s v="1398/10/02"/>
    <s v="خريد تعداد 3,493 سهم توسعه مولد نیروگاهی جهرم(بجهرم1) به نرخ 2,930 به شماره اعلامیه 0000004335_3G"/>
    <n v="10280949"/>
    <n v="0"/>
    <n v="4187779973"/>
    <x v="0"/>
    <n v="3493"/>
    <x v="78"/>
    <x v="11"/>
    <x v="2"/>
    <x v="23"/>
  </r>
  <r>
    <s v=""/>
    <n v="1203"/>
    <s v="1398/10/02"/>
    <s v="خريد تعداد 16,184 سهم توسعه مولد نیروگاهی جهرم(بجهرم1) به نرخ 2,929 به شماره اعلامیه 0000004332_3G"/>
    <n v="47618141"/>
    <n v="0"/>
    <n v="4198060922"/>
    <x v="0"/>
    <n v="16184"/>
    <x v="78"/>
    <x v="11"/>
    <x v="2"/>
    <x v="23"/>
  </r>
  <r>
    <s v=""/>
    <n v="1204"/>
    <s v="1398/10/02"/>
    <s v="خريد تعداد 12,280 سهم توسعه مولد نیروگاهی جهرم(بجهرم1) به نرخ 2,927 به شماره اعلامیه 0000004631_3G"/>
    <n v="36106740"/>
    <n v="0"/>
    <n v="4245679063"/>
    <x v="0"/>
    <n v="12280"/>
    <x v="78"/>
    <x v="11"/>
    <x v="2"/>
    <x v="23"/>
  </r>
  <r>
    <s v=""/>
    <n v="1205"/>
    <s v="1398/10/02"/>
    <s v="خريد تعداد 2,986 سهم توسعه مولد نیروگاهی جهرم(بجهرم1) به نرخ 2,926 به شماره اعلامیه 0000004629_3G"/>
    <n v="8776694"/>
    <n v="0"/>
    <n v="4281785803"/>
    <x v="0"/>
    <n v="2986"/>
    <x v="78"/>
    <x v="11"/>
    <x v="2"/>
    <x v="23"/>
  </r>
  <r>
    <s v=""/>
    <n v="1206"/>
    <s v="1398/10/02"/>
    <s v="خريد تعداد 13,431 سهم توسعه مولد نیروگاهی جهرم(بجهرم1) به نرخ 2,924 به شماره اعلامیه 0000004627_3G"/>
    <n v="39450538"/>
    <n v="0"/>
    <n v="4290562497"/>
    <x v="0"/>
    <n v="13431"/>
    <x v="78"/>
    <x v="11"/>
    <x v="2"/>
    <x v="23"/>
  </r>
  <r>
    <s v=""/>
    <n v="1207"/>
    <s v="1398/10/02"/>
    <s v="خريد تعداد 25,216 سهم پالایش نفت لاوان(شاوان1) به نرخ 42,300 به شماره اعلامیه 0000000450_3G"/>
    <n v="1071479326"/>
    <n v="0"/>
    <n v="4330013035"/>
    <x v="0"/>
    <n v="25216"/>
    <x v="44"/>
    <x v="11"/>
    <x v="2"/>
    <x v="23"/>
  </r>
  <r>
    <s v=""/>
    <n v="1208"/>
    <s v="1398/10/02"/>
    <s v="خريد تعداد 275 سهم پالایش نفت لاوان(شاوان1) به نرخ 42,299 به شماره اعلامیه 0000000172_3G"/>
    <n v="11685027"/>
    <n v="0"/>
    <n v="5401492361"/>
    <x v="0"/>
    <n v="275"/>
    <x v="44"/>
    <x v="11"/>
    <x v="2"/>
    <x v="23"/>
  </r>
  <r>
    <s v=""/>
    <n v="1209"/>
    <s v="1398/10/02"/>
    <s v="خريد تعداد 588 سهم پالایش نفت لاوان(شاوان1) به نرخ 42,200 به شماره اعلامیه 0000000168_3G"/>
    <n v="24926246"/>
    <n v="0"/>
    <n v="5413177388"/>
    <x v="0"/>
    <n v="588"/>
    <x v="44"/>
    <x v="11"/>
    <x v="2"/>
    <x v="23"/>
  </r>
  <r>
    <s v=""/>
    <n v="1210"/>
    <s v="1398/10/02"/>
    <s v="خريد تعداد 879 سهم پالایش نفت لاوان(شاوان1) به نرخ 42,150 به شماره اعلامیه 0000000164_3G"/>
    <n v="37218051"/>
    <n v="0"/>
    <n v="5438103634"/>
    <x v="0"/>
    <n v="879"/>
    <x v="44"/>
    <x v="11"/>
    <x v="2"/>
    <x v="23"/>
  </r>
  <r>
    <s v=""/>
    <n v="1211"/>
    <s v="1398/10/02"/>
    <s v="خريد تعداد 842 سهم پالایش نفت لاوان(شاوان1) به نرخ 42,149 به شماره اعلامیه 0000000162_3G"/>
    <n v="35650575"/>
    <n v="0"/>
    <n v="5475321685"/>
    <x v="0"/>
    <n v="842"/>
    <x v="44"/>
    <x v="11"/>
    <x v="2"/>
    <x v="23"/>
  </r>
  <r>
    <s v=""/>
    <n v="1212"/>
    <s v="1398/10/02"/>
    <s v="خريد تعداد 3,152 سهم پالایش نفت اصفهان(شپنا1) به نرخ 5,770 به شماره اعلاميه 0000001916_3G"/>
    <n v="18271416"/>
    <n v="0"/>
    <n v="5510972260"/>
    <x v="0"/>
    <n v="3152"/>
    <x v="47"/>
    <x v="11"/>
    <x v="2"/>
    <x v="23"/>
  </r>
  <r>
    <s v=""/>
    <n v="1213"/>
    <s v="1398/10/02"/>
    <s v="خريد تعداد 2,300 سهم پالایش نفت اصفهان(شپنا1) به نرخ 5,769 به شماره اعلاميه 0000001912_3G"/>
    <n v="13330263"/>
    <n v="0"/>
    <n v="5529243676"/>
    <x v="0"/>
    <n v="2300"/>
    <x v="47"/>
    <x v="11"/>
    <x v="2"/>
    <x v="23"/>
  </r>
  <r>
    <s v=""/>
    <n v="1214"/>
    <s v="1398/10/02"/>
    <s v="خريد تعداد 8,088 سهم پالایش نفت اصفهان(شپنا1) به نرخ 5,768 به شماره اعلاميه 0000001911_3G"/>
    <n v="46868046"/>
    <n v="0"/>
    <n v="5542573939"/>
    <x v="0"/>
    <n v="8088"/>
    <x v="47"/>
    <x v="11"/>
    <x v="2"/>
    <x v="23"/>
  </r>
  <r>
    <s v=""/>
    <n v="1215"/>
    <s v="1398/10/02"/>
    <s v="خريد تعداد 8,460 سهم پالایش نفت اصفهان(شپنا1) به نرخ 5,766 به شماره اعلاميه 0000001910_3G"/>
    <n v="49006699"/>
    <n v="0"/>
    <n v="5589441985"/>
    <x v="0"/>
    <n v="8460"/>
    <x v="47"/>
    <x v="11"/>
    <x v="2"/>
    <x v="23"/>
  </r>
  <r>
    <s v=""/>
    <n v="1216"/>
    <s v="1398/10/02"/>
    <s v="فروش تعداد 500 سهم شیر پاستوریزه پگاه فارس(غفارس1) به نرخ 43,589 به شماره اعلامیه 0000000088_3G"/>
    <n v="0"/>
    <n v="21582006"/>
    <n v="5638448684"/>
    <x v="1"/>
    <n v="500"/>
    <x v="82"/>
    <x v="11"/>
    <x v="2"/>
    <x v="23"/>
  </r>
  <r>
    <s v=""/>
    <n v="1217"/>
    <s v="1398/10/02"/>
    <s v="فروش تعداد 2,850 سهم شیر پاستوریزه پگاه فارس(غفارس1) به نرخ 43,298 به شماره اعلامیه 0000000082_3G"/>
    <n v="0"/>
    <n v="122196162"/>
    <n v="5616866678"/>
    <x v="1"/>
    <n v="2850"/>
    <x v="82"/>
    <x v="11"/>
    <x v="2"/>
    <x v="23"/>
  </r>
  <r>
    <s v=""/>
    <n v="1218"/>
    <s v="1398/10/02"/>
    <s v="فروش تعداد 500 سهم شیر پاستوریزه پگاه فارس(غفارس1) به نرخ 42,700 به شماره اعلامیه 0000000078_3G"/>
    <n v="0"/>
    <n v="21141839"/>
    <n v="5494670516"/>
    <x v="1"/>
    <n v="500"/>
    <x v="82"/>
    <x v="11"/>
    <x v="2"/>
    <x v="23"/>
  </r>
  <r>
    <s v=""/>
    <n v="1219"/>
    <s v="1398/10/02"/>
    <s v="فروش تعداد 950 سهم شیر پاستوریزه پگاه فارس(غفارس1) به نرخ 42,600 به شماره اعلامیه 0000000067_3G"/>
    <n v="0"/>
    <n v="40075420"/>
    <n v="5473528677"/>
    <x v="1"/>
    <n v="950"/>
    <x v="82"/>
    <x v="11"/>
    <x v="2"/>
    <x v="23"/>
  </r>
  <r>
    <s v=""/>
    <n v="1220"/>
    <s v="1398/10/02"/>
    <s v="فروش تعداد 800 سهم شیر پاستوریزه پگاه فارس(غفارس1) به نرخ 42,500 به شماره اعلامیه 0000000077_3G"/>
    <n v="0"/>
    <n v="33668500"/>
    <n v="5433453257"/>
    <x v="1"/>
    <n v="800"/>
    <x v="82"/>
    <x v="11"/>
    <x v="2"/>
    <x v="23"/>
  </r>
  <r>
    <s v=""/>
    <n v="1221"/>
    <s v="1398/10/02"/>
    <s v="فروش تعداد 45 سهم شیر پاستوریزه پگاه فارس(غفارس1) به نرخ 42,225 به شماره اعلامیه 0000000094_3G"/>
    <n v="0"/>
    <n v="1881600"/>
    <n v="5399784757"/>
    <x v="1"/>
    <n v="45"/>
    <x v="82"/>
    <x v="11"/>
    <x v="2"/>
    <x v="23"/>
  </r>
  <r>
    <s v=""/>
    <n v="1222"/>
    <s v="1398/10/02"/>
    <s v="فروش تعداد 133 سهم شیر پاستوریزه پگاه فارس(غفارس1) به نرخ 42,223 به شماره اعلامیه 0000000093_3G"/>
    <n v="0"/>
    <n v="5560913"/>
    <n v="5397903157"/>
    <x v="1"/>
    <n v="133"/>
    <x v="82"/>
    <x v="11"/>
    <x v="2"/>
    <x v="23"/>
  </r>
  <r>
    <s v=""/>
    <n v="1223"/>
    <s v="1398/10/02"/>
    <s v="فروش تعداد 3,827 سهم شیر پاستوریزه پگاه فارس(غفارس1) به نرخ 42,222 به شماره اعلامیه 0000000098_3G"/>
    <n v="0"/>
    <n v="160008172"/>
    <n v="5392342244"/>
    <x v="1"/>
    <n v="3827"/>
    <x v="82"/>
    <x v="11"/>
    <x v="2"/>
    <x v="23"/>
  </r>
  <r>
    <s v=""/>
    <n v="1224"/>
    <s v="1398/10/02"/>
    <s v="فروش تعداد 1,055 سهم شیر پاستوریزه پگاه فارس(غفارس1) به نرخ 42,212 به شماره اعلامیه 0000000099_3G"/>
    <n v="0"/>
    <n v="44099459"/>
    <n v="5232334072"/>
    <x v="1"/>
    <n v="1055"/>
    <x v="82"/>
    <x v="11"/>
    <x v="2"/>
    <x v="23"/>
  </r>
  <r>
    <s v=""/>
    <n v="1225"/>
    <s v="1398/10/01"/>
    <s v="فروش تعداد 10,119 سهم گسترش سرمایه گذاری ایرانیان(وگستر1) به نرخ 5,200 به شماره اعلامیه 0000001559_3G"/>
    <n v="0"/>
    <n v="52105778"/>
    <n v="5188234613"/>
    <x v="1"/>
    <n v="10119"/>
    <x v="58"/>
    <x v="11"/>
    <x v="2"/>
    <x v="23"/>
  </r>
  <r>
    <s v=""/>
    <n v="1226"/>
    <s v="1398/10/01"/>
    <s v="فروش تعداد 8,160 سهم گسترش سرمایه گذاری ایرانیان(وگستر1) به نرخ 5,190 به شماره اعلامیه 0000001507_3G"/>
    <n v="0"/>
    <n v="41937486"/>
    <n v="5136128835"/>
    <x v="1"/>
    <n v="8160"/>
    <x v="58"/>
    <x v="11"/>
    <x v="2"/>
    <x v="23"/>
  </r>
  <r>
    <s v=""/>
    <n v="1227"/>
    <s v="1398/10/01"/>
    <s v="فروش تعداد 16,676 سهم گسترش سرمایه گذاری ایرانیان(وگستر1) به نرخ 5,189 به شماره اعلامیه 0000000558_3G"/>
    <n v="0"/>
    <n v="85688086"/>
    <n v="5094191349"/>
    <x v="1"/>
    <n v="16676"/>
    <x v="58"/>
    <x v="11"/>
    <x v="2"/>
    <x v="23"/>
  </r>
  <r>
    <s v=""/>
    <n v="1228"/>
    <s v="1398/10/01"/>
    <s v="فروش تعداد 23,324 سهم گسترش سرمایه گذاری ایرانیان(وگستر1) به نرخ 5,188 به شماره اعلامیه 0000000559_3G"/>
    <n v="0"/>
    <n v="119825118"/>
    <n v="5008503263"/>
    <x v="1"/>
    <n v="23324"/>
    <x v="58"/>
    <x v="11"/>
    <x v="2"/>
    <x v="23"/>
  </r>
  <r>
    <s v=""/>
    <n v="1229"/>
    <s v="1398/10/01"/>
    <s v="فروش تعداد 33,000 سهم گسترش سرمایه گذاری ایرانیان(وگستر1) به نرخ 5,185 به شماره اعلامیه 0000000106_3G"/>
    <n v="0"/>
    <n v="169436737"/>
    <n v="4888678145"/>
    <x v="1"/>
    <n v="33000"/>
    <x v="58"/>
    <x v="11"/>
    <x v="2"/>
    <x v="23"/>
  </r>
  <r>
    <s v=""/>
    <n v="1230"/>
    <s v="1398/10/01"/>
    <s v="فروش تعداد 53,000 سهم گسترش سرمایه گذاری ایرانیان(وگستر1) به نرخ 5,180 به شماره اعلامیه 0000000114_3G"/>
    <n v="0"/>
    <n v="271863248"/>
    <n v="4719241408"/>
    <x v="1"/>
    <n v="53000"/>
    <x v="58"/>
    <x v="11"/>
    <x v="2"/>
    <x v="23"/>
  </r>
  <r>
    <s v=""/>
    <n v="1231"/>
    <s v="1398/10/01"/>
    <s v="فروش تعداد 200,000 سهم گسترش سرمایه گذاری ایرانیان(وگستر1) به نرخ 5,179 به شماره اعلامیه 0000000093_3G"/>
    <n v="0"/>
    <n v="1025700985"/>
    <n v="4447378160"/>
    <x v="1"/>
    <n v="200000"/>
    <x v="58"/>
    <x v="11"/>
    <x v="2"/>
    <x v="23"/>
  </r>
  <r>
    <s v=""/>
    <n v="1232"/>
    <s v="1398/10/01"/>
    <s v="فروش تعداد 27,152 سهم گسترش سرمایه گذاری ایرانیان(وگستر1) به نرخ 5,161 به شماره اعلامیه 0000000605_3G"/>
    <n v="0"/>
    <n v="138765198"/>
    <n v="3421677175"/>
    <x v="1"/>
    <n v="27152"/>
    <x v="58"/>
    <x v="11"/>
    <x v="2"/>
    <x v="23"/>
  </r>
  <r>
    <s v=""/>
    <n v="1233"/>
    <s v="1398/10/01"/>
    <s v="فروش تعداد 151,958 سهم گسترش سرمایه گذاری ایرانیان(وگستر1) به نرخ 5,160 به شماره اعلامیه 0000001181_3G"/>
    <n v="0"/>
    <n v="776458318"/>
    <n v="3282911977"/>
    <x v="1"/>
    <n v="151958"/>
    <x v="58"/>
    <x v="11"/>
    <x v="2"/>
    <x v="23"/>
  </r>
  <r>
    <s v=""/>
    <n v="1234"/>
    <s v="1398/10/01"/>
    <s v="فروش تعداد 17,865 سهم گسترش سرمایه گذاری ایرانیان(وگستر1) به نرخ 5,152 به شماره اعلامیه 0000000060_3G"/>
    <n v="0"/>
    <n v="91143089"/>
    <n v="2506453659"/>
    <x v="1"/>
    <n v="17865"/>
    <x v="58"/>
    <x v="11"/>
    <x v="2"/>
    <x v="23"/>
  </r>
  <r>
    <s v=""/>
    <n v="1235"/>
    <s v="1398/10/01"/>
    <s v="فروش تعداد 17,547 سهم گسترش سرمایه گذاری ایرانیان(وگستر1) به نرخ 5,151 به شماره اعلامیه 0000000538_3G"/>
    <n v="0"/>
    <n v="89503358"/>
    <n v="2415310570"/>
    <x v="1"/>
    <n v="17547"/>
    <x v="58"/>
    <x v="11"/>
    <x v="2"/>
    <x v="23"/>
  </r>
  <r>
    <s v=""/>
    <n v="1236"/>
    <s v="1398/10/01"/>
    <s v="فروش تعداد 39,355 سهم گسترش سرمایه گذاری ایرانیان(وگستر1) به نرخ 5,150 به شماره اعلامیه 0000000653_3G"/>
    <n v="0"/>
    <n v="200702155"/>
    <n v="2325807212"/>
    <x v="1"/>
    <n v="39355"/>
    <x v="58"/>
    <x v="11"/>
    <x v="2"/>
    <x v="23"/>
  </r>
  <r>
    <s v=""/>
    <n v="1237"/>
    <s v="1398/10/01"/>
    <s v="فروش تعداد 4,950 سهم گسترش سرمایه گذاری ایرانیان(وگستر1) به نرخ 5,145 به شماره اعلامیه 0000000625_3G"/>
    <n v="0"/>
    <n v="25219442"/>
    <n v="2125105057"/>
    <x v="1"/>
    <n v="4950"/>
    <x v="58"/>
    <x v="11"/>
    <x v="2"/>
    <x v="23"/>
  </r>
  <r>
    <s v=""/>
    <n v="1238"/>
    <s v="1398/10/01"/>
    <s v="فروش تعداد 10,000 سهم گسترش سرمایه گذاری ایرانیان(وگستر1) به نرخ 5,143 به شماره اعلامیه 0000000197_3G"/>
    <n v="0"/>
    <n v="50928560"/>
    <n v="2099885615"/>
    <x v="1"/>
    <n v="10000"/>
    <x v="58"/>
    <x v="11"/>
    <x v="2"/>
    <x v="23"/>
  </r>
  <r>
    <s v=""/>
    <n v="1239"/>
    <s v="1398/10/01"/>
    <s v="فروش تعداد 11,641 سهم گسترش سرمایه گذاری ایرانیان(وگستر1) به نرخ 5,142 به شماره اعلامیه 0000000201_3G"/>
    <n v="0"/>
    <n v="59274416"/>
    <n v="2048957055"/>
    <x v="1"/>
    <n v="11641"/>
    <x v="58"/>
    <x v="11"/>
    <x v="2"/>
    <x v="23"/>
  </r>
  <r>
    <s v=""/>
    <n v="1240"/>
    <s v="1398/10/01"/>
    <s v="فروش تعداد 8,146 سهم گسترش سرمایه گذاری ایرانیان(وگستر1) به نرخ 5,141 به شماره اعلامیه 0000000204_3G"/>
    <n v="0"/>
    <n v="41470284"/>
    <n v="1989682639"/>
    <x v="1"/>
    <n v="8146"/>
    <x v="58"/>
    <x v="11"/>
    <x v="2"/>
    <x v="23"/>
  </r>
  <r>
    <s v=""/>
    <n v="1241"/>
    <s v="1398/10/01"/>
    <s v="فروش تعداد 8,847 سهم گسترش سرمایه گذاری ایرانیان(وگستر1) به نرخ 5,140 به شماره اعلامیه 0000000631_3G"/>
    <n v="0"/>
    <n v="45030222"/>
    <n v="1948212355"/>
    <x v="1"/>
    <n v="8847"/>
    <x v="58"/>
    <x v="11"/>
    <x v="2"/>
    <x v="23"/>
  </r>
  <r>
    <s v=""/>
    <n v="1242"/>
    <s v="1398/10/01"/>
    <s v="فروش تعداد 1,000 سهم گسترش سرمایه گذاری ایرانیان(وگستر1) به نرخ 5,133 به شماره اعلامیه 0000001012_3G"/>
    <n v="0"/>
    <n v="5082958"/>
    <n v="1903182133"/>
    <x v="1"/>
    <n v="1000"/>
    <x v="58"/>
    <x v="11"/>
    <x v="2"/>
    <x v="23"/>
  </r>
  <r>
    <s v=""/>
    <n v="1243"/>
    <s v="1398/10/01"/>
    <s v="فروش تعداد 8,500 سهم گسترش سرمایه گذاری ایرانیان(وگستر1) به نرخ 5,130 به شماره اعلامیه 0000001043_3G"/>
    <n v="0"/>
    <n v="43179854"/>
    <n v="1898099175"/>
    <x v="1"/>
    <n v="8500"/>
    <x v="58"/>
    <x v="11"/>
    <x v="2"/>
    <x v="23"/>
  </r>
  <r>
    <s v=""/>
    <n v="1244"/>
    <s v="1398/10/01"/>
    <s v="فروش تعداد 3,940 سهم گسترش سرمایه گذاری ایرانیان(وگستر1) به نرخ 5,125 به شماره اعلامیه 0000000944_3G"/>
    <n v="0"/>
    <n v="19995630"/>
    <n v="1854919321"/>
    <x v="1"/>
    <n v="3940"/>
    <x v="58"/>
    <x v="11"/>
    <x v="2"/>
    <x v="23"/>
  </r>
  <r>
    <s v=""/>
    <n v="1245"/>
    <s v="1398/10/01"/>
    <s v="فروش تعداد 7,000 سهم گسترش سرمایه گذاری ایرانیان(وگستر1) به نرخ 5,123 به شماره اعلامیه 0000000121_3G"/>
    <n v="0"/>
    <n v="35511364"/>
    <n v="1834923691"/>
    <x v="1"/>
    <n v="7000"/>
    <x v="58"/>
    <x v="11"/>
    <x v="2"/>
    <x v="23"/>
  </r>
  <r>
    <s v=""/>
    <n v="1246"/>
    <s v="1398/10/01"/>
    <s v="فروش تعداد 29,000 سهم گسترش سرمایه گذاری ایرانیان(وگستر1) به نرخ 5,121 به شماره اعلامیه 0000000917_3G"/>
    <n v="0"/>
    <n v="147061040"/>
    <n v="1799412327"/>
    <x v="1"/>
    <n v="29000"/>
    <x v="58"/>
    <x v="11"/>
    <x v="2"/>
    <x v="23"/>
  </r>
  <r>
    <s v=""/>
    <n v="1247"/>
    <s v="1398/10/01"/>
    <s v="فروش تعداد 3,618 سهم گسترش سرمایه گذاری ایرانیان(وگستر1) به نرخ 5,120 به شماره اعلامیه 0000000897_3G"/>
    <n v="0"/>
    <n v="18343554"/>
    <n v="1652351287"/>
    <x v="1"/>
    <n v="3618"/>
    <x v="58"/>
    <x v="11"/>
    <x v="2"/>
    <x v="23"/>
  </r>
  <r>
    <s v=""/>
    <n v="1248"/>
    <s v="1398/10/01"/>
    <s v="فروش تعداد 1,313 سهم گسترش سرمایه گذاری ایرانیان(وگستر1) به نرخ 5,118 به شماره اعلامیه 0000000898_3G"/>
    <n v="0"/>
    <n v="6654420"/>
    <n v="1634007733"/>
    <x v="1"/>
    <n v="1313"/>
    <x v="58"/>
    <x v="11"/>
    <x v="2"/>
    <x v="23"/>
  </r>
  <r>
    <s v=""/>
    <n v="1249"/>
    <s v="1398/10/01"/>
    <s v="فروش تعداد 17,461 سهم گسترش سرمایه گذاری ایرانیان(وگستر1) به نرخ 5,116 به شماره اعلامیه 0000000504_3G"/>
    <n v="0"/>
    <n v="88459511"/>
    <n v="1627353313"/>
    <x v="1"/>
    <n v="17461"/>
    <x v="58"/>
    <x v="11"/>
    <x v="2"/>
    <x v="23"/>
  </r>
  <r>
    <s v=""/>
    <n v="1250"/>
    <s v="1398/10/01"/>
    <s v="فروش تعداد 26,920 سهم گسترش سرمایه گذاری ایرانیان(وگستر1) به نرخ 5,115 به شماره اعلامیه 0000000507_3G"/>
    <n v="0"/>
    <n v="136353284"/>
    <n v="1538893802"/>
    <x v="1"/>
    <n v="26920"/>
    <x v="58"/>
    <x v="11"/>
    <x v="2"/>
    <x v="23"/>
  </r>
  <r>
    <s v=""/>
    <n v="1251"/>
    <s v="1398/10/01"/>
    <s v="فروش تعداد 40,000 سهم گسترش سرمایه گذاری ایرانیان(وگستر1) به نرخ 5,111 به شماره اعلامیه 0000000516_3G"/>
    <n v="0"/>
    <n v="202446725"/>
    <n v="1402540518"/>
    <x v="1"/>
    <n v="40000"/>
    <x v="58"/>
    <x v="11"/>
    <x v="2"/>
    <x v="23"/>
  </r>
  <r>
    <s v=""/>
    <n v="1252"/>
    <s v="1398/10/01"/>
    <s v="فروش تعداد 49,500 سهم گسترش سرمایه گذاری ایرانیان(وگستر1) به نرخ 5,110 به شماره اعلامیه 0000000289_3G"/>
    <n v="0"/>
    <n v="250478801"/>
    <n v="1200093793"/>
    <x v="1"/>
    <n v="49500"/>
    <x v="58"/>
    <x v="11"/>
    <x v="2"/>
    <x v="23"/>
  </r>
  <r>
    <s v=""/>
    <n v="1253"/>
    <s v="1398/10/01"/>
    <s v="فروش تعداد 2,000 سهم گسترش سرمایه گذاری ایرانیان(وگستر1) به نرخ 5,102 به شماره اعلامیه 0000000061_3G"/>
    <n v="0"/>
    <n v="10104513"/>
    <n v="949614992"/>
    <x v="1"/>
    <n v="2000"/>
    <x v="58"/>
    <x v="11"/>
    <x v="2"/>
    <x v="23"/>
  </r>
  <r>
    <s v=""/>
    <n v="1254"/>
    <s v="1398/10/01"/>
    <s v="فروش تعداد 57,135 سهم گسترش سرمایه گذاری ایرانیان(وگستر1) به نرخ 5,101 به شماره اعلامیه 0000000411_3G"/>
    <n v="0"/>
    <n v="288604045"/>
    <n v="939510479"/>
    <x v="1"/>
    <n v="57135"/>
    <x v="58"/>
    <x v="11"/>
    <x v="2"/>
    <x v="23"/>
  </r>
  <r>
    <s v=""/>
    <n v="1255"/>
    <s v="1398/10/01"/>
    <s v="فروش تعداد 45,700 سهم گسترش سرمایه گذاری ایرانیان(وگستر1) به نرخ 5,100 به شماره اعلامیه 0000000925_3G"/>
    <n v="0"/>
    <n v="230797585"/>
    <n v="650906434"/>
    <x v="1"/>
    <n v="45700"/>
    <x v="58"/>
    <x v="11"/>
    <x v="2"/>
    <x v="23"/>
  </r>
  <r>
    <s v=""/>
    <n v="1256"/>
    <s v="1398/10/01"/>
    <s v="فروش تعداد 1,202 سهم گسترش سرمایه گذاری ایرانیان(وگستر1) به نرخ 5,098 به شماره اعلامیه 0000000775_3G"/>
    <n v="0"/>
    <n v="6068054"/>
    <n v="420108849"/>
    <x v="1"/>
    <n v="1202"/>
    <x v="58"/>
    <x v="11"/>
    <x v="2"/>
    <x v="23"/>
  </r>
  <r>
    <s v=""/>
    <n v="1257"/>
    <s v="1398/10/01"/>
    <s v="فروش تعداد 48,798 سهم گسترش سرمایه گذاری ایرانیان(وگستر1) به نرخ 5,097 به شماره اعلامیه 0000000776_3G"/>
    <n v="0"/>
    <n v="246298356"/>
    <n v="414040795"/>
    <x v="1"/>
    <n v="48798"/>
    <x v="58"/>
    <x v="11"/>
    <x v="2"/>
    <x v="23"/>
  </r>
  <r>
    <s v=""/>
    <n v="1258"/>
    <s v="1398/10/01"/>
    <s v="فروش تعداد 3,000 سهم گسترش سرمایه گذاری ایرانیان(وگستر1) به نرخ 5,089 به شماره اعلامیه 0000000363_3G"/>
    <n v="0"/>
    <n v="15118148"/>
    <n v="167742439"/>
    <x v="1"/>
    <n v="3000"/>
    <x v="58"/>
    <x v="11"/>
    <x v="2"/>
    <x v="23"/>
  </r>
  <r>
    <s v=""/>
    <n v="1259"/>
    <s v="1398/10/01"/>
    <s v="فروش تعداد 1,000 سهم گسترش سرمایه گذاری ایرانیان(وگستر1) به نرخ 5,083 به شماره اعلامیه 0000000831_3G"/>
    <n v="0"/>
    <n v="5033448"/>
    <n v="152624291"/>
    <x v="1"/>
    <n v="1000"/>
    <x v="58"/>
    <x v="11"/>
    <x v="2"/>
    <x v="23"/>
  </r>
  <r>
    <s v=""/>
    <n v="1260"/>
    <s v="1398/10/01"/>
    <s v="فروش تعداد 2,000 سهم گسترش سرمایه گذاری ایرانیان(وگستر1) به نرخ 5,082 به شماره اعلامیه 0000000360_3G"/>
    <n v="0"/>
    <n v="10064904"/>
    <n v="147590843"/>
    <x v="1"/>
    <n v="2000"/>
    <x v="58"/>
    <x v="11"/>
    <x v="2"/>
    <x v="23"/>
  </r>
  <r>
    <s v=""/>
    <n v="1261"/>
    <s v="1398/10/01"/>
    <s v="فروش تعداد 79,238 سهم گسترش سرمایه گذاری ایرانیان(وگستر1) به نرخ 5,081 به شماره اعلامیه 0000000878_3G"/>
    <n v="0"/>
    <n v="398682871"/>
    <n v="137525939"/>
    <x v="1"/>
    <n v="79238"/>
    <x v="58"/>
    <x v="11"/>
    <x v="2"/>
    <x v="23"/>
  </r>
  <r>
    <s v=""/>
    <n v="1262"/>
    <s v="1398/10/01"/>
    <s v="فروش تعداد 27,600 سهم گسترش سرمایه گذاری ایرانیان(وگستر1) به نرخ 5,080 به شماره اعلامیه 0000000372_3G"/>
    <n v="0"/>
    <n v="138840982"/>
    <n v="-261156932"/>
    <x v="1"/>
    <n v="27600"/>
    <x v="58"/>
    <x v="11"/>
    <x v="2"/>
    <x v="23"/>
  </r>
  <r>
    <s v=""/>
    <n v="1263"/>
    <s v="1398/09/30"/>
    <s v="خريد تعداد 3,021 سهم کشت وصنعت شریف آباد(زشریف1) به نرخ 14,520 به شماره اعلامیه 0000002009_3G"/>
    <n v="44064059"/>
    <n v="0"/>
    <n v="-399997914"/>
    <x v="0"/>
    <n v="3021"/>
    <x v="0"/>
    <x v="0"/>
    <x v="2"/>
    <x v="24"/>
  </r>
  <r>
    <s v=""/>
    <n v="1264"/>
    <s v="1398/09/30"/>
    <s v="خريد تعداد 29 سهم کشت وصنعت شریف آباد(زشریف1) به نرخ 14,510 به شماره اعلامیه 0000002007_3G"/>
    <n v="422699"/>
    <n v="0"/>
    <n v="-355933855"/>
    <x v="0"/>
    <n v="29"/>
    <x v="0"/>
    <x v="0"/>
    <x v="2"/>
    <x v="24"/>
  </r>
  <r>
    <s v=""/>
    <n v="1265"/>
    <s v="1398/09/30"/>
    <s v="خريد تعداد 62,086 سهم کشت وصنعت شریف آباد(زشریف1) به نرخ 14,500 به شماره اعلامیه 0000002006_3G"/>
    <n v="904334098"/>
    <n v="0"/>
    <n v="-355511156"/>
    <x v="0"/>
    <n v="62086"/>
    <x v="0"/>
    <x v="0"/>
    <x v="2"/>
    <x v="24"/>
  </r>
  <r>
    <s v=""/>
    <n v="1266"/>
    <s v="1398/09/30"/>
    <s v="خريد تعداد 36,386 سهم کشت وصنعت شریف آباد(زشریف1) به نرخ 14,499 به شماره اعلامیه 0000001991_3G"/>
    <n v="529955714"/>
    <n v="0"/>
    <n v="548822942"/>
    <x v="0"/>
    <n v="36386"/>
    <x v="0"/>
    <x v="0"/>
    <x v="2"/>
    <x v="24"/>
  </r>
  <r>
    <s v=""/>
    <n v="1267"/>
    <s v="1398/09/30"/>
    <s v="خريد تعداد 138 سهم کشت وصنعت شریف آباد(زشریف1) به نرخ 14,498 به شماره اعلامیه 0000001962_3G"/>
    <n v="2009806"/>
    <n v="0"/>
    <n v="1078778656"/>
    <x v="0"/>
    <n v="138"/>
    <x v="0"/>
    <x v="0"/>
    <x v="2"/>
    <x v="24"/>
  </r>
  <r>
    <s v=""/>
    <n v="1268"/>
    <s v="1398/09/30"/>
    <s v="خريد تعداد 6,290 سهم کشت وصنعت شریف آباد(زشریف1) به نرخ 14,490 به شماره اعلامیه 0000001997_3G"/>
    <n v="91555882"/>
    <n v="0"/>
    <n v="1080788462"/>
    <x v="0"/>
    <n v="6290"/>
    <x v="0"/>
    <x v="0"/>
    <x v="2"/>
    <x v="24"/>
  </r>
  <r>
    <s v=""/>
    <n v="1269"/>
    <s v="1398/09/30"/>
    <s v="خريد تعداد 5,395 سهم پالایش نفت تهران(شتران1) به نرخ 5,868 به شماره اعلاميه 0000000799_3G"/>
    <n v="31804749"/>
    <n v="0"/>
    <n v="1172344344"/>
    <x v="0"/>
    <n v="5395"/>
    <x v="54"/>
    <x v="0"/>
    <x v="2"/>
    <x v="24"/>
  </r>
  <r>
    <s v=""/>
    <n v="1270"/>
    <s v="1398/09/30"/>
    <s v="خريد تعداد 40,900 سهم پالایش نفت اصفهان(شپنا1) به نرخ 5,670 به شماره اعلاميه 0000003644_3G"/>
    <n v="232979025"/>
    <n v="0"/>
    <n v="1204149093"/>
    <x v="0"/>
    <n v="40900"/>
    <x v="47"/>
    <x v="0"/>
    <x v="2"/>
    <x v="24"/>
  </r>
  <r>
    <s v=""/>
    <n v="1271"/>
    <s v="1398/09/30"/>
    <s v="خريد تعداد 23,794 سهم پالایش نفت اصفهان(شپنا1) به نرخ 5,669 به شماره اعلاميه 0000003617_3G"/>
    <n v="135514056"/>
    <n v="0"/>
    <n v="1437128118"/>
    <x v="0"/>
    <n v="23794"/>
    <x v="47"/>
    <x v="0"/>
    <x v="2"/>
    <x v="24"/>
  </r>
  <r>
    <s v=""/>
    <n v="1272"/>
    <s v="1398/09/30"/>
    <s v="خريد تعداد 26,031 سهم پالایش نفت اصفهان(شپنا1) به نرخ 5,668 به شماره اعلاميه 0000003613_3G"/>
    <n v="148228304"/>
    <n v="0"/>
    <n v="1572642174"/>
    <x v="0"/>
    <n v="26031"/>
    <x v="47"/>
    <x v="0"/>
    <x v="2"/>
    <x v="24"/>
  </r>
  <r>
    <s v=""/>
    <n v="1273"/>
    <s v="1398/09/30"/>
    <s v="خريد تعداد 22,480 سهم پالایش نفت اصفهان(شپنا1) به نرخ 5,666 به شماره اعلاميه 0000006619_3G"/>
    <n v="127962674"/>
    <n v="0"/>
    <n v="1720870478"/>
    <x v="0"/>
    <n v="22480"/>
    <x v="47"/>
    <x v="0"/>
    <x v="2"/>
    <x v="24"/>
  </r>
  <r>
    <s v=""/>
    <n v="1274"/>
    <s v="1398/09/30"/>
    <s v="خريد تعداد 175 سهم پالایش نفت اصفهان(شپنا1) به نرخ 5,665 به شماره اعلاميه 0000003610_3G"/>
    <n v="995973"/>
    <n v="0"/>
    <n v="1848833152"/>
    <x v="0"/>
    <n v="175"/>
    <x v="47"/>
    <x v="0"/>
    <x v="2"/>
    <x v="24"/>
  </r>
  <r>
    <s v=""/>
    <n v="1275"/>
    <s v="1398/09/30"/>
    <s v="خريد تعداد 100,000 سهم پالایش نفت اصفهان(شپنا1) به نرخ 5,660 به شماره اعلاميه 0000004462_3G"/>
    <n v="568626214"/>
    <n v="0"/>
    <n v="1849829125"/>
    <x v="0"/>
    <n v="100000"/>
    <x v="47"/>
    <x v="0"/>
    <x v="2"/>
    <x v="24"/>
  </r>
  <r>
    <s v=""/>
    <n v="1276"/>
    <s v="1398/09/30"/>
    <s v="فروش تعداد 22,612 سهم پالایش نفت لاوان(شاوان1) به نرخ 42,400 به شماره اعلامیه 0000000710_3G"/>
    <n v="0"/>
    <n v="949401008"/>
    <n v="2418455339"/>
    <x v="1"/>
    <n v="22612"/>
    <x v="44"/>
    <x v="0"/>
    <x v="2"/>
    <x v="24"/>
  </r>
  <r>
    <s v=""/>
    <n v="1277"/>
    <s v="1398/09/30"/>
    <s v="فروش تعداد 10,100 سهم پالایش نفت لاوان(شاوان1) به نرخ 42,300 به شماره اعلامیه 0000000866_3G"/>
    <n v="0"/>
    <n v="423064510"/>
    <n v="1469054331"/>
    <x v="1"/>
    <n v="10100"/>
    <x v="44"/>
    <x v="0"/>
    <x v="2"/>
    <x v="24"/>
  </r>
  <r>
    <s v=""/>
    <n v="1278"/>
    <s v="1398/09/30"/>
    <s v="فروش تعداد 450 سهم پالایش نفت لاوان(شاوان1) به نرخ 42,298 به شماره اعلامیه 0000000854_3G"/>
    <n v="0"/>
    <n v="18848520"/>
    <n v="1045989821"/>
    <x v="1"/>
    <n v="450"/>
    <x v="44"/>
    <x v="0"/>
    <x v="2"/>
    <x v="24"/>
  </r>
  <r>
    <s v=""/>
    <n v="1279"/>
    <s v="1398/09/30"/>
    <s v="فروش تعداد 11,317 سهم پالایش نفت لاوان(شاوان1) به نرخ 42,297 به شماره اعلامیه 0000000861_3G"/>
    <n v="0"/>
    <n v="474008082"/>
    <n v="1027141301"/>
    <x v="1"/>
    <n v="11317"/>
    <x v="44"/>
    <x v="0"/>
    <x v="2"/>
    <x v="24"/>
  </r>
  <r>
    <s v=""/>
    <n v="1280"/>
    <s v="1398/09/30"/>
    <s v="فروش تعداد 95 سهم پالایش نفت لاوان(شاوان1) به نرخ 42,201 به شماره اعلامیه 0000000714_3G"/>
    <n v="0"/>
    <n v="3970019"/>
    <n v="553133219"/>
    <x v="1"/>
    <n v="95"/>
    <x v="44"/>
    <x v="0"/>
    <x v="2"/>
    <x v="24"/>
  </r>
  <r>
    <s v=""/>
    <n v="1281"/>
    <s v="1398/09/30"/>
    <s v="فروش تعداد 3,205 سهم پالایش نفت لاوان(شاوان1) به نرخ 42,200 به شماره اعلامیه 0000000719_3G"/>
    <n v="0"/>
    <n v="133932308"/>
    <n v="549163200"/>
    <x v="1"/>
    <n v="3205"/>
    <x v="44"/>
    <x v="0"/>
    <x v="2"/>
    <x v="24"/>
  </r>
  <r>
    <s v=""/>
    <n v="1282"/>
    <s v="1398/09/30"/>
    <s v="فروش تعداد 2,279 سهم پالایش نفت لاوان(شاوان1) به نرخ 42,180 به شماره اعلامیه 0000000816_3G"/>
    <n v="0"/>
    <n v="95190976"/>
    <n v="415230892"/>
    <x v="1"/>
    <n v="2279"/>
    <x v="44"/>
    <x v="0"/>
    <x v="2"/>
    <x v="24"/>
  </r>
  <r>
    <s v=""/>
    <n v="1283"/>
    <s v="1398/09/30"/>
    <s v="فروش تعداد 5,000 سهم پالایش نفت لاوان(شاوان1) به نرخ 42,101 به شماره اعلامیه 0000000807_3G"/>
    <n v="0"/>
    <n v="208452579"/>
    <n v="320039916"/>
    <x v="1"/>
    <n v="5000"/>
    <x v="44"/>
    <x v="0"/>
    <x v="2"/>
    <x v="24"/>
  </r>
  <r>
    <s v=""/>
    <n v="1284"/>
    <s v="1398/09/30"/>
    <s v="فروش تعداد 4,722 سهم پالایش نفت لاوان(شاوان1) به نرخ 42,100 به شماره اعلامیه 0000000824_3G"/>
    <n v="0"/>
    <n v="196857943"/>
    <n v="111587337"/>
    <x v="1"/>
    <n v="4722"/>
    <x v="44"/>
    <x v="0"/>
    <x v="2"/>
    <x v="24"/>
  </r>
  <r>
    <s v=""/>
    <n v="1285"/>
    <s v="1398/09/30"/>
    <s v="فروش تعداد 3,728 سهم پالایش نفت لاوان(شاوان1) به نرخ 42,011 به شماره اعلامیه 0000000826_3G"/>
    <n v="0"/>
    <n v="155090000"/>
    <n v="-85270606"/>
    <x v="1"/>
    <n v="3728"/>
    <x v="44"/>
    <x v="0"/>
    <x v="2"/>
    <x v="24"/>
  </r>
  <r>
    <s v=""/>
    <n v="1286"/>
    <s v="1398/09/30"/>
    <s v="فروش تعداد 1,167 سهم پالایش نفت لاوان(شاوان1) به نرخ 41,990 به شماره اعلامیه 0000001477_3G"/>
    <n v="0"/>
    <n v="48524572"/>
    <n v="-240360606"/>
    <x v="1"/>
    <n v="1167"/>
    <x v="44"/>
    <x v="0"/>
    <x v="2"/>
    <x v="24"/>
  </r>
  <r>
    <s v=""/>
    <n v="1287"/>
    <s v="1398/09/30"/>
    <s v="فروش تعداد 1,911 سهم پالایش نفت لاوان(شاوان1) به نرخ 41,900 به شماره اعلامیه 0000001448_3G"/>
    <n v="0"/>
    <n v="79290220"/>
    <n v="-288885178"/>
    <x v="1"/>
    <n v="1911"/>
    <x v="44"/>
    <x v="0"/>
    <x v="2"/>
    <x v="24"/>
  </r>
  <r>
    <s v=""/>
    <n v="1288"/>
    <s v="1398/09/30"/>
    <s v="فروش تعداد 3,184 سهم پگاه آذربایجان غربی(غشاذر1) به نرخ 10,065 به شماره اعلاميه 0000000501_3G"/>
    <n v="0"/>
    <n v="31734504"/>
    <n v="-368175398"/>
    <x v="1"/>
    <n v="3184"/>
    <x v="84"/>
    <x v="0"/>
    <x v="2"/>
    <x v="24"/>
  </r>
  <r>
    <s v=""/>
    <n v="1289"/>
    <s v="1398/09/26"/>
    <s v="خريد تعداد 29,492 سهم توسعه مولد نیروگاهی جهرم(بجهرم1) به نرخ 3,010 به شماره اعلامیه 0000004490_3G"/>
    <n v="89173923"/>
    <n v="0"/>
    <n v="-399909902"/>
    <x v="0"/>
    <n v="29492"/>
    <x v="78"/>
    <x v="0"/>
    <x v="2"/>
    <x v="24"/>
  </r>
  <r>
    <s v=""/>
    <n v="1290"/>
    <s v="1398/09/26"/>
    <s v="خريد تعداد 37,016 سهم توسعه مولد نیروگاهی جهرم(بجهرم1) به نرخ 3,009 به شماره اعلامیه 0000004485_3G"/>
    <n v="111886773"/>
    <n v="0"/>
    <n v="-310735979"/>
    <x v="0"/>
    <n v="37016"/>
    <x v="78"/>
    <x v="0"/>
    <x v="2"/>
    <x v="24"/>
  </r>
  <r>
    <s v=""/>
    <n v="1291"/>
    <s v="1398/09/26"/>
    <s v="خريد تعداد 1,492 سهم توسعه مولد نیروگاهی جهرم(بجهرم1) به نرخ 3,008 به شماره اعلامیه 0000004480_3G"/>
    <n v="4508308"/>
    <n v="0"/>
    <n v="-198849206"/>
    <x v="0"/>
    <n v="1492"/>
    <x v="78"/>
    <x v="0"/>
    <x v="2"/>
    <x v="24"/>
  </r>
  <r>
    <s v=""/>
    <n v="1292"/>
    <s v="1398/09/26"/>
    <s v="خريد تعداد 25,300 سهم توسعه مولد نیروگاهی جهرم(بجهرم1) به نرخ 2,999 به شماره اعلامیه 0000004605_3G"/>
    <n v="76219167"/>
    <n v="0"/>
    <n v="-194340898"/>
    <x v="0"/>
    <n v="25300"/>
    <x v="78"/>
    <x v="0"/>
    <x v="2"/>
    <x v="24"/>
  </r>
  <r>
    <s v=""/>
    <n v="1293"/>
    <s v="1398/09/26"/>
    <s v="خريد تعداد 170,803 سهم توسعه مولد نیروگاهی جهرم(بجهرم1) به نرخ 2,998 به شماره اعلامیه 0000004569_3G"/>
    <n v="514392134"/>
    <n v="0"/>
    <n v="-118121731"/>
    <x v="0"/>
    <n v="170803"/>
    <x v="78"/>
    <x v="0"/>
    <x v="2"/>
    <x v="24"/>
  </r>
  <r>
    <s v=""/>
    <n v="1294"/>
    <s v="1398/09/26"/>
    <s v="خريد تعداد 164,183 سهم توسعه مولد نیروگاهی جهرم(بجهرم1) به نرخ 2,997 به شماره اعلامیه 0000003020_3G"/>
    <n v="494290316"/>
    <n v="0"/>
    <n v="396270403"/>
    <x v="0"/>
    <n v="164183"/>
    <x v="78"/>
    <x v="0"/>
    <x v="2"/>
    <x v="24"/>
  </r>
  <r>
    <s v=""/>
    <n v="1295"/>
    <s v="1398/09/26"/>
    <s v="خريد تعداد 12,014 سهم توسعه مولد نیروگاهی جهرم(بجهرم1) به نرخ 2,996 به شماره اعلامیه 0000002996_3G"/>
    <n v="36157346"/>
    <n v="0"/>
    <n v="890560719"/>
    <x v="0"/>
    <n v="12014"/>
    <x v="78"/>
    <x v="0"/>
    <x v="2"/>
    <x v="24"/>
  </r>
  <r>
    <s v=""/>
    <n v="1296"/>
    <s v="1398/09/26"/>
    <s v="خريد تعداد 60,749 سهم توسعه مولد نیروگاهی جهرم(بجهرم1) به نرخ 2,995 به شماره اعلامیه 0000002986_3G"/>
    <n v="182769266"/>
    <n v="0"/>
    <n v="926718065"/>
    <x v="0"/>
    <n v="60749"/>
    <x v="78"/>
    <x v="0"/>
    <x v="2"/>
    <x v="24"/>
  </r>
  <r>
    <s v=""/>
    <n v="1297"/>
    <s v="1398/09/26"/>
    <s v="خريد تعداد 4,878 سهم توسعه مولد نیروگاهی جهرم(بجهرم1) به نرخ 2,994 به شماره اعلامیه 0000002945_3G"/>
    <n v="14671028"/>
    <n v="0"/>
    <n v="1109487331"/>
    <x v="0"/>
    <n v="4878"/>
    <x v="78"/>
    <x v="0"/>
    <x v="2"/>
    <x v="24"/>
  </r>
  <r>
    <s v=""/>
    <n v="1298"/>
    <s v="1398/09/26"/>
    <s v="خريد تعداد 35,880 سهم توسعه مولد نیروگاهی جهرم(بجهرم1) به نرخ 2,993 به شماره اعلامیه 0000002941_3G"/>
    <n v="107876372"/>
    <n v="0"/>
    <n v="1124158359"/>
    <x v="0"/>
    <n v="35880"/>
    <x v="78"/>
    <x v="0"/>
    <x v="2"/>
    <x v="24"/>
  </r>
  <r>
    <s v=""/>
    <n v="1299"/>
    <s v="1398/09/26"/>
    <s v="خريد تعداد 1,493 سهم توسعه مولد نیروگاهی جهرم(بجهرم1) به نرخ 2,992 به شماره اعلامیه 0000002937_3G"/>
    <n v="4487333"/>
    <n v="0"/>
    <n v="1232034731"/>
    <x v="0"/>
    <n v="1493"/>
    <x v="78"/>
    <x v="0"/>
    <x v="2"/>
    <x v="24"/>
  </r>
  <r>
    <s v=""/>
    <n v="1300"/>
    <s v="1398/09/26"/>
    <s v="خريد تعداد 70,458 سهم پالایش نفت تهران(شتران1) به نرخ 5,690 به شماره اعلاميه 0000001174_3G"/>
    <n v="402766219"/>
    <n v="0"/>
    <n v="1236522064"/>
    <x v="0"/>
    <n v="70458"/>
    <x v="54"/>
    <x v="0"/>
    <x v="2"/>
    <x v="24"/>
  </r>
  <r>
    <s v=""/>
    <n v="1301"/>
    <s v="1398/09/26"/>
    <s v="خريد تعداد 7,542 سهم پالایش نفت تهران(شتران1) به نرخ 5,688 به شماره اعلاميه 0000001137_3G"/>
    <n v="43097941"/>
    <n v="0"/>
    <n v="1639288283"/>
    <x v="0"/>
    <n v="7542"/>
    <x v="54"/>
    <x v="0"/>
    <x v="2"/>
    <x v="24"/>
  </r>
  <r>
    <s v=""/>
    <n v="1302"/>
    <s v="1398/09/26"/>
    <s v="فروش تعداد 38,903 سهم پالایش نفت بندرعباس(شبندر1) به نرخ 18,338 به شماره اعلاميه 0000000414_3G"/>
    <n v="0"/>
    <n v="706447563"/>
    <n v="1682386224"/>
    <x v="1"/>
    <n v="38903"/>
    <x v="60"/>
    <x v="0"/>
    <x v="2"/>
    <x v="24"/>
  </r>
  <r>
    <s v=""/>
    <n v="1303"/>
    <s v="1398/09/26"/>
    <s v="فروش تعداد 9,126 سهم پالایش نفت بندرعباس(شبندر1) به نرخ 18,337 به شماره اعلاميه 0000000435_3G"/>
    <n v="0"/>
    <n v="165711883"/>
    <n v="975938661"/>
    <x v="1"/>
    <n v="9126"/>
    <x v="60"/>
    <x v="0"/>
    <x v="2"/>
    <x v="24"/>
  </r>
  <r>
    <s v=""/>
    <n v="1304"/>
    <s v="1398/09/26"/>
    <s v="فروش تعداد 5,087 سهم پالایش نفت بندرعباس(شبندر1) به نرخ 18,336 به شماره اعلاميه 0000000517_3G"/>
    <n v="0"/>
    <n v="92365806"/>
    <n v="810226778"/>
    <x v="1"/>
    <n v="5087"/>
    <x v="60"/>
    <x v="0"/>
    <x v="2"/>
    <x v="24"/>
  </r>
  <r>
    <s v=""/>
    <n v="1305"/>
    <s v="1398/09/26"/>
    <s v="فروش تعداد 4,625 سهم پالایش نفت بندرعباس(شبندر1) به نرخ 18,335 به شماره اعلاميه 0000000520_3G"/>
    <n v="0"/>
    <n v="83972595"/>
    <n v="717860972"/>
    <x v="1"/>
    <n v="4625"/>
    <x v="60"/>
    <x v="0"/>
    <x v="2"/>
    <x v="24"/>
  </r>
  <r>
    <s v=""/>
    <n v="1306"/>
    <s v="1398/09/26"/>
    <s v="فروش تعداد 2,656 سهم پالایش نفت بندرعباس(شبندر1) به نرخ 18,331 به شماره اعلاميه 0000000445_3G"/>
    <n v="0"/>
    <n v="48212445"/>
    <n v="633888377"/>
    <x v="1"/>
    <n v="2656"/>
    <x v="60"/>
    <x v="0"/>
    <x v="2"/>
    <x v="24"/>
  </r>
  <r>
    <s v=""/>
    <n v="1307"/>
    <s v="1398/09/26"/>
    <s v="فروش تعداد 4,759 سهم پالایش نفت بندرعباس(شبندر1) به نرخ 18,330 به شماره اعلاميه 0000000447_3G"/>
    <n v="0"/>
    <n v="86381958"/>
    <n v="585675932"/>
    <x v="1"/>
    <n v="4759"/>
    <x v="60"/>
    <x v="0"/>
    <x v="2"/>
    <x v="24"/>
  </r>
  <r>
    <s v=""/>
    <n v="1308"/>
    <s v="1398/09/26"/>
    <s v="فروش تعداد 4,352 سهم پالایش نفت بندرعباس(شبندر1) به نرخ 18,319 به شماره اعلاميه 0000000656_3G"/>
    <n v="0"/>
    <n v="78946980"/>
    <n v="499293974"/>
    <x v="1"/>
    <n v="4352"/>
    <x v="60"/>
    <x v="0"/>
    <x v="2"/>
    <x v="24"/>
  </r>
  <r>
    <s v=""/>
    <n v="1309"/>
    <s v="1398/09/26"/>
    <s v="فروش تعداد 200 سهم پالایش نفت بندرعباس(شبندر1) به نرخ 18,318 به شماره اعلاميه 0000000641_3G"/>
    <n v="0"/>
    <n v="3627883"/>
    <n v="420346994"/>
    <x v="1"/>
    <n v="200"/>
    <x v="60"/>
    <x v="0"/>
    <x v="2"/>
    <x v="24"/>
  </r>
  <r>
    <s v=""/>
    <n v="1310"/>
    <s v="1398/09/26"/>
    <s v="فروش تعداد 4,244 سهم پالایش نفت بندرعباس(شبندر1) به نرخ 18,317 به شماره اعلاميه 0000000696_3G"/>
    <n v="0"/>
    <n v="76979413"/>
    <n v="416719111"/>
    <x v="1"/>
    <n v="4244"/>
    <x v="60"/>
    <x v="0"/>
    <x v="2"/>
    <x v="24"/>
  </r>
  <r>
    <s v=""/>
    <n v="1311"/>
    <s v="1398/09/26"/>
    <s v="فروش تعداد 21,750 سهم پالایش نفت بندرعباس(شبندر1) به نرخ 18,316 به شماره اعلاميه 0000000702_3G"/>
    <n v="0"/>
    <n v="394488917"/>
    <n v="339739698"/>
    <x v="1"/>
    <n v="21750"/>
    <x v="60"/>
    <x v="0"/>
    <x v="2"/>
    <x v="24"/>
  </r>
  <r>
    <s v=""/>
    <n v="1312"/>
    <s v="1398/09/26"/>
    <s v="فروش تعداد 57 سهم پالایش نفت بندرعباس(شبندر1) به نرخ 18,313 به شماره اعلاميه 0000000621_3G"/>
    <n v="0"/>
    <n v="1033666"/>
    <n v="-54749219"/>
    <x v="1"/>
    <n v="57"/>
    <x v="60"/>
    <x v="0"/>
    <x v="2"/>
    <x v="24"/>
  </r>
  <r>
    <s v=""/>
    <n v="1313"/>
    <s v="1398/09/26"/>
    <s v="فروش تعداد 6,450 سهم پالایش نفت بندرعباس(شبندر1) به نرخ 18,312 به شماره اعلاميه 0000000630_3G"/>
    <n v="0"/>
    <n v="116960834"/>
    <n v="-55782885"/>
    <x v="1"/>
    <n v="6450"/>
    <x v="60"/>
    <x v="0"/>
    <x v="2"/>
    <x v="24"/>
  </r>
  <r>
    <s v=""/>
    <n v="1314"/>
    <s v="1398/09/26"/>
    <s v="فروش تعداد 40 سهم پالایش نفت بندرعباس(شبندر1) به نرخ 18,274 به شماره اعلاميه 0000001078_3G"/>
    <n v="0"/>
    <n v="723838"/>
    <n v="-172743719"/>
    <x v="1"/>
    <n v="40"/>
    <x v="60"/>
    <x v="0"/>
    <x v="2"/>
    <x v="24"/>
  </r>
  <r>
    <s v=""/>
    <n v="1315"/>
    <s v="1398/09/26"/>
    <s v="فروش تعداد 4,299 سهم بانک کارآفرین(وکار1) به نرخ 3,294 به شماره اعلاميه 0000000273_3G"/>
    <n v="0"/>
    <n v="14022840"/>
    <n v="-173467557"/>
    <x v="1"/>
    <n v="4299"/>
    <x v="85"/>
    <x v="0"/>
    <x v="2"/>
    <x v="24"/>
  </r>
  <r>
    <s v=""/>
    <n v="1316"/>
    <s v="1398/09/26"/>
    <s v="فروش تعداد 18,000 سهم بانک کارآفرین(وکار1) به نرخ 3,282 به شماره اعلاميه 0000000260_3G"/>
    <n v="0"/>
    <n v="58500012"/>
    <n v="-187490397"/>
    <x v="1"/>
    <n v="18000"/>
    <x v="85"/>
    <x v="0"/>
    <x v="2"/>
    <x v="24"/>
  </r>
  <r>
    <s v=""/>
    <n v="1317"/>
    <s v="1398/09/26"/>
    <s v="فروش تعداد 28,700 سهم بانک کارآفرین(وکار1) به نرخ 3,281 به شماره اعلاميه 0000000266_3G"/>
    <n v="0"/>
    <n v="93246602"/>
    <n v="-245990409"/>
    <x v="1"/>
    <n v="28700"/>
    <x v="85"/>
    <x v="0"/>
    <x v="2"/>
    <x v="24"/>
  </r>
  <r>
    <s v=""/>
    <n v="1318"/>
    <s v="1398/09/26"/>
    <s v="فروش تعداد 18,706 سهم بانک کارآفرین(وکار1) به نرخ 3,280 به شماره اعلاميه 0000000270_3G"/>
    <n v="0"/>
    <n v="60757471"/>
    <n v="-339237011"/>
    <x v="1"/>
    <n v="18706"/>
    <x v="85"/>
    <x v="0"/>
    <x v="2"/>
    <x v="24"/>
  </r>
  <r>
    <s v=""/>
    <n v="1319"/>
    <s v="1398/09/25"/>
    <s v="پرداخت وجه طی حواله کارت به کارت دروازه پرداخت به شماره 161040956858 بانک ملت تاریخ : 1398/09/24 شعبه : فرعی(A2)"/>
    <n v="0"/>
    <n v="160000"/>
    <n v="-399994482"/>
    <x v="4"/>
    <n v="0"/>
    <x v="2"/>
    <x v="0"/>
    <x v="2"/>
    <x v="24"/>
  </r>
  <r>
    <s v=""/>
    <n v="1320"/>
    <s v="1398/09/24"/>
    <s v="خريد تعداد 57,000 سهم پالایش نفت اصفهان(شپنا1) به نرخ 5,430 به شماره اعلاميه 0000001406_3G"/>
    <n v="310946120"/>
    <n v="0"/>
    <n v="-400154482"/>
    <x v="0"/>
    <n v="57000"/>
    <x v="47"/>
    <x v="0"/>
    <x v="2"/>
    <x v="24"/>
  </r>
  <r>
    <s v=""/>
    <n v="1321"/>
    <s v="1398/09/24"/>
    <s v="فروش تعداد 2,678 سهم توزیع دارو پخش(دتوزیع1) به نرخ 31,290 به شماره اعلامیه 0000000629_3G"/>
    <n v="0"/>
    <n v="82977630"/>
    <n v="-89208362"/>
    <x v="1"/>
    <n v="2678"/>
    <x v="38"/>
    <x v="0"/>
    <x v="2"/>
    <x v="24"/>
  </r>
  <r>
    <s v=""/>
    <n v="1322"/>
    <s v="1398/09/24"/>
    <s v="فروش تعداد 1,105 سهم توزیع دارو پخش(دتوزیع1) به نرخ 31,253 به شماره اعلامیه 0000000639_3G"/>
    <n v="0"/>
    <n v="34197861"/>
    <n v="-172185992"/>
    <x v="1"/>
    <n v="1105"/>
    <x v="38"/>
    <x v="0"/>
    <x v="2"/>
    <x v="24"/>
  </r>
  <r>
    <s v=""/>
    <n v="1323"/>
    <s v="1398/09/24"/>
    <s v="فروش تعداد 2,095 سهم توزیع دارو پخش(دتوزیع1) به نرخ 31,252 به شماره اعلامیه 0000000640_3G"/>
    <n v="0"/>
    <n v="64834583"/>
    <n v="-206383853"/>
    <x v="1"/>
    <n v="2095"/>
    <x v="38"/>
    <x v="0"/>
    <x v="2"/>
    <x v="24"/>
  </r>
  <r>
    <s v=""/>
    <n v="1324"/>
    <s v="1398/09/24"/>
    <s v="فروش تعداد 180 سهم توزیع دارو پخش(دتوزیع1) به نرخ 31,102 به شماره اعلامیه 0000000819_3G"/>
    <n v="0"/>
    <n v="5543781"/>
    <n v="-271218436"/>
    <x v="1"/>
    <n v="180"/>
    <x v="38"/>
    <x v="0"/>
    <x v="2"/>
    <x v="24"/>
  </r>
  <r>
    <s v=""/>
    <n v="1325"/>
    <s v="1398/09/24"/>
    <s v="فروش تعداد 4,000 سهم توزیع دارو پخش(دتوزیع1) به نرخ 31,101 به شماره اعلامیه 0000000801_3G"/>
    <n v="0"/>
    <n v="123191063"/>
    <n v="-276762217"/>
    <x v="1"/>
    <n v="4000"/>
    <x v="38"/>
    <x v="0"/>
    <x v="2"/>
    <x v="24"/>
  </r>
  <r>
    <s v=""/>
    <n v="1326"/>
    <s v="1398/09/23"/>
    <s v="خريد تعداد 20,000 سهم پالایش نفت تهران(شتران1) به نرخ 5,755 به شماره اعلاميه 0000000301_3G"/>
    <n v="115634064"/>
    <n v="0"/>
    <n v="-399953280"/>
    <x v="0"/>
    <n v="20000"/>
    <x v="54"/>
    <x v="0"/>
    <x v="2"/>
    <x v="24"/>
  </r>
  <r>
    <s v=""/>
    <n v="1327"/>
    <s v="1398/09/23"/>
    <s v="خريد تعداد 12,000 سهم پالایش نفت تهران(شتران1) به نرخ 5,754 به شماره اعلاميه 0000000386_3G"/>
    <n v="69368376"/>
    <n v="0"/>
    <n v="-284319216"/>
    <x v="0"/>
    <n v="12000"/>
    <x v="54"/>
    <x v="0"/>
    <x v="2"/>
    <x v="24"/>
  </r>
  <r>
    <s v=""/>
    <n v="1328"/>
    <s v="1398/09/23"/>
    <s v="خريد تعداد 3,000 سهم پالایش نفت تهران(شتران1) به نرخ 5,752 به شماره اعلاميه 0000000431_3G"/>
    <n v="17336064"/>
    <n v="0"/>
    <n v="-214950840"/>
    <x v="0"/>
    <n v="3000"/>
    <x v="54"/>
    <x v="0"/>
    <x v="2"/>
    <x v="24"/>
  </r>
  <r>
    <s v=""/>
    <n v="1329"/>
    <s v="1398/09/23"/>
    <s v="خريد تعداد 250 سهم پالایش نفت تهران(شتران1) به نرخ 5,749 به شماره اعلاميه 0000000463_3G"/>
    <n v="1443915"/>
    <n v="0"/>
    <n v="-197614776"/>
    <x v="0"/>
    <n v="250"/>
    <x v="54"/>
    <x v="0"/>
    <x v="2"/>
    <x v="24"/>
  </r>
  <r>
    <s v=""/>
    <n v="1330"/>
    <s v="1398/09/23"/>
    <s v="خريد تعداد 111 سهم توسعه معدنی و صنعتی صبانور(کنور1) به نرخ 9,013 به شماره اعلاميه 0000001415_3G"/>
    <n v="1005084"/>
    <n v="0"/>
    <n v="-196170861"/>
    <x v="0"/>
    <n v="111"/>
    <x v="12"/>
    <x v="0"/>
    <x v="2"/>
    <x v="24"/>
  </r>
  <r>
    <s v=""/>
    <n v="1331"/>
    <s v="1398/09/23"/>
    <s v="خريد تعداد 2,121 سهم توسعه معدنی و صنعتی صبانور(کنور1) به نرخ 9,000 به شماره اعلاميه 0000001387_3G"/>
    <n v="19177569"/>
    <n v="0"/>
    <n v="-195165777"/>
    <x v="0"/>
    <n v="2121"/>
    <x v="12"/>
    <x v="0"/>
    <x v="2"/>
    <x v="24"/>
  </r>
  <r>
    <s v=""/>
    <n v="1332"/>
    <s v="1398/09/23"/>
    <s v="خريد تعداد 3,879 سهم توسعه معدنی و صنعتی صبانور(کنور1) به نرخ 8,999 به شماره اعلاميه 0000001386_3G"/>
    <n v="35069088"/>
    <n v="0"/>
    <n v="-175988208"/>
    <x v="0"/>
    <n v="3879"/>
    <x v="12"/>
    <x v="0"/>
    <x v="2"/>
    <x v="24"/>
  </r>
  <r>
    <s v=""/>
    <n v="1333"/>
    <s v="1398/09/23"/>
    <s v="خريد تعداد 73,000 سهم پالایش نفت اصفهان(شپنا1) به نرخ 5,480 به شماره اعلاميه 0000001471_3G"/>
    <n v="401896169"/>
    <n v="0"/>
    <n v="-140919120"/>
    <x v="0"/>
    <n v="73000"/>
    <x v="47"/>
    <x v="0"/>
    <x v="2"/>
    <x v="24"/>
  </r>
  <r>
    <s v=""/>
    <n v="1334"/>
    <s v="1398/09/23"/>
    <s v="فروش تعداد 200 سهم گسترش سرمایه گذاری ایرانیان(وگستر1) به نرخ 5,170 به شماره اعلامیه 0000001401_3G"/>
    <n v="0"/>
    <n v="1023920"/>
    <n v="260977049"/>
    <x v="1"/>
    <n v="200"/>
    <x v="58"/>
    <x v="0"/>
    <x v="2"/>
    <x v="24"/>
  </r>
  <r>
    <s v=""/>
    <n v="1335"/>
    <s v="1398/09/23"/>
    <s v="فروش تعداد 2,146 سهم گسترش سرمایه گذاری ایرانیان(وگستر1) به نرخ 5,169 به شماره اعلامیه 0000001403_3G"/>
    <n v="0"/>
    <n v="10984527"/>
    <n v="259953129"/>
    <x v="1"/>
    <n v="2146"/>
    <x v="58"/>
    <x v="0"/>
    <x v="2"/>
    <x v="24"/>
  </r>
  <r>
    <s v=""/>
    <n v="1336"/>
    <s v="1398/09/23"/>
    <s v="فروش تعداد 6,874 سهم گسترش سرمایه گذاری ایرانیان(وگستر1) به نرخ 5,166 به شماره اعلامیه 0000001405_3G"/>
    <n v="0"/>
    <n v="35164857"/>
    <n v="248968602"/>
    <x v="1"/>
    <n v="6874"/>
    <x v="58"/>
    <x v="0"/>
    <x v="2"/>
    <x v="24"/>
  </r>
  <r>
    <s v=""/>
    <n v="1337"/>
    <s v="1398/09/23"/>
    <s v="فروش تعداد 6,148 سهم گسترش سرمایه گذاری ایرانیان(وگستر1) به نرخ 5,100 به شماره اعلامیه 0000000465_3G"/>
    <n v="0"/>
    <n v="31049093"/>
    <n v="213803745"/>
    <x v="1"/>
    <n v="6148"/>
    <x v="58"/>
    <x v="0"/>
    <x v="2"/>
    <x v="24"/>
  </r>
  <r>
    <s v=""/>
    <n v="1338"/>
    <s v="1398/09/23"/>
    <s v="فروش تعداد 9,800 سهم گسترش سرمایه گذاری ایرانیان(وگستر1) به نرخ 5,071 به شماره اعلامیه 0000000431_3G"/>
    <n v="0"/>
    <n v="49211269"/>
    <n v="182754652"/>
    <x v="1"/>
    <n v="9800"/>
    <x v="58"/>
    <x v="0"/>
    <x v="2"/>
    <x v="24"/>
  </r>
  <r>
    <s v=""/>
    <n v="1339"/>
    <s v="1398/09/23"/>
    <s v="فروش تعداد 22,100 سهم گسترش سرمایه گذاری ایرانیان(وگستر1) به نرخ 5,070 به شماره اعلامیه 0000000122_3G"/>
    <n v="0"/>
    <n v="110954543"/>
    <n v="133543383"/>
    <x v="1"/>
    <n v="22100"/>
    <x v="58"/>
    <x v="0"/>
    <x v="2"/>
    <x v="24"/>
  </r>
  <r>
    <s v=""/>
    <n v="1340"/>
    <s v="1398/09/23"/>
    <s v="فروش تعداد 5,500 سهم گسترش سرمایه گذاری ایرانیان(وگستر1) به نرخ 5,064 به شماره اعلامیه 0000000095_3G"/>
    <n v="0"/>
    <n v="27580447"/>
    <n v="22588840"/>
    <x v="1"/>
    <n v="5500"/>
    <x v="58"/>
    <x v="0"/>
    <x v="2"/>
    <x v="24"/>
  </r>
  <r>
    <s v=""/>
    <n v="1341"/>
    <s v="1398/09/23"/>
    <s v="فروش تعداد 3,960 سهم گسترش سرمایه گذاری ایرانیان(وگستر1) به نرخ 5,060 به شماره اعلامیه 0000000388_3G"/>
    <n v="0"/>
    <n v="19842236"/>
    <n v="-4991607"/>
    <x v="1"/>
    <n v="3960"/>
    <x v="58"/>
    <x v="0"/>
    <x v="2"/>
    <x v="24"/>
  </r>
  <r>
    <s v=""/>
    <n v="1342"/>
    <s v="1398/09/23"/>
    <s v="فروش تعداد 5,000 سهم گسترش سرمایه گذاری ایرانیان(وگستر1) به نرخ 5,013 به شماره اعلامیه 0000000187_3G"/>
    <n v="0"/>
    <n v="24820623"/>
    <n v="-24833843"/>
    <x v="1"/>
    <n v="5000"/>
    <x v="58"/>
    <x v="0"/>
    <x v="2"/>
    <x v="24"/>
  </r>
  <r>
    <s v=""/>
    <n v="1343"/>
    <s v="1398/09/23"/>
    <s v="فروش تعداد 5,600 سهم گسترش سرمایه گذاری ایرانیان(وگستر1) به نرخ 4,990 به شماره اعلامیه 0000000217_3G"/>
    <n v="0"/>
    <n v="27671552"/>
    <n v="-49654466"/>
    <x v="1"/>
    <n v="5600"/>
    <x v="58"/>
    <x v="0"/>
    <x v="2"/>
    <x v="24"/>
  </r>
  <r>
    <s v=""/>
    <n v="1344"/>
    <s v="1398/09/23"/>
    <s v="فروش تعداد 1,000 سهم گسترش سرمایه گذاری ایرانیان(وگستر1) به نرخ 4,961 به شماره اعلامیه 0000000240_3G"/>
    <n v="0"/>
    <n v="4912633"/>
    <n v="-77326018"/>
    <x v="1"/>
    <n v="1000"/>
    <x v="58"/>
    <x v="0"/>
    <x v="2"/>
    <x v="24"/>
  </r>
  <r>
    <s v=""/>
    <n v="1345"/>
    <s v="1398/09/23"/>
    <s v="فروش تعداد 24,411 سهم گسترش سرمایه گذاری ایرانیان(وگستر1) به نرخ 4,960 به شماره اعلامیه 0000000321_3G"/>
    <n v="0"/>
    <n v="119898050"/>
    <n v="-82238651"/>
    <x v="1"/>
    <n v="24411"/>
    <x v="58"/>
    <x v="0"/>
    <x v="2"/>
    <x v="24"/>
  </r>
  <r>
    <s v=""/>
    <n v="1346"/>
    <s v="1398/09/23"/>
    <s v="فروش تعداد 81,167 سهم گسترش سرمایه گذاری ایرانیان(وگستر1) به نرخ 4,950 به شماره اعلامیه 0000000279_3G"/>
    <n v="0"/>
    <n v="397859353"/>
    <n v="-202136701"/>
    <x v="1"/>
    <n v="81167"/>
    <x v="58"/>
    <x v="0"/>
    <x v="2"/>
    <x v="24"/>
  </r>
  <r>
    <s v=""/>
    <n v="1347"/>
    <s v="1398/09/18"/>
    <s v="خريد تعداد 5,640 سهم توسعه معدنی و صنعتی صبانور(کنور1) به نرخ 8,090 به شماره اعلاميه 0000000799_3G"/>
    <n v="45839308"/>
    <n v="0"/>
    <n v="-599996054"/>
    <x v="0"/>
    <n v="5640"/>
    <x v="12"/>
    <x v="0"/>
    <x v="2"/>
    <x v="24"/>
  </r>
  <r>
    <s v=""/>
    <n v="1348"/>
    <s v="1398/09/18"/>
    <s v="فروش تعداد 1,081 سهم کشت و دامداری فکا(زفکا1) به نرخ 22,903 به شماره اعلامیه 0000000151_3G"/>
    <n v="0"/>
    <n v="24516756"/>
    <n v="-554156746"/>
    <x v="1"/>
    <n v="1081"/>
    <x v="86"/>
    <x v="0"/>
    <x v="2"/>
    <x v="24"/>
  </r>
  <r>
    <s v=""/>
    <n v="1349"/>
    <s v="1398/09/18"/>
    <s v="فروش تعداد 939 سهم کشت و دامداری فکا(زفکا1) به نرخ 22,902 به شماره اعلامیه 0000000152_3G"/>
    <n v="0"/>
    <n v="21295309"/>
    <n v="-578673502"/>
    <x v="1"/>
    <n v="939"/>
    <x v="86"/>
    <x v="0"/>
    <x v="2"/>
    <x v="24"/>
  </r>
  <r>
    <s v=""/>
    <n v="1350"/>
    <s v="1398/09/17"/>
    <s v="خريد تعداد 26 سهم شیر پاستوریزه پگاه فارس(غفارس1) به نرخ 39,399 به شماره اعلامیه 0000000452_3G"/>
    <n v="1029021"/>
    <n v="0"/>
    <n v="-599968811"/>
    <x v="0"/>
    <n v="26"/>
    <x v="82"/>
    <x v="0"/>
    <x v="2"/>
    <x v="24"/>
  </r>
  <r>
    <s v=""/>
    <n v="1351"/>
    <s v="1398/09/17"/>
    <s v="فروش تعداد 20 سهم دارویی ره آورد تامین(درهآور1) به نرخ 33,820 به شماره اعلامیه 0000005707_3G"/>
    <n v="0"/>
    <n v="669808"/>
    <n v="-598939790"/>
    <x v="1"/>
    <n v="20"/>
    <x v="52"/>
    <x v="0"/>
    <x v="2"/>
    <x v="24"/>
  </r>
  <r>
    <s v=""/>
    <n v="1352"/>
    <s v="1398/09/17"/>
    <s v="فروش تعداد 12 سهم خدمات انفورماتیک(رانفور1) به نرخ 15,991 به شماره اعلاميه 0000000537_3G"/>
    <n v="0"/>
    <n v="190025"/>
    <n v="-599609598"/>
    <x v="1"/>
    <n v="12"/>
    <x v="75"/>
    <x v="0"/>
    <x v="2"/>
    <x v="24"/>
  </r>
  <r>
    <s v=""/>
    <n v="1353"/>
    <s v="1398/09/17"/>
    <s v="فروش تعداد 5 سهم سرامیک های صنعتی اردکان(کسرا1) به نرخ 18,289 به شماره اعلاميه 0000002987_3G"/>
    <n v="0"/>
    <n v="90557"/>
    <n v="-599799623"/>
    <x v="1"/>
    <n v="5"/>
    <x v="4"/>
    <x v="0"/>
    <x v="2"/>
    <x v="24"/>
  </r>
  <r>
    <s v=""/>
    <n v="1354"/>
    <s v="1398/09/16"/>
    <s v="خريد تعداد 32 سهم شیر پاستوریزه پگاه فارس(غفارس1) به نرخ 41,200 به شماره اعلامیه 0000000106_3G"/>
    <n v="1324381"/>
    <n v="0"/>
    <n v="-599890180"/>
    <x v="0"/>
    <n v="32"/>
    <x v="82"/>
    <x v="0"/>
    <x v="2"/>
    <x v="24"/>
  </r>
  <r>
    <s v=""/>
    <n v="1355"/>
    <s v="1398/09/16"/>
    <s v="خريد تعداد 88 سهم شیر پاستوریزه پگاه فارس(غفارس1) به نرخ 41,084 به شماره اعلامیه 0000000105_3G"/>
    <n v="3631803"/>
    <n v="0"/>
    <n v="-598565799"/>
    <x v="0"/>
    <n v="88"/>
    <x v="82"/>
    <x v="0"/>
    <x v="2"/>
    <x v="24"/>
  </r>
  <r>
    <s v=""/>
    <n v="1356"/>
    <s v="1398/09/16"/>
    <s v="فروش تعداد 274 سهم تولیدی فولاد سپید فراب کویر(کویر1) به نرخ 18,250 به شماره اعلاميه 0000005642_3G"/>
    <n v="0"/>
    <n v="4951747"/>
    <n v="-594933996"/>
    <x v="1"/>
    <n v="274"/>
    <x v="87"/>
    <x v="0"/>
    <x v="2"/>
    <x v="24"/>
  </r>
  <r>
    <s v=""/>
    <n v="1357"/>
    <s v="1398/09/10"/>
    <s v="خريد تعداد 8,981 سهم سایر اشخاص بورس انرژی(انرژی31) به نرخ 70,775 به شماره اعلامیه 0000002170_3G"/>
    <n v="638516009"/>
    <n v="0"/>
    <n v="-599885743"/>
    <x v="0"/>
    <n v="8981"/>
    <x v="61"/>
    <x v="0"/>
    <x v="2"/>
    <x v="24"/>
  </r>
  <r>
    <s v=""/>
    <n v="1358"/>
    <s v="1398/09/10"/>
    <s v="خريد تعداد 759 سهم سایر اشخاص بورس انرژی(انرژی31) به نرخ 70,770 به شماره اعلامیه 0000002141_3G"/>
    <n v="53958288"/>
    <n v="0"/>
    <n v="38630266"/>
    <x v="0"/>
    <n v="759"/>
    <x v="61"/>
    <x v="0"/>
    <x v="2"/>
    <x v="24"/>
  </r>
  <r>
    <s v=""/>
    <n v="1359"/>
    <s v="1398/09/10"/>
    <s v="خريد تعداد 1,660 سهم سایر اشخاص بورس انرژی(انرژی31) به نرخ 70,769 به شماره اعلامیه 0000002139_3G"/>
    <n v="118009876"/>
    <n v="0"/>
    <n v="92588554"/>
    <x v="0"/>
    <n v="1660"/>
    <x v="61"/>
    <x v="0"/>
    <x v="2"/>
    <x v="24"/>
  </r>
  <r>
    <s v=""/>
    <n v="1360"/>
    <s v="1398/09/10"/>
    <s v="خريد تعداد 465 سهم سایر اشخاص بورس انرژی(انرژی31) به نرخ 70,600 به شماره اعلامیه 0000002251_3G"/>
    <n v="32978037"/>
    <n v="0"/>
    <n v="210598430"/>
    <x v="0"/>
    <n v="465"/>
    <x v="61"/>
    <x v="0"/>
    <x v="2"/>
    <x v="24"/>
  </r>
  <r>
    <s v=""/>
    <n v="1361"/>
    <s v="1398/09/10"/>
    <s v="خريد تعداد 19 سهم سایر اشخاص بورس انرژی(انرژی31) به نرخ 70,599 به شماره اعلامیه 0000002248_3G"/>
    <n v="1347469"/>
    <n v="0"/>
    <n v="243576467"/>
    <x v="0"/>
    <n v="19"/>
    <x v="61"/>
    <x v="0"/>
    <x v="2"/>
    <x v="24"/>
  </r>
  <r>
    <s v=""/>
    <n v="1362"/>
    <s v="1398/09/10"/>
    <s v="خريد تعداد 250 سهم سایر اشخاص بورس انرژی(انرژی31) به نرخ 70,289 به شماره اعلامیه 0000002078_3G"/>
    <n v="17652020"/>
    <n v="0"/>
    <n v="244923936"/>
    <x v="0"/>
    <n v="250"/>
    <x v="61"/>
    <x v="0"/>
    <x v="2"/>
    <x v="24"/>
  </r>
  <r>
    <s v=""/>
    <n v="1363"/>
    <s v="1398/09/10"/>
    <s v="خريد تعداد 640 سهم سایر اشخاص بورس انرژی(انرژی31) به نرخ 70,198 به شماره اعلامیه 0000002299_3G"/>
    <n v="45130684"/>
    <n v="0"/>
    <n v="262575956"/>
    <x v="0"/>
    <n v="640"/>
    <x v="61"/>
    <x v="0"/>
    <x v="2"/>
    <x v="24"/>
  </r>
  <r>
    <s v=""/>
    <n v="1364"/>
    <s v="1398/09/10"/>
    <s v="خريد تعداد 12,375 سهم سایر اشخاص بورس انرژی(انرژی31) به نرخ 69,474 به شماره اعلامیه 0000000988_3G"/>
    <n v="863643946"/>
    <n v="0"/>
    <n v="307706640"/>
    <x v="0"/>
    <n v="12375"/>
    <x v="61"/>
    <x v="0"/>
    <x v="2"/>
    <x v="24"/>
  </r>
  <r>
    <s v=""/>
    <n v="1365"/>
    <s v="1398/09/10"/>
    <s v="فروش تعداد 1,000 سهم توسعه معدنی و صنعتی صبانور(کنور1) به نرخ 7,250 به شماره اعلاميه 0000000409_3G"/>
    <n v="0"/>
    <n v="7179314"/>
    <n v="1171350586"/>
    <x v="1"/>
    <n v="1000"/>
    <x v="12"/>
    <x v="0"/>
    <x v="2"/>
    <x v="24"/>
  </r>
  <r>
    <s v=""/>
    <n v="1366"/>
    <s v="1398/09/10"/>
    <s v="فروش تعداد 23,657 سهم توسعه معدنی و صنعتی صبانور(کنور1) به نرخ 7,244 به شماره اعلاميه 0000000311_3G"/>
    <n v="0"/>
    <n v="169700446"/>
    <n v="1164171272"/>
    <x v="1"/>
    <n v="23657"/>
    <x v="12"/>
    <x v="0"/>
    <x v="2"/>
    <x v="24"/>
  </r>
  <r>
    <s v=""/>
    <n v="1367"/>
    <s v="1398/09/10"/>
    <s v="فروش تعداد 46,493 سهم توسعه معدنی و صنعتی صبانور(کنور1) به نرخ 7,243 به شماره اعلاميه 0000000410_3G"/>
    <n v="0"/>
    <n v="333465508"/>
    <n v="994470826"/>
    <x v="1"/>
    <n v="46493"/>
    <x v="12"/>
    <x v="0"/>
    <x v="2"/>
    <x v="24"/>
  </r>
  <r>
    <s v=""/>
    <n v="1368"/>
    <s v="1398/09/10"/>
    <s v="فروش تعداد 21,571 سهم توسعه معدنی و صنعتی صبانور(کنور1) به نرخ 7,242 به شماره اعلاميه 0000000305_3G"/>
    <n v="0"/>
    <n v="154694075"/>
    <n v="661005318"/>
    <x v="1"/>
    <n v="21571"/>
    <x v="12"/>
    <x v="0"/>
    <x v="2"/>
    <x v="24"/>
  </r>
  <r>
    <s v=""/>
    <n v="1369"/>
    <s v="1398/09/10"/>
    <s v="فروش تعداد 17,300 سهم توسعه معدنی و صنعتی صبانور(کنور1) به نرخ 7,241 به شماره اعلاميه 0000000297_3G"/>
    <n v="0"/>
    <n v="124047933"/>
    <n v="506311243"/>
    <x v="1"/>
    <n v="17300"/>
    <x v="12"/>
    <x v="0"/>
    <x v="2"/>
    <x v="24"/>
  </r>
  <r>
    <s v=""/>
    <n v="1370"/>
    <s v="1398/09/10"/>
    <s v="فروش تعداد 9,279 سهم توسعه معدنی و صنعتی صبانور(کنور1) به نرخ 7,240 به شماره اعلاميه 0000000291_3G"/>
    <n v="0"/>
    <n v="66524962"/>
    <n v="382263310"/>
    <x v="1"/>
    <n v="9279"/>
    <x v="12"/>
    <x v="0"/>
    <x v="2"/>
    <x v="24"/>
  </r>
  <r>
    <s v=""/>
    <n v="1371"/>
    <s v="1398/09/10"/>
    <s v="فروش تعداد 4,789 سهم توسعه معدنی و صنعتی صبانور(کنور1) به نرخ 7,232 به شماره اعلاميه 0000000371_3G"/>
    <n v="0"/>
    <n v="34296377"/>
    <n v="315738348"/>
    <x v="1"/>
    <n v="4789"/>
    <x v="12"/>
    <x v="0"/>
    <x v="2"/>
    <x v="24"/>
  </r>
  <r>
    <s v=""/>
    <n v="1372"/>
    <s v="1398/09/10"/>
    <s v="فروش تعداد 655 سهم صنعت روی زنگان(زنگان1) به نرخ 27,391 به شماره اعلامیه 0000000404_3G"/>
    <n v="0"/>
    <n v="17766181"/>
    <n v="281441971"/>
    <x v="1"/>
    <n v="655"/>
    <x v="88"/>
    <x v="0"/>
    <x v="2"/>
    <x v="24"/>
  </r>
  <r>
    <s v=""/>
    <n v="1373"/>
    <s v="1398/09/09"/>
    <s v="خريد تعداد 9,347 سهم گوشت مرغ ماهان(زماهان1) به نرخ 13,968 به شماره اعلامیه 0000001030_3G"/>
    <n v="131151624"/>
    <n v="0"/>
    <n v="263675790"/>
    <x v="0"/>
    <n v="9347"/>
    <x v="83"/>
    <x v="0"/>
    <x v="2"/>
    <x v="24"/>
  </r>
  <r>
    <s v=""/>
    <n v="1374"/>
    <s v="1398/09/09"/>
    <s v="خريد تعداد 1,654 سهم گوشت مرغ ماهان(زماهان1) به نرخ 13,965 به شماره اعلامیه 0000001026_3G"/>
    <n v="23202965"/>
    <n v="0"/>
    <n v="394827414"/>
    <x v="0"/>
    <n v="1654"/>
    <x v="83"/>
    <x v="0"/>
    <x v="2"/>
    <x v="24"/>
  </r>
  <r>
    <s v=""/>
    <n v="1375"/>
    <s v="1398/09/09"/>
    <s v="خريد تعداد 10,190 سهم گوشت مرغ ماهان(زماهان1) به نرخ 13,960 به شماره اعلامیه 0000001023_3G"/>
    <n v="142898219"/>
    <n v="0"/>
    <n v="418030379"/>
    <x v="0"/>
    <n v="10190"/>
    <x v="83"/>
    <x v="0"/>
    <x v="2"/>
    <x v="24"/>
  </r>
  <r>
    <s v=""/>
    <n v="1376"/>
    <s v="1398/09/09"/>
    <s v="خريد تعداد 6,400 سهم گوشت مرغ ماهان(زماهان1) به نرخ 13,959 به شماره اعلامیه 0000001022_3G"/>
    <n v="89743185"/>
    <n v="0"/>
    <n v="560928598"/>
    <x v="0"/>
    <n v="6400"/>
    <x v="83"/>
    <x v="0"/>
    <x v="2"/>
    <x v="24"/>
  </r>
  <r>
    <s v=""/>
    <n v="1377"/>
    <s v="1398/09/09"/>
    <s v="خريد تعداد 2,409 سهم گوشت مرغ ماهان(زماهان1) به نرخ 13,955 به شماره اعلامیه 0000001021_3G"/>
    <n v="33770215"/>
    <n v="0"/>
    <n v="650671783"/>
    <x v="0"/>
    <n v="2409"/>
    <x v="83"/>
    <x v="0"/>
    <x v="2"/>
    <x v="24"/>
  </r>
  <r>
    <s v=""/>
    <n v="1378"/>
    <s v="1398/09/06"/>
    <s v="فروش تعداد 1,917 سهم غلتک سازان سپاهان(فسازان1) به نرخ 18,604 به شماره اعلاميه 0000001014_3G"/>
    <n v="0"/>
    <n v="35316149"/>
    <n v="684441998"/>
    <x v="1"/>
    <n v="1917"/>
    <x v="89"/>
    <x v="0"/>
    <x v="2"/>
    <x v="24"/>
  </r>
  <r>
    <s v=""/>
    <n v="1379"/>
    <s v="1398/09/06"/>
    <s v="فروش تعداد 481 سهم گوشت مرغ ماهان(زماهان1) به نرخ 13,900 به شماره اعلامیه 0000000169_3G"/>
    <n v="0"/>
    <n v="6620717"/>
    <n v="649125849"/>
    <x v="1"/>
    <n v="481"/>
    <x v="83"/>
    <x v="0"/>
    <x v="2"/>
    <x v="24"/>
  </r>
  <r>
    <s v=""/>
    <n v="1380"/>
    <s v="1398/09/06"/>
    <s v="فروش تعداد 7,319 سهم گوشت مرغ ماهان(زماهان1) به نرخ 13,859 به شماره اعلامیه 0000000170_3G"/>
    <n v="0"/>
    <n v="100445041"/>
    <n v="642505132"/>
    <x v="1"/>
    <n v="7319"/>
    <x v="83"/>
    <x v="0"/>
    <x v="2"/>
    <x v="24"/>
  </r>
  <r>
    <s v=""/>
    <n v="1381"/>
    <s v="1398/09/06"/>
    <s v="فروش تعداد 138 سهم گوشت مرغ ماهان(زماهان1) به نرخ 13,801 به شماره اعلامیه 0000000028_3G"/>
    <n v="0"/>
    <n v="1885972"/>
    <n v="542060091"/>
    <x v="1"/>
    <n v="138"/>
    <x v="83"/>
    <x v="0"/>
    <x v="2"/>
    <x v="24"/>
  </r>
  <r>
    <s v=""/>
    <n v="1382"/>
    <s v="1398/09/06"/>
    <s v="فروش تعداد 16,545 سهم گوشت مرغ ماهان(زماهان1) به نرخ 13,800 به شماره اعلامیه 0000000029_3G"/>
    <n v="0"/>
    <n v="226094873"/>
    <n v="540174119"/>
    <x v="1"/>
    <n v="16545"/>
    <x v="83"/>
    <x v="0"/>
    <x v="2"/>
    <x v="24"/>
  </r>
  <r>
    <s v=""/>
    <n v="1383"/>
    <s v="1398/09/06"/>
    <s v="فروش تعداد 24,700 سهم گوشت مرغ ماهان(زماهان1) به نرخ 13,733 به شماره اعلامیه 0000000058_3G"/>
    <n v="0"/>
    <n v="335897857"/>
    <n v="314079246"/>
    <x v="1"/>
    <n v="24700"/>
    <x v="83"/>
    <x v="0"/>
    <x v="2"/>
    <x v="24"/>
  </r>
  <r>
    <s v=""/>
    <n v="1384"/>
    <s v="1398/09/06"/>
    <s v="فروش تعداد 1,400 سهم گوشت مرغ ماهان(زماهان1) به نرخ 13,703 به شماره اعلامیه 0000000046_3G"/>
    <n v="0"/>
    <n v="18997158"/>
    <n v="-21818611"/>
    <x v="1"/>
    <n v="1400"/>
    <x v="83"/>
    <x v="0"/>
    <x v="2"/>
    <x v="24"/>
  </r>
  <r>
    <s v=""/>
    <n v="1385"/>
    <s v="1398/09/06"/>
    <s v="فروش تعداد 11,900 سهم گوشت مرغ ماهان(زماهان1) به نرخ 13,700 به شماره اعلامیه 0000000041_3G"/>
    <n v="0"/>
    <n v="161440460"/>
    <n v="-40815769"/>
    <x v="1"/>
    <n v="11900"/>
    <x v="83"/>
    <x v="0"/>
    <x v="2"/>
    <x v="24"/>
  </r>
  <r>
    <s v=""/>
    <n v="1386"/>
    <s v="1398/09/06"/>
    <s v="فروش تعداد 1,100 سهم گوشت مرغ ماهان(زماهان1) به نرخ 13,680 به شماره اعلامیه 0000000032_3G"/>
    <n v="0"/>
    <n v="14901284"/>
    <n v="-202256229"/>
    <x v="1"/>
    <n v="1100"/>
    <x v="83"/>
    <x v="0"/>
    <x v="2"/>
    <x v="24"/>
  </r>
  <r>
    <s v=""/>
    <n v="1387"/>
    <s v="1398/09/06"/>
    <s v="فروش تعداد 18,717 سهم گوشت مرغ ماهان(زماهان1) به نرخ 13,670 به شماره اعلامیه 0000000033_3G"/>
    <n v="0"/>
    <n v="253366746"/>
    <n v="-217157513"/>
    <x v="1"/>
    <n v="18717"/>
    <x v="83"/>
    <x v="0"/>
    <x v="2"/>
    <x v="24"/>
  </r>
  <r>
    <s v=""/>
    <n v="1388"/>
    <s v="1398/09/06"/>
    <s v="فروش تعداد 8,276 سهم گوشت مرغ ماهان(زماهان1) به نرخ 13,661 به شماره اعلامیه 0000000068_3G"/>
    <n v="0"/>
    <n v="111956123"/>
    <n v="-470524259"/>
    <x v="1"/>
    <n v="8276"/>
    <x v="83"/>
    <x v="0"/>
    <x v="2"/>
    <x v="24"/>
  </r>
  <r>
    <s v=""/>
    <n v="1389"/>
    <s v="1398/09/06"/>
    <s v="فروش تعداد 1,141 سهم گوشت مرغ ماهان(زماهان1) به نرخ 13,607 به شماره اعلامیه 0000000074_3G"/>
    <n v="0"/>
    <n v="15374217"/>
    <n v="-582480382"/>
    <x v="1"/>
    <n v="1141"/>
    <x v="83"/>
    <x v="0"/>
    <x v="2"/>
    <x v="24"/>
  </r>
  <r>
    <s v=""/>
    <n v="1390"/>
    <s v="1398/09/06"/>
    <s v="فروش تعداد 159 سهم گوشت مرغ ماهان(زماهان1) به نرخ 13,606 به شماره اعلامیه 0000000075_3G"/>
    <n v="0"/>
    <n v="2142265"/>
    <n v="-597854599"/>
    <x v="1"/>
    <n v="159"/>
    <x v="83"/>
    <x v="0"/>
    <x v="2"/>
    <x v="24"/>
  </r>
  <r>
    <s v=""/>
    <n v="1391"/>
    <s v="1398/08/27"/>
    <s v="فروش تعداد 700 سهم پالایش نفت اصفهان(شپنا1) به نرخ 5,511 به شماره اعلاميه 0000000504_3G"/>
    <n v="0"/>
    <n v="3820091"/>
    <n v="-599996864"/>
    <x v="1"/>
    <n v="700"/>
    <x v="47"/>
    <x v="1"/>
    <x v="2"/>
    <x v="25"/>
  </r>
  <r>
    <s v=""/>
    <n v="1392"/>
    <s v="1398/08/27"/>
    <s v="فروش تعداد 7,000 سهم پالایش نفت اصفهان(شپنا1) به نرخ 5,510 به شماره اعلاميه 0000000506_3G"/>
    <n v="0"/>
    <n v="38193950"/>
    <n v="-603816955"/>
    <x v="1"/>
    <n v="7000"/>
    <x v="47"/>
    <x v="1"/>
    <x v="2"/>
    <x v="25"/>
  </r>
  <r>
    <s v=""/>
    <n v="1393"/>
    <s v="1398/08/27"/>
    <s v="فروش تعداد 220 سهم پالایش نفت اصفهان(شپنا1) به نرخ 5,509 به شماره اعلاميه 0000000526_3G"/>
    <n v="0"/>
    <n v="1200168"/>
    <n v="-642010905"/>
    <x v="1"/>
    <n v="220"/>
    <x v="47"/>
    <x v="1"/>
    <x v="2"/>
    <x v="25"/>
  </r>
  <r>
    <s v=""/>
    <n v="1394"/>
    <s v="1398/08/27"/>
    <s v="فروش تعداد 9,612 سهم پالایش نفت اصفهان(شپنا1) به نرخ 5,500 به شماره اعلاميه 0000000501_3G"/>
    <n v="0"/>
    <n v="52350561"/>
    <n v="-643211073"/>
    <x v="1"/>
    <n v="9612"/>
    <x v="47"/>
    <x v="1"/>
    <x v="2"/>
    <x v="25"/>
  </r>
  <r>
    <s v=""/>
    <n v="1395"/>
    <s v="1398/08/27"/>
    <s v="فروش تعداد 10 سهم پالایش نفت اصفهان(شپنا1) به نرخ 5,491 به شماره اعلاميه 0000000543_3G"/>
    <n v="0"/>
    <n v="54378"/>
    <n v="-695561634"/>
    <x v="1"/>
    <n v="10"/>
    <x v="47"/>
    <x v="1"/>
    <x v="2"/>
    <x v="25"/>
  </r>
  <r>
    <s v=""/>
    <n v="1396"/>
    <s v="1398/08/27"/>
    <s v="فروش تعداد 62,000 سهم پالایش نفت اصفهان(شپنا1) به نرخ 5,480 به شماره اعلاميه 0000000498_3G"/>
    <n v="0"/>
    <n v="336447342"/>
    <n v="-695616012"/>
    <x v="1"/>
    <n v="62000"/>
    <x v="47"/>
    <x v="1"/>
    <x v="2"/>
    <x v="25"/>
  </r>
  <r>
    <s v=""/>
    <n v="1397"/>
    <s v="1398/08/27"/>
    <s v="فروش تعداد 2,660 سهم پالایش نفت اصفهان(شپنا1) به نرخ 5,412 به شماره اعلاميه 0000000369_3G"/>
    <n v="0"/>
    <n v="14255568"/>
    <n v="-1032063354"/>
    <x v="1"/>
    <n v="2660"/>
    <x v="47"/>
    <x v="1"/>
    <x v="2"/>
    <x v="25"/>
  </r>
  <r>
    <s v=""/>
    <n v="1398"/>
    <s v="1398/08/27"/>
    <s v="فروش تعداد 47,340 سهم پالایش نفت اصفهان(شپنا1) به نرخ 5,411 به شماره اعلاميه 0000000374_3G"/>
    <n v="0"/>
    <n v="253659228"/>
    <n v="-1046318922"/>
    <x v="1"/>
    <n v="47340"/>
    <x v="47"/>
    <x v="1"/>
    <x v="2"/>
    <x v="25"/>
  </r>
  <r>
    <s v=""/>
    <n v="1399"/>
    <s v="1398/08/25"/>
    <s v="خريد تعداد 9,628 سهم آسان پرداخت پرشین(آپ1) به نرخ 16,832 به شماره اعلاميه 0000001834_3G"/>
    <n v="162810444"/>
    <n v="0"/>
    <n v="-1299978150"/>
    <x v="0"/>
    <n v="9628"/>
    <x v="53"/>
    <x v="1"/>
    <x v="2"/>
    <x v="25"/>
  </r>
  <r>
    <s v=""/>
    <n v="1400"/>
    <s v="1398/08/25"/>
    <s v="خريد تعداد 30,982 سهم آسان پرداخت پرشین(آپ1) به نرخ 16,830 به شماره اعلاميه 0000001856_3G"/>
    <n v="523846475"/>
    <n v="0"/>
    <n v="-1137167706"/>
    <x v="0"/>
    <n v="30982"/>
    <x v="53"/>
    <x v="1"/>
    <x v="2"/>
    <x v="25"/>
  </r>
  <r>
    <s v=""/>
    <n v="1401"/>
    <s v="1398/08/25"/>
    <s v="خريد تعداد 3,390 سهم آسان پرداخت پرشین(آپ1) به نرخ 16,828 به شماره اعلاميه 0000001830_3G"/>
    <n v="57311615"/>
    <n v="0"/>
    <n v="-613321231"/>
    <x v="0"/>
    <n v="3390"/>
    <x v="53"/>
    <x v="1"/>
    <x v="2"/>
    <x v="25"/>
  </r>
  <r>
    <s v=""/>
    <n v="1402"/>
    <s v="1398/08/25"/>
    <s v="خريد تعداد 5,400 سهم آسان پرداخت پرشین(آپ1) به نرخ 16,660 به شماره اعلاميه 0000000227_3G"/>
    <n v="90381431"/>
    <n v="0"/>
    <n v="-556009616"/>
    <x v="0"/>
    <n v="5400"/>
    <x v="53"/>
    <x v="1"/>
    <x v="2"/>
    <x v="25"/>
  </r>
  <r>
    <s v=""/>
    <n v="1403"/>
    <s v="1398/08/25"/>
    <s v="خريد تعداد 500 سهم آسان پرداخت پرشین(آپ1) به نرخ 16,501 به شماره اعلاميه 0000000226_3G"/>
    <n v="8288781"/>
    <n v="0"/>
    <n v="-465628185"/>
    <x v="0"/>
    <n v="500"/>
    <x v="53"/>
    <x v="1"/>
    <x v="2"/>
    <x v="25"/>
  </r>
  <r>
    <s v=""/>
    <n v="1404"/>
    <s v="1398/08/25"/>
    <s v="خريد تعداد 80 سهم آسان پرداخت پرشین(آپ1) به نرخ 16,332 به شماره اعلاميه 0000000262_3G"/>
    <n v="1312619"/>
    <n v="0"/>
    <n v="-457339404"/>
    <x v="0"/>
    <n v="80"/>
    <x v="53"/>
    <x v="1"/>
    <x v="2"/>
    <x v="25"/>
  </r>
  <r>
    <s v=""/>
    <n v="1405"/>
    <s v="1398/08/25"/>
    <s v="خريد تعداد 71,902 سهم پالایش نفت اصفهان(شپنا1) به نرخ 5,430 به شماره اعلاميه 0000008086_3G"/>
    <n v="392239426"/>
    <n v="0"/>
    <n v="-456026785"/>
    <x v="0"/>
    <n v="71902"/>
    <x v="47"/>
    <x v="1"/>
    <x v="2"/>
    <x v="25"/>
  </r>
  <r>
    <s v=""/>
    <n v="1406"/>
    <s v="1398/08/25"/>
    <s v="خريد تعداد 56,998 سهم پالایش نفت اصفهان(شپنا1) به نرخ 5,420 به شماره اعلاميه 0000008075_3G"/>
    <n v="310362576"/>
    <n v="0"/>
    <n v="-63787359"/>
    <x v="0"/>
    <n v="56998"/>
    <x v="47"/>
    <x v="1"/>
    <x v="2"/>
    <x v="25"/>
  </r>
  <r>
    <s v=""/>
    <n v="1407"/>
    <s v="1398/08/25"/>
    <s v="خريد تعداد 53,000 سهم پالایش نفت اصفهان(شپنا1) به نرخ 5,400 به شماره اعلاميه 0000005396_3G"/>
    <n v="287527956"/>
    <n v="0"/>
    <n v="246575217"/>
    <x v="0"/>
    <n v="53000"/>
    <x v="47"/>
    <x v="1"/>
    <x v="2"/>
    <x v="25"/>
  </r>
  <r>
    <s v=""/>
    <n v="1408"/>
    <s v="1398/08/25"/>
    <s v="فروش تعداد 1,098 سهم تولید ژلاتین کپسول ایران(دکپسول1) به نرخ 18,111 به شماره اعلامیه 0000000139_3G"/>
    <n v="0"/>
    <n v="19692002"/>
    <n v="534103173"/>
    <x v="1"/>
    <n v="1098"/>
    <x v="39"/>
    <x v="1"/>
    <x v="2"/>
    <x v="25"/>
  </r>
  <r>
    <s v=""/>
    <n v="1409"/>
    <s v="1398/08/25"/>
    <s v="فروش تعداد 10,084 سهم تولید ژلاتین کپسول ایران(دکپسول1) به نرخ 18,007 به شماره اعلامیه 0000000603_3G"/>
    <n v="0"/>
    <n v="179812164"/>
    <n v="514411171"/>
    <x v="1"/>
    <n v="10084"/>
    <x v="39"/>
    <x v="1"/>
    <x v="2"/>
    <x v="25"/>
  </r>
  <r>
    <s v=""/>
    <n v="1410"/>
    <s v="1398/08/25"/>
    <s v="فروش تعداد 300 سهم تولید ژلاتین کپسول ایران(دکپسول1) به نرخ 17,951 به شماره اعلامیه 0000000229_3G"/>
    <n v="0"/>
    <n v="5332797"/>
    <n v="334599007"/>
    <x v="1"/>
    <n v="300"/>
    <x v="39"/>
    <x v="1"/>
    <x v="2"/>
    <x v="25"/>
  </r>
  <r>
    <s v=""/>
    <n v="1411"/>
    <s v="1398/08/25"/>
    <s v="فروش تعداد 1,580 سهم تولید ژلاتین کپسول ایران(دکپسول1) به نرخ 17,950 به شماره اعلامیه 0000000232_3G"/>
    <n v="0"/>
    <n v="28084489"/>
    <n v="329266210"/>
    <x v="1"/>
    <n v="1580"/>
    <x v="39"/>
    <x v="1"/>
    <x v="2"/>
    <x v="25"/>
  </r>
  <r>
    <s v=""/>
    <n v="1412"/>
    <s v="1398/08/25"/>
    <s v="فروش تعداد 2,120 سهم تولید ژلاتین کپسول ایران(دکپسول1) به نرخ 17,900 به شماره اعلامیه 0000000235_3G"/>
    <n v="0"/>
    <n v="37578013"/>
    <n v="301181721"/>
    <x v="1"/>
    <n v="2120"/>
    <x v="39"/>
    <x v="1"/>
    <x v="2"/>
    <x v="25"/>
  </r>
  <r>
    <s v=""/>
    <n v="1413"/>
    <s v="1398/08/25"/>
    <s v="فروش تعداد 1,300 سهم تولید ژلاتین کپسول ایران(دکپسول1) به نرخ 17,850 به شماره اعلامیه 0000000243_3G"/>
    <n v="0"/>
    <n v="22978761"/>
    <n v="263603708"/>
    <x v="1"/>
    <n v="1300"/>
    <x v="39"/>
    <x v="1"/>
    <x v="2"/>
    <x v="25"/>
  </r>
  <r>
    <s v=""/>
    <n v="1414"/>
    <s v="1398/08/25"/>
    <s v="فروش تعداد 6,393 سهم تولید ژلاتین کپسول ایران(دکپسول1) به نرخ 17,820 به شماره اعلامیه 0000000276_3G"/>
    <n v="0"/>
    <n v="112812512"/>
    <n v="240624947"/>
    <x v="1"/>
    <n v="6393"/>
    <x v="39"/>
    <x v="1"/>
    <x v="2"/>
    <x v="25"/>
  </r>
  <r>
    <s v=""/>
    <n v="1415"/>
    <s v="1398/08/25"/>
    <s v="فروش تعداد 8,815 سهم تولید ژلاتین کپسول ایران(دکپسول1) به نرخ 17,802 به شماره اعلامیه 0000000275_3G"/>
    <n v="0"/>
    <n v="155394627"/>
    <n v="127812435"/>
    <x v="1"/>
    <n v="8815"/>
    <x v="39"/>
    <x v="1"/>
    <x v="2"/>
    <x v="25"/>
  </r>
  <r>
    <s v=""/>
    <n v="1416"/>
    <s v="1398/08/25"/>
    <s v="فروش تعداد 2,226 سهم تولید ژلاتین کپسول ایران(دکپسول1) به نرخ 17,801 به شماره اعلامیه 0000000260_3G"/>
    <n v="0"/>
    <n v="39238688"/>
    <n v="-27582192"/>
    <x v="1"/>
    <n v="2226"/>
    <x v="39"/>
    <x v="1"/>
    <x v="2"/>
    <x v="25"/>
  </r>
  <r>
    <s v=""/>
    <n v="1417"/>
    <s v="1398/08/25"/>
    <s v="فروش تعداد 500 سهم تولید ژلاتین کپسول ایران(دکپسول1) به نرخ 17,750 به شماره اعلامیه 0000000304_3G"/>
    <n v="0"/>
    <n v="8788470"/>
    <n v="-66820880"/>
    <x v="1"/>
    <n v="500"/>
    <x v="39"/>
    <x v="1"/>
    <x v="2"/>
    <x v="25"/>
  </r>
  <r>
    <s v=""/>
    <n v="1418"/>
    <s v="1398/08/25"/>
    <s v="فروش تعداد 4,500 سهم تولید ژلاتین کپسول ایران(دکپسول1) به نرخ 17,740 به شماره اعلامیه 0000000305_3G"/>
    <n v="0"/>
    <n v="79051660"/>
    <n v="-75609350"/>
    <x v="1"/>
    <n v="4500"/>
    <x v="39"/>
    <x v="1"/>
    <x v="2"/>
    <x v="25"/>
  </r>
  <r>
    <s v=""/>
    <n v="1419"/>
    <s v="1398/08/25"/>
    <s v="فروش تعداد 7,900 سهم تولید ژلاتین کپسول ایران(دکپسول1) به نرخ 17,735 به شماره اعلامیه 0000000297_3G"/>
    <n v="0"/>
    <n v="138740466"/>
    <n v="-154661010"/>
    <x v="1"/>
    <n v="7900"/>
    <x v="39"/>
    <x v="1"/>
    <x v="2"/>
    <x v="25"/>
  </r>
  <r>
    <s v=""/>
    <n v="1420"/>
    <s v="1398/08/25"/>
    <s v="فروش تعداد 900 سهم تولید ژلاتین کپسول ایران(دکپسول1) به نرخ 17,721 به شماره اعلامیه 0000000345_3G"/>
    <n v="0"/>
    <n v="15793402"/>
    <n v="-293401476"/>
    <x v="1"/>
    <n v="900"/>
    <x v="39"/>
    <x v="1"/>
    <x v="2"/>
    <x v="25"/>
  </r>
  <r>
    <s v=""/>
    <n v="1421"/>
    <s v="1398/08/25"/>
    <s v="فروش تعداد 1,650 سهم تولید ژلاتین کپسول ایران(دکپسول1) به نرخ 17,720 به شماره اعلامیه 0000000339_3G"/>
    <n v="0"/>
    <n v="28952932"/>
    <n v="-309194878"/>
    <x v="1"/>
    <n v="1650"/>
    <x v="39"/>
    <x v="1"/>
    <x v="2"/>
    <x v="25"/>
  </r>
  <r>
    <s v=""/>
    <n v="1422"/>
    <s v="1398/08/25"/>
    <s v="فروش تعداد 1,260 سهم تولید ژلاتین کپسول ایران(دکپسول1) به نرخ 17,714 به شماره اعلامیه 0000000408_3G"/>
    <n v="0"/>
    <n v="22102028"/>
    <n v="-338147810"/>
    <x v="1"/>
    <n v="1260"/>
    <x v="39"/>
    <x v="1"/>
    <x v="2"/>
    <x v="25"/>
  </r>
  <r>
    <s v=""/>
    <n v="1423"/>
    <s v="1398/08/25"/>
    <s v="فروش تعداد 1,500 سهم تولید ژلاتین کپسول ایران(دکپسول1) به نرخ 17,712 به شماره اعلامیه 0000000385_3G"/>
    <n v="0"/>
    <n v="26308964"/>
    <n v="-360249838"/>
    <x v="1"/>
    <n v="1500"/>
    <x v="39"/>
    <x v="1"/>
    <x v="2"/>
    <x v="25"/>
  </r>
  <r>
    <s v=""/>
    <n v="1424"/>
    <s v="1398/08/25"/>
    <s v="فروش تعداد 500 سهم تولید ژلاتین کپسول ایران(دکپسول1) به نرخ 17,711 به شماره اعلامیه 0000000386_3G"/>
    <n v="0"/>
    <n v="8769163"/>
    <n v="-386558802"/>
    <x v="1"/>
    <n v="500"/>
    <x v="39"/>
    <x v="1"/>
    <x v="2"/>
    <x v="25"/>
  </r>
  <r>
    <s v=""/>
    <n v="1425"/>
    <s v="1398/08/25"/>
    <s v="فروش تعداد 12,177 سهم تولید ژلاتین کپسول ایران(دکپسول1) به نرخ 17,710 به شماره اعلامیه 0000000404_3G"/>
    <n v="0"/>
    <n v="213552078"/>
    <n v="-395327965"/>
    <x v="1"/>
    <n v="12177"/>
    <x v="39"/>
    <x v="1"/>
    <x v="2"/>
    <x v="25"/>
  </r>
  <r>
    <s v=""/>
    <n v="1426"/>
    <s v="1398/08/25"/>
    <s v="فروش تعداد 480 سهم تولید ژلاتین کپسول ایران(دکپسول1) به نرخ 17,702 به شماره اعلامیه 0000000405_3G"/>
    <n v="0"/>
    <n v="8414118"/>
    <n v="-608880043"/>
    <x v="1"/>
    <n v="480"/>
    <x v="39"/>
    <x v="1"/>
    <x v="2"/>
    <x v="25"/>
  </r>
  <r>
    <s v=""/>
    <n v="1427"/>
    <s v="1398/08/25"/>
    <s v="فروش تعداد 804 سهم تولید ژلاتین کپسول ایران(دکپسول1) به نرخ 17,701 به شماره اعلامیه 0000000406_3G"/>
    <n v="0"/>
    <n v="14092853"/>
    <n v="-617294161"/>
    <x v="1"/>
    <n v="804"/>
    <x v="39"/>
    <x v="1"/>
    <x v="2"/>
    <x v="25"/>
  </r>
  <r>
    <s v=""/>
    <n v="1428"/>
    <s v="1398/08/25"/>
    <s v="فروش تعداد 15,864 سهم تولید ژلاتین کپسول ایران(دکپسول1) به نرخ 17,700 به شماره اعلامیه 0000000403_3G"/>
    <n v="0"/>
    <n v="278055124"/>
    <n v="-631387014"/>
    <x v="1"/>
    <n v="15864"/>
    <x v="39"/>
    <x v="1"/>
    <x v="2"/>
    <x v="25"/>
  </r>
  <r>
    <s v=""/>
    <n v="1429"/>
    <s v="1398/08/25"/>
    <s v="فروش تعداد 1,474 سهم تولید ژلاتین کپسول ایران(دکپسول1) به نرخ 17,690 به شماره اعلامیه 0000000494_3G"/>
    <n v="0"/>
    <n v="25820842"/>
    <n v="-909442138"/>
    <x v="1"/>
    <n v="1474"/>
    <x v="39"/>
    <x v="1"/>
    <x v="2"/>
    <x v="25"/>
  </r>
  <r>
    <s v=""/>
    <n v="1430"/>
    <s v="1398/08/25"/>
    <s v="فروش تعداد 80 سهم تولید ژلاتین کپسول ایران(دکپسول1) به نرخ 17,680 به شماره اعلامیه 0000000495_3G"/>
    <n v="0"/>
    <n v="1400612"/>
    <n v="-935262980"/>
    <x v="1"/>
    <n v="80"/>
    <x v="39"/>
    <x v="1"/>
    <x v="2"/>
    <x v="25"/>
  </r>
  <r>
    <s v=""/>
    <n v="1431"/>
    <s v="1398/08/25"/>
    <s v="فروش تعداد 5,400 سهم تولید ژلاتین کپسول ایران(دکپسول1) به نرخ 17,676 به شماره اعلامیه 0000000504_3G"/>
    <n v="0"/>
    <n v="94519773"/>
    <n v="-936663592"/>
    <x v="1"/>
    <n v="5400"/>
    <x v="39"/>
    <x v="1"/>
    <x v="2"/>
    <x v="25"/>
  </r>
  <r>
    <s v=""/>
    <n v="1432"/>
    <s v="1398/08/25"/>
    <s v="فروش تعداد 646 سهم تولید ژلاتین کپسول ایران(دکپسول1) به نرخ 17,675 به شماره اعلامیه 0000000496_3G"/>
    <n v="0"/>
    <n v="11306728"/>
    <n v="-1031183365"/>
    <x v="1"/>
    <n v="646"/>
    <x v="39"/>
    <x v="1"/>
    <x v="2"/>
    <x v="25"/>
  </r>
  <r>
    <s v=""/>
    <n v="1433"/>
    <s v="1398/08/25"/>
    <s v="فروش تعداد 9,000 سهم تولید ژلاتین کپسول ایران(دکپسول1) به نرخ 17,673 به شماره اعلامیه 0000000480_3G"/>
    <n v="0"/>
    <n v="157506197"/>
    <n v="-1042490093"/>
    <x v="1"/>
    <n v="9000"/>
    <x v="39"/>
    <x v="1"/>
    <x v="2"/>
    <x v="25"/>
  </r>
  <r>
    <s v=""/>
    <n v="1434"/>
    <s v="1398/08/23"/>
    <s v="پرداخت وجه طی حواله کارت به کارت دروازه پرداخت به شماره 159423318389 بانک ملت تاریخ : 1398/08/22 شعبه : فرعی(A2)"/>
    <n v="0"/>
    <n v="1800000"/>
    <n v="-1199996290"/>
    <x v="4"/>
    <n v="0"/>
    <x v="2"/>
    <x v="1"/>
    <x v="2"/>
    <x v="25"/>
  </r>
  <r>
    <s v=""/>
    <n v="1435"/>
    <s v="1398/08/22"/>
    <s v="خريد تعداد 372 سهم پالایش نفت اصفهان(شپنا1) به نرخ 5,439 به شماره اعلاميه 0000000044_3G"/>
    <n v="2032693"/>
    <n v="0"/>
    <n v="-1201796290"/>
    <x v="0"/>
    <n v="372"/>
    <x v="47"/>
    <x v="1"/>
    <x v="2"/>
    <x v="25"/>
  </r>
  <r>
    <s v=""/>
    <n v="1436"/>
    <s v="1398/08/21"/>
    <s v="خريد تعداد 9,269 سهم توزیع دارو پخش(دتوزیع1) به نرخ 30,865 به شماره اعلامیه 0000001656_3G"/>
    <n v="287386357"/>
    <n v="0"/>
    <n v="-1199763597"/>
    <x v="0"/>
    <n v="9269"/>
    <x v="38"/>
    <x v="1"/>
    <x v="2"/>
    <x v="25"/>
  </r>
  <r>
    <s v=""/>
    <n v="1437"/>
    <s v="1398/08/21"/>
    <s v="خريد تعداد 600 سهم توزیع دارو پخش(دتوزیع1) به نرخ 30,860 به شماره اعلامیه 0000001569_3G"/>
    <n v="18600039"/>
    <n v="0"/>
    <n v="-912377240"/>
    <x v="0"/>
    <n v="600"/>
    <x v="38"/>
    <x v="1"/>
    <x v="2"/>
    <x v="25"/>
  </r>
  <r>
    <s v=""/>
    <n v="1438"/>
    <s v="1398/08/21"/>
    <s v="خريد تعداد 131 سهم توزیع دارو پخش(دتوزیع1) به نرخ 30,859 به شماره اعلامیه 0000001560_3G"/>
    <n v="4060876"/>
    <n v="0"/>
    <n v="-893777201"/>
    <x v="0"/>
    <n v="131"/>
    <x v="38"/>
    <x v="1"/>
    <x v="2"/>
    <x v="25"/>
  </r>
  <r>
    <s v=""/>
    <n v="1439"/>
    <s v="1398/08/21"/>
    <s v="فروش تعداد 10,779 سهم دارویی ره آورد تامین(درهآور1) به نرخ 23,000 به شماره اعلامیه 0000000003_3G"/>
    <n v="0"/>
    <n v="245499812"/>
    <n v="-889716325"/>
    <x v="1"/>
    <n v="10779"/>
    <x v="52"/>
    <x v="1"/>
    <x v="2"/>
    <x v="25"/>
  </r>
  <r>
    <s v=""/>
    <n v="1440"/>
    <s v="1398/08/21"/>
    <s v="فروش تعداد 3,590 سهم تولید ژلاتین کپسول ایران(دکپسول1) به نرخ 18,000 به شماره اعلامیه 0000000159_3G"/>
    <n v="0"/>
    <n v="63989956"/>
    <n v="-1135216137"/>
    <x v="1"/>
    <n v="3590"/>
    <x v="39"/>
    <x v="1"/>
    <x v="2"/>
    <x v="25"/>
  </r>
  <r>
    <s v=""/>
    <n v="1441"/>
    <s v="1398/08/20"/>
    <s v="فروش تعداد 20,000 سهم دارویی ره آورد تامین(درهآور1) به نرخ 23,880 به شماره اعلامیه 0000002328_3G"/>
    <n v="0"/>
    <n v="472943400"/>
    <n v="-1199206093"/>
    <x v="1"/>
    <n v="20000"/>
    <x v="52"/>
    <x v="1"/>
    <x v="2"/>
    <x v="25"/>
  </r>
  <r>
    <s v=""/>
    <n v="1442"/>
    <s v="1398/08/20"/>
    <s v="فروش تعداد 1,200 سهم دارویی ره آورد تامین(درهآور1) به نرخ 23,430 به شماره اعلامیه 0000002283_3G"/>
    <n v="0"/>
    <n v="27841886"/>
    <n v="-1672149493"/>
    <x v="1"/>
    <n v="1200"/>
    <x v="52"/>
    <x v="1"/>
    <x v="2"/>
    <x v="25"/>
  </r>
  <r>
    <s v=""/>
    <n v="1443"/>
    <s v="1398/08/14"/>
    <s v="خريد تعداد 810 سهم داروسازی تولید دارو(دتولید1) به نرخ 7,559 به شماره اعلامیه 0000000844_3G"/>
    <n v="6150585"/>
    <n v="0"/>
    <n v="-1699991379"/>
    <x v="0"/>
    <n v="810"/>
    <x v="74"/>
    <x v="1"/>
    <x v="2"/>
    <x v="25"/>
  </r>
  <r>
    <s v=""/>
    <n v="1444"/>
    <s v="1398/08/14"/>
    <s v="دریافت وجه طی حواله ساتنا بانکی به شماره 1532303 بانک خاور میانه جهت واریز به حساب 0100868772008"/>
    <n v="60000000"/>
    <n v="0"/>
    <n v="-1693840794"/>
    <x v="2"/>
    <n v="0"/>
    <x v="2"/>
    <x v="1"/>
    <x v="2"/>
    <x v="25"/>
  </r>
  <r>
    <s v=""/>
    <n v="1445"/>
    <s v="1398/08/13"/>
    <s v="خريد تعداد 20,370 سهم پالایش نفت بندرعباس(شبندر1) به نرخ 17,900 به شماره اعلاميه 0000000632_3G"/>
    <n v="366314844"/>
    <n v="0"/>
    <n v="-1633840794"/>
    <x v="0"/>
    <n v="20370"/>
    <x v="60"/>
    <x v="1"/>
    <x v="2"/>
    <x v="25"/>
  </r>
  <r>
    <s v=""/>
    <n v="1446"/>
    <s v="1398/08/13"/>
    <s v="خريد تعداد 1,500 سهم پالایش نفت بندرعباس(شبندر1) به نرخ 17,880 به شماره اعلاميه 0000000628_3G"/>
    <n v="26944444"/>
    <n v="0"/>
    <n v="-1267525950"/>
    <x v="0"/>
    <n v="1500"/>
    <x v="60"/>
    <x v="1"/>
    <x v="2"/>
    <x v="25"/>
  </r>
  <r>
    <s v=""/>
    <n v="1447"/>
    <s v="1398/08/13"/>
    <s v="خريد تعداد 35,600 سهم پالایش نفت بندرعباس(شبندر1) به نرخ 17,850 به شماره اعلاميه 0000000646_3G"/>
    <n v="638408529"/>
    <n v="0"/>
    <n v="-1240581506"/>
    <x v="0"/>
    <n v="35600"/>
    <x v="60"/>
    <x v="1"/>
    <x v="2"/>
    <x v="25"/>
  </r>
  <r>
    <s v=""/>
    <n v="1448"/>
    <s v="1398/08/13"/>
    <s v="خريد تعداد 302 سهم پالایش نفت بندرعباس(شبندر1) به نرخ 17,800 به شماره اعلاميه 0000000627_3G"/>
    <n v="5400539"/>
    <n v="0"/>
    <n v="-602172977"/>
    <x v="0"/>
    <n v="302"/>
    <x v="60"/>
    <x v="1"/>
    <x v="2"/>
    <x v="25"/>
  </r>
  <r>
    <s v=""/>
    <n v="1449"/>
    <s v="1398/08/13"/>
    <s v="خريد تعداد 2,828 سهم پالایش نفت بندرعباس(شبندر1) به نرخ 17,770 به شماره اعلاميه 0000000625_3G"/>
    <n v="50486735"/>
    <n v="0"/>
    <n v="-596772438"/>
    <x v="0"/>
    <n v="2828"/>
    <x v="60"/>
    <x v="1"/>
    <x v="2"/>
    <x v="25"/>
  </r>
  <r>
    <s v=""/>
    <n v="1450"/>
    <s v="1398/08/13"/>
    <s v="دریافت وجه طی حواله ساتنا بانکی به شماره 1522500 بانک خاور میانه جهت واریز به حساب 0100868772008"/>
    <n v="27000000"/>
    <n v="0"/>
    <n v="-546285703"/>
    <x v="2"/>
    <n v="0"/>
    <x v="2"/>
    <x v="1"/>
    <x v="2"/>
    <x v="25"/>
  </r>
  <r>
    <s v=""/>
    <n v="1451"/>
    <s v="1398/08/12"/>
    <s v="فروش تعداد 1,000 سهم فرابورس ایران(فرابورس1) به نرخ 11,060 به شماره اعلامیه 0000000207_3G"/>
    <n v="0"/>
    <n v="10952166"/>
    <n v="-519285703"/>
    <x v="1"/>
    <n v="1000"/>
    <x v="5"/>
    <x v="1"/>
    <x v="2"/>
    <x v="25"/>
  </r>
  <r>
    <s v=""/>
    <n v="1452"/>
    <s v="1398/08/12"/>
    <s v="فروش تعداد 500 سهم فرابورس ایران(فرابورس1) به نرخ 11,050 به شماره اعلامیه 0000000292_3G"/>
    <n v="0"/>
    <n v="5471134"/>
    <n v="-530237869"/>
    <x v="1"/>
    <n v="500"/>
    <x v="5"/>
    <x v="1"/>
    <x v="2"/>
    <x v="25"/>
  </r>
  <r>
    <s v=""/>
    <n v="1453"/>
    <s v="1398/08/12"/>
    <s v="فروش تعداد 600 سهم فرابورس ایران(فرابورس1) به نرخ 11,001 به شماره اعلامیه 0000000187_3G"/>
    <n v="0"/>
    <n v="6536247"/>
    <n v="-535709003"/>
    <x v="1"/>
    <n v="600"/>
    <x v="5"/>
    <x v="1"/>
    <x v="2"/>
    <x v="25"/>
  </r>
  <r>
    <s v=""/>
    <n v="1454"/>
    <s v="1398/08/12"/>
    <s v="فروش تعداد 12,571 سهم فرابورس ایران(فرابورس1) به نرخ 11,000 به شماره اعلامیه 0000000271_3G"/>
    <n v="0"/>
    <n v="136932774"/>
    <n v="-542245250"/>
    <x v="1"/>
    <n v="12571"/>
    <x v="5"/>
    <x v="1"/>
    <x v="2"/>
    <x v="25"/>
  </r>
  <r>
    <s v=""/>
    <n v="1455"/>
    <s v="1398/08/12"/>
    <s v="فروش تعداد 1,000 سهم فرابورس ایران(فرابورس1) به نرخ 10,999 به شماره اعلامیه 0000000272_3G"/>
    <n v="0"/>
    <n v="10891764"/>
    <n v="-679178024"/>
    <x v="1"/>
    <n v="1000"/>
    <x v="5"/>
    <x v="1"/>
    <x v="2"/>
    <x v="25"/>
  </r>
  <r>
    <s v=""/>
    <n v="1456"/>
    <s v="1398/08/12"/>
    <s v="فروش تعداد 40,221 سهم فرابورس ایران(فرابورس1) به نرخ 10,983 به شماره اعلامیه 0000000223_3G"/>
    <n v="0"/>
    <n v="437440242"/>
    <n v="-690069788"/>
    <x v="1"/>
    <n v="40221"/>
    <x v="5"/>
    <x v="1"/>
    <x v="2"/>
    <x v="25"/>
  </r>
  <r>
    <s v=""/>
    <n v="1457"/>
    <s v="1398/08/12"/>
    <s v="فروش تعداد 7,500 سهم فرابورس ایران(فرابورس1) به نرخ 10,974 به شماره اعلامیه 0000000253_3G"/>
    <n v="0"/>
    <n v="81502539"/>
    <n v="-1127510030"/>
    <x v="1"/>
    <n v="7500"/>
    <x v="5"/>
    <x v="1"/>
    <x v="2"/>
    <x v="25"/>
  </r>
  <r>
    <s v=""/>
    <n v="1458"/>
    <s v="1398/08/12"/>
    <s v="فروش تعداد 263 سهم فرابورس ایران(فرابورس1) به نرخ 10,910 به شماره اعلامیه 0000000274_3G"/>
    <n v="0"/>
    <n v="2841357"/>
    <n v="-1209012569"/>
    <x v="1"/>
    <n v="263"/>
    <x v="5"/>
    <x v="1"/>
    <x v="2"/>
    <x v="25"/>
  </r>
  <r>
    <s v=""/>
    <n v="1459"/>
    <s v="1398/08/12"/>
    <s v="فروش تعداد 1,530 سهم فرابورس ایران(فرابورس1) به نرخ 10,901 به شماره اعلامیه 0000000275_3G"/>
    <n v="0"/>
    <n v="16515921"/>
    <n v="-1211853926"/>
    <x v="1"/>
    <n v="1530"/>
    <x v="5"/>
    <x v="1"/>
    <x v="2"/>
    <x v="25"/>
  </r>
  <r>
    <s v=""/>
    <n v="1460"/>
    <s v="1398/08/12"/>
    <s v="فروش تعداد 1,360 سهم فرابورس ایران(فرابورس1) به نرخ 10,880 به شماره اعلامیه 0000000237_3G"/>
    <n v="0"/>
    <n v="14652540"/>
    <n v="-1228369847"/>
    <x v="1"/>
    <n v="1360"/>
    <x v="5"/>
    <x v="1"/>
    <x v="2"/>
    <x v="25"/>
  </r>
  <r>
    <s v=""/>
    <n v="1461"/>
    <s v="1398/08/12"/>
    <s v="فروش تعداد 920 سهم فرابورس ایران(فرابورس1) به نرخ 10,822 به شماره اعلامیه 0000000260_3G"/>
    <n v="0"/>
    <n v="9859171"/>
    <n v="-1243022387"/>
    <x v="1"/>
    <n v="920"/>
    <x v="5"/>
    <x v="1"/>
    <x v="2"/>
    <x v="25"/>
  </r>
  <r>
    <s v=""/>
    <n v="1462"/>
    <s v="1398/08/12"/>
    <s v="فروش تعداد 11,000 سهم فرابورس ایران(فرابورس1) به نرخ 10,820 به شماره اعلامیه 0000000245_3G"/>
    <n v="0"/>
    <n v="117859563"/>
    <n v="-1252881558"/>
    <x v="1"/>
    <n v="11000"/>
    <x v="5"/>
    <x v="1"/>
    <x v="2"/>
    <x v="25"/>
  </r>
  <r>
    <s v=""/>
    <n v="1463"/>
    <s v="1398/08/12"/>
    <s v="فروش تعداد 5,022 سهم فرابورس ایران(فرابورس1) به نرخ 10,819 به شماره اعلامیه 0000000244_3G"/>
    <n v="0"/>
    <n v="53803281"/>
    <n v="-1370741121"/>
    <x v="1"/>
    <n v="5022"/>
    <x v="5"/>
    <x v="1"/>
    <x v="2"/>
    <x v="25"/>
  </r>
  <r>
    <s v=""/>
    <n v="1464"/>
    <s v="1398/08/12"/>
    <s v="فروش تعداد 1,864 سهم فرابورس ایران(فرابورس1) به نرخ 10,815 به شماره اعلامیه 0000000254_3G"/>
    <n v="0"/>
    <n v="19962614"/>
    <n v="-1424544402"/>
    <x v="1"/>
    <n v="1864"/>
    <x v="5"/>
    <x v="1"/>
    <x v="2"/>
    <x v="25"/>
  </r>
  <r>
    <s v=""/>
    <n v="1465"/>
    <s v="1398/08/12"/>
    <s v="فروش تعداد 100 سهم فرابورس ایران(فرابورس1) به نرخ 10,813 به شماره اعلامیه 0000000258_3G"/>
    <n v="0"/>
    <n v="1070760"/>
    <n v="-1444507016"/>
    <x v="1"/>
    <n v="100"/>
    <x v="5"/>
    <x v="1"/>
    <x v="2"/>
    <x v="25"/>
  </r>
  <r>
    <s v=""/>
    <n v="1466"/>
    <s v="1398/08/12"/>
    <s v="فروش تعداد 21,164 سهم فرابورس ایران(فرابورس1) به نرخ 10,812 به شماره اعلامیه 0000000259_3G"/>
    <n v="0"/>
    <n v="226594133"/>
    <n v="-1445577776"/>
    <x v="1"/>
    <n v="21164"/>
    <x v="5"/>
    <x v="1"/>
    <x v="2"/>
    <x v="25"/>
  </r>
  <r>
    <s v=""/>
    <n v="1467"/>
    <s v="1398/08/11"/>
    <s v="فروش تعداد 1,400 سهم تولید ژلاتین کپسول ایران(دکپسول1) به نرخ 17,391 به شماره اعلامیه 0000001025_3G"/>
    <n v="0"/>
    <n v="24110014"/>
    <n v="-1672171909"/>
    <x v="1"/>
    <n v="1400"/>
    <x v="39"/>
    <x v="1"/>
    <x v="2"/>
    <x v="25"/>
  </r>
  <r>
    <s v=""/>
    <n v="1468"/>
    <s v="1398/08/11"/>
    <s v="فروش تعداد 190 سهم تولید ژلاتین کپسول ایران(دکپسول1) به نرخ 17,390 به شماره اعلامیه 0000001020_3G"/>
    <n v="0"/>
    <n v="3271888"/>
    <n v="-1696281923"/>
    <x v="1"/>
    <n v="190"/>
    <x v="39"/>
    <x v="1"/>
    <x v="2"/>
    <x v="25"/>
  </r>
  <r>
    <s v=""/>
    <n v="1469"/>
    <s v="1398/07/30"/>
    <s v="بابت سود صندوق سرمایه گذاری حامی مهر 98"/>
    <n v="0"/>
    <n v="428363"/>
    <n v="-1699553811"/>
    <x v="3"/>
    <n v="0"/>
    <x v="2"/>
    <x v="2"/>
    <x v="2"/>
    <x v="26"/>
  </r>
  <r>
    <s v=""/>
    <n v="1470"/>
    <s v="1398/07/30"/>
    <s v="پرداخت وجه طی حواله کارت به کارت دروازه پرداخت به شماره 158276612913 بانک ملت تاریخ : 1398/07/29 شعبه : فرعی(A2)"/>
    <n v="0"/>
    <n v="10000000"/>
    <n v="-1699982174"/>
    <x v="4"/>
    <n v="0"/>
    <x v="2"/>
    <x v="2"/>
    <x v="2"/>
    <x v="26"/>
  </r>
  <r>
    <s v=""/>
    <n v="1471"/>
    <s v="1398/07/29"/>
    <s v="خريد تعداد 3,170 سهم گسترش سرمایه گذاری ایرانیان(وگستر1) به نرخ 3,262 به شماره اعلامیه 0000000179_3G"/>
    <n v="10387484"/>
    <n v="0"/>
    <n v="-1709982174"/>
    <x v="0"/>
    <n v="3170"/>
    <x v="58"/>
    <x v="2"/>
    <x v="2"/>
    <x v="26"/>
  </r>
  <r>
    <s v=""/>
    <n v="1472"/>
    <s v="1398/07/28"/>
    <s v="خريد تعداد 25,761 سهم دارویی ره آورد تامین(درهآور1) به نرخ 16,390 به شماره اعلامیه 0000002210_3G"/>
    <n v="424139658"/>
    <n v="0"/>
    <n v="-1699594690"/>
    <x v="0"/>
    <n v="25761"/>
    <x v="52"/>
    <x v="2"/>
    <x v="2"/>
    <x v="26"/>
  </r>
  <r>
    <s v=""/>
    <n v="1473"/>
    <s v="1398/07/28"/>
    <s v="خريد تعداد 235 سهم دارویی ره آورد تامین(درهآور1) به نرخ 16,385 به شماره اعلامیه 0000002207_3G"/>
    <n v="3867950"/>
    <n v="0"/>
    <n v="-1275455032"/>
    <x v="0"/>
    <n v="235"/>
    <x v="52"/>
    <x v="2"/>
    <x v="2"/>
    <x v="26"/>
  </r>
  <r>
    <s v=""/>
    <n v="1474"/>
    <s v="1398/07/28"/>
    <s v="خريد تعداد 704 سهم دارویی ره آورد تامین(درهآور1) به نرخ 16,380 به شماره اعلامیه 0000002200_3G"/>
    <n v="11583866"/>
    <n v="0"/>
    <n v="-1271587082"/>
    <x v="0"/>
    <n v="704"/>
    <x v="52"/>
    <x v="2"/>
    <x v="2"/>
    <x v="26"/>
  </r>
  <r>
    <s v=""/>
    <n v="1475"/>
    <s v="1398/07/28"/>
    <s v="خريد تعداد 14,400 سهم پالایش نفت بندرعباس(شبندر1) به نرخ 17,995 به شماره اعلاميه 0000001992_3G"/>
    <n v="260330349"/>
    <n v="0"/>
    <n v="-1260003216"/>
    <x v="0"/>
    <n v="14400"/>
    <x v="60"/>
    <x v="2"/>
    <x v="2"/>
    <x v="26"/>
  </r>
  <r>
    <s v=""/>
    <n v="1476"/>
    <s v="1398/07/23"/>
    <s v="خريد تعداد 4,400 سهم دارویی ره آورد تامین(درهآور1) به نرخ 17,143 به شماره اعلامیه 0000003462_3G"/>
    <n v="75771644"/>
    <n v="0"/>
    <n v="-999672867"/>
    <x v="0"/>
    <n v="4400"/>
    <x v="52"/>
    <x v="2"/>
    <x v="2"/>
    <x v="26"/>
  </r>
  <r>
    <s v=""/>
    <n v="1477"/>
    <s v="1398/07/23"/>
    <s v="فروش تعداد 3,105 سهم کشاورزی مکانیزه اصفهان کشت(زکشت1) به نرخ 24,730 به شماره اعلامیه 0000000329_3G"/>
    <n v="0"/>
    <n v="76037992"/>
    <n v="-923901223"/>
    <x v="1"/>
    <n v="3105"/>
    <x v="90"/>
    <x v="2"/>
    <x v="2"/>
    <x v="26"/>
  </r>
  <r>
    <s v=""/>
    <n v="1478"/>
    <s v="1398/07/22"/>
    <s v="خريد تعداد 123,100 سهم توسعه معدنی و صنعتی صبانور(کنور1) به نرخ 7,860 به شماره اعلاميه 0000000018_3G"/>
    <n v="972055491"/>
    <n v="0"/>
    <n v="-999939215"/>
    <x v="0"/>
    <n v="123100"/>
    <x v="12"/>
    <x v="2"/>
    <x v="2"/>
    <x v="26"/>
  </r>
  <r>
    <s v=""/>
    <n v="1479"/>
    <s v="1398/07/22"/>
    <s v="خريد تعداد 1,650 سهم پالایش نفت بندرعباس(شبندر1) به نرخ 18,400 به شماره اعلاميه 0000000593_3G"/>
    <n v="30500870"/>
    <n v="0"/>
    <n v="-27883724"/>
    <x v="0"/>
    <n v="1650"/>
    <x v="60"/>
    <x v="2"/>
    <x v="2"/>
    <x v="26"/>
  </r>
  <r>
    <s v=""/>
    <n v="1480"/>
    <s v="1398/07/22"/>
    <s v="خريد تعداد 19 سهم سایر اشخاص بورس انرژی(انرژی31) به نرخ 53,860 به شماره اعلامیه 0000000356_3G"/>
    <n v="1027983"/>
    <n v="0"/>
    <n v="2617146"/>
    <x v="0"/>
    <n v="19"/>
    <x v="61"/>
    <x v="2"/>
    <x v="2"/>
    <x v="26"/>
  </r>
  <r>
    <s v=""/>
    <n v="1481"/>
    <s v="1398/07/22"/>
    <s v="پرداخت وجه طی حواله کارت به کارت دروازه پرداخت به شماره 157893184708 بانک ملت تاریخ : 1398/07/21 شعبه : فرعی(A2)"/>
    <n v="0"/>
    <n v="4500000"/>
    <n v="3645129"/>
    <x v="4"/>
    <n v="0"/>
    <x v="2"/>
    <x v="2"/>
    <x v="2"/>
    <x v="26"/>
  </r>
  <r>
    <s v=""/>
    <n v="1482"/>
    <s v="1398/07/21"/>
    <s v="خريد تعداد 65 سهم توزیع دارو پخش(دتوزیع1) به نرخ 23,000 به شماره اعلامیه 0000466198_3G"/>
    <n v="1501785"/>
    <n v="0"/>
    <n v="-854871"/>
    <x v="0"/>
    <n v="65"/>
    <x v="38"/>
    <x v="2"/>
    <x v="2"/>
    <x v="26"/>
  </r>
  <r>
    <s v=""/>
    <n v="1483"/>
    <s v="1398/07/21"/>
    <s v="خريد تعداد 1,790 سهم پالایش نفت لاوان(شاوان1) به نرخ 45,988 به شماره اعلامیه 0000000354_3G"/>
    <n v="82692242"/>
    <n v="0"/>
    <n v="646914"/>
    <x v="0"/>
    <n v="1790"/>
    <x v="44"/>
    <x v="2"/>
    <x v="2"/>
    <x v="26"/>
  </r>
  <r>
    <s v=""/>
    <n v="1484"/>
    <s v="1398/07/21"/>
    <s v="فروش تعداد 5,000 سهم ایران ترانسفو(بترانس1) به نرخ 8,425 به شماره اعلاميه 0000000838_3G"/>
    <n v="0"/>
    <n v="41714284"/>
    <n v="83339156"/>
    <x v="1"/>
    <n v="5000"/>
    <x v="91"/>
    <x v="2"/>
    <x v="2"/>
    <x v="26"/>
  </r>
  <r>
    <s v=""/>
    <n v="1485"/>
    <s v="1398/07/21"/>
    <s v="فروش تعداد 397 سهم ایران ترانسفو(بترانس1) به نرخ 8,420 به شماره اعلاميه 0000000825_3G"/>
    <n v="0"/>
    <n v="3310152"/>
    <n v="41624872"/>
    <x v="1"/>
    <n v="397"/>
    <x v="91"/>
    <x v="2"/>
    <x v="2"/>
    <x v="26"/>
  </r>
  <r>
    <s v=""/>
    <n v="1486"/>
    <s v="1398/07/21"/>
    <s v="فروش تعداد 4,603 سهم ایران ترانسفو(بترانس1) به نرخ 8,402 به شماره اعلاميه 0000000828_3G"/>
    <n v="0"/>
    <n v="38297342"/>
    <n v="38314720"/>
    <x v="1"/>
    <n v="4603"/>
    <x v="91"/>
    <x v="2"/>
    <x v="2"/>
    <x v="26"/>
  </r>
  <r>
    <s v=""/>
    <n v="1487"/>
    <s v="1398/07/20"/>
    <s v="خريد تعداد 655 سهم صنعت روی زنگان(زنگان1) به نرخ 23,600 به شماره اعلامیه 0000000245_3G"/>
    <n v="15528176"/>
    <n v="0"/>
    <n v="17378"/>
    <x v="0"/>
    <n v="655"/>
    <x v="88"/>
    <x v="2"/>
    <x v="2"/>
    <x v="26"/>
  </r>
  <r>
    <s v=""/>
    <n v="1488"/>
    <s v="1398/07/20"/>
    <s v="خريد تعداد 615 سهم بانک کارآفرین (وکار1) به نرخ 3,400 به شماره اعلاميه 0000000012_3G"/>
    <n v="2100697"/>
    <n v="0"/>
    <n v="15545554"/>
    <x v="0"/>
    <n v="615"/>
    <x v="92"/>
    <x v="2"/>
    <x v="2"/>
    <x v="26"/>
  </r>
  <r>
    <s v=""/>
    <n v="1489"/>
    <s v="1398/07/20"/>
    <s v="خريد تعداد 4,964 سهم بانک کارآفرین (وکار1) به نرخ 3,389 به شماره اعلاميه 0000000064_3G"/>
    <n v="16901052"/>
    <n v="0"/>
    <n v="17646251"/>
    <x v="0"/>
    <n v="4964"/>
    <x v="92"/>
    <x v="2"/>
    <x v="2"/>
    <x v="26"/>
  </r>
  <r>
    <s v=""/>
    <n v="1490"/>
    <s v="1398/07/20"/>
    <s v="خريد تعداد 7,636 سهم بانک کارآفرین (وکار1) به نرخ 3,388 به شماره اعلاميه 0000000063_3G"/>
    <n v="25990801"/>
    <n v="0"/>
    <n v="34547303"/>
    <x v="0"/>
    <n v="7636"/>
    <x v="92"/>
    <x v="2"/>
    <x v="2"/>
    <x v="26"/>
  </r>
  <r>
    <s v=""/>
    <n v="1491"/>
    <s v="1398/07/20"/>
    <s v="خريد تعداد 20,000 سهم بانک کارآفرین (وکار1) به نرخ 3,380 به شماره اعلاميه 0000000089_3G"/>
    <n v="67913658"/>
    <n v="0"/>
    <n v="60538104"/>
    <x v="0"/>
    <n v="20000"/>
    <x v="92"/>
    <x v="2"/>
    <x v="2"/>
    <x v="26"/>
  </r>
  <r>
    <s v=""/>
    <n v="1492"/>
    <s v="1398/07/20"/>
    <s v="فروش تعداد 1,490 سهم توسعه مولد نیروگاهی جهرم(بجهرم1) به نرخ 2,703 به شماره اعلامیه 0000026276_3G"/>
    <n v="0"/>
    <n v="3988205"/>
    <n v="128451762"/>
    <x v="1"/>
    <n v="1490"/>
    <x v="78"/>
    <x v="2"/>
    <x v="2"/>
    <x v="26"/>
  </r>
  <r>
    <s v=""/>
    <n v="1493"/>
    <s v="1398/07/20"/>
    <s v="فروش تعداد 3,600 سهم سیمان شرق(سشرق1) به نرخ 2,492 به شماره اعلاميه 0000000606_3G"/>
    <n v="0"/>
    <n v="8883734"/>
    <n v="124463557"/>
    <x v="1"/>
    <n v="3600"/>
    <x v="93"/>
    <x v="2"/>
    <x v="2"/>
    <x v="26"/>
  </r>
  <r>
    <s v=""/>
    <n v="1494"/>
    <s v="1398/07/20"/>
    <s v="فروش تعداد 1,049 سهم سیمان شرق(سشرق1) به نرخ 2,480 به شماره اعلاميه 0000000645_3G"/>
    <n v="0"/>
    <n v="2576158"/>
    <n v="115579823"/>
    <x v="1"/>
    <n v="1049"/>
    <x v="93"/>
    <x v="2"/>
    <x v="2"/>
    <x v="26"/>
  </r>
  <r>
    <s v=""/>
    <n v="1495"/>
    <s v="1398/07/20"/>
    <s v="فروش تعداد 41,850 سهم سیمان شرق(سشرق1) به نرخ 2,470 به شماره اعلاميه 0000000323_3G"/>
    <n v="0"/>
    <n v="102361675"/>
    <n v="113003665"/>
    <x v="1"/>
    <n v="41850"/>
    <x v="93"/>
    <x v="2"/>
    <x v="2"/>
    <x v="26"/>
  </r>
  <r>
    <s v=""/>
    <n v="1496"/>
    <s v="1398/07/20"/>
    <s v="فروش تعداد 2,000 سهم سیمان شرق(سشرق1) به نرخ 2,465 به شماره اعلاميه 0000000339_3G"/>
    <n v="0"/>
    <n v="4881941"/>
    <n v="10641990"/>
    <x v="1"/>
    <n v="2000"/>
    <x v="93"/>
    <x v="2"/>
    <x v="2"/>
    <x v="26"/>
  </r>
  <r>
    <s v=""/>
    <n v="1497"/>
    <s v="1398/07/20"/>
    <s v="فروش تعداد 1,500 سهم سیمان شرق(سشرق1) به نرخ 2,463 به شماره اعلاميه 0000000294_3G"/>
    <n v="0"/>
    <n v="3658491"/>
    <n v="5760049"/>
    <x v="1"/>
    <n v="1500"/>
    <x v="93"/>
    <x v="2"/>
    <x v="2"/>
    <x v="26"/>
  </r>
  <r>
    <s v=""/>
    <n v="1498"/>
    <s v="1398/07/17"/>
    <s v="خريد تعداد 275 سهم تولیدی فولاد سپید فراب کویر(کویر1) به نرخ 6,250 به شماره اعلاميه 0000463461_3G"/>
    <n v="1726722"/>
    <n v="0"/>
    <n v="2101558"/>
    <x v="0"/>
    <n v="275"/>
    <x v="87"/>
    <x v="2"/>
    <x v="2"/>
    <x v="26"/>
  </r>
  <r>
    <s v=""/>
    <n v="1499"/>
    <s v="1398/07/17"/>
    <s v="خريد تعداد 900 سهم دارویی ره آورد تامین(درهآور1) به نرخ 15,908 به شماره اعلامیه 0000003475_3G"/>
    <n v="14382197"/>
    <n v="0"/>
    <n v="3828280"/>
    <x v="0"/>
    <n v="900"/>
    <x v="52"/>
    <x v="2"/>
    <x v="2"/>
    <x v="26"/>
  </r>
  <r>
    <s v=""/>
    <n v="1500"/>
    <s v="1398/07/17"/>
    <s v="دریافت وجه طی حواله ساتنا بانکی به شماره 1507899 بانک خاور میانه جهت واریز به حساب 0100868772008"/>
    <n v="200000000"/>
    <n v="0"/>
    <n v="18210477"/>
    <x v="2"/>
    <n v="0"/>
    <x v="2"/>
    <x v="2"/>
    <x v="2"/>
    <x v="26"/>
  </r>
  <r>
    <s v=""/>
    <n v="1501"/>
    <s v="1398/07/16"/>
    <s v="خريد تعداد 1,800 سهم غلتک سازان سپاهان(فسازان1) به نرخ 21,548 به شماره اعلاميه 0000000636_3G"/>
    <n v="38966362"/>
    <n v="0"/>
    <n v="218210477"/>
    <x v="0"/>
    <n v="1800"/>
    <x v="89"/>
    <x v="2"/>
    <x v="2"/>
    <x v="26"/>
  </r>
  <r>
    <s v=""/>
    <n v="1502"/>
    <s v="1398/07/15"/>
    <s v="فروش تعداد 45,000 سهم تولید ژلاتین کپسول ایران(دکپسول1) به نرخ 18,978 به شماره اعلامیه 0000000064_3G"/>
    <n v="0"/>
    <n v="845683421"/>
    <n v="257176839"/>
    <x v="1"/>
    <n v="45000"/>
    <x v="39"/>
    <x v="2"/>
    <x v="2"/>
    <x v="26"/>
  </r>
  <r>
    <s v=""/>
    <n v="1503"/>
    <s v="1398/07/15"/>
    <s v="فروش تعداد 5,182 سهم تولید و صادرات ریشمک(ریشمک1) به نرخ 19,811 به شماره اعلامیه 0000000003_3G"/>
    <n v="0"/>
    <n v="101659663"/>
    <n v="-588506582"/>
    <x v="1"/>
    <n v="5182"/>
    <x v="94"/>
    <x v="2"/>
    <x v="2"/>
    <x v="26"/>
  </r>
  <r>
    <s v=""/>
    <n v="1504"/>
    <s v="1398/07/15"/>
    <s v="فروش تعداد 5,577 سهم شیر پگاه آذربایجان شرقی(غپآذر1) به نرخ 22,300 به شماره اعلامیه 0000000015_3G"/>
    <n v="0"/>
    <n v="123154532"/>
    <n v="-690166245"/>
    <x v="1"/>
    <n v="5577"/>
    <x v="95"/>
    <x v="2"/>
    <x v="2"/>
    <x v="26"/>
  </r>
  <r>
    <s v=""/>
    <n v="1505"/>
    <s v="1398/07/15"/>
    <s v="فروش تعداد 4,387 سهم شیر پگاه آذربایجان شرقی(غپآذر1) به نرخ 21,500 به شماره اعلامیه 0000000021_3G"/>
    <n v="0"/>
    <n v="93400884"/>
    <n v="-813320777"/>
    <x v="1"/>
    <n v="4387"/>
    <x v="95"/>
    <x v="2"/>
    <x v="2"/>
    <x v="26"/>
  </r>
  <r>
    <s v=""/>
    <n v="1506"/>
    <s v="1398/07/15"/>
    <s v="فروش تعداد 10,527 سهم داروسازی سبحان انکولوژی(دسانکو1) به نرخ 8,943 به شماره اعلامیه 0000000051_3G"/>
    <n v="0"/>
    <n v="93225072"/>
    <n v="-906721661"/>
    <x v="1"/>
    <n v="10527"/>
    <x v="11"/>
    <x v="2"/>
    <x v="2"/>
    <x v="26"/>
  </r>
  <r>
    <s v=""/>
    <n v="1507"/>
    <s v="1398/07/13"/>
    <s v="خريد تعداد 77,150 سهم کشت وصنعت شریف آباد(زشریف1) به نرخ 12,821 به شماره اعلامیه 0000000045_3G"/>
    <n v="993630819"/>
    <n v="0"/>
    <n v="-999946733"/>
    <x v="0"/>
    <n v="77150"/>
    <x v="0"/>
    <x v="2"/>
    <x v="2"/>
    <x v="26"/>
  </r>
  <r>
    <s v=""/>
    <n v="1508"/>
    <s v="1398/07/13"/>
    <s v="خريد تعداد 500 سهم کشت وصنعت شریف آباد(زشریف1) به نرخ 12,820 به شماره اعلامیه 0000000056_3G"/>
    <n v="6439101"/>
    <n v="0"/>
    <n v="-6315914"/>
    <x v="0"/>
    <n v="500"/>
    <x v="0"/>
    <x v="2"/>
    <x v="2"/>
    <x v="26"/>
  </r>
  <r>
    <s v=""/>
    <n v="1509"/>
    <s v="1398/07/09"/>
    <s v="خريد تعداد 14,800 سهم شیر پاستوریزه پگاه فارس(غفارس1) به نرخ 28,290 به شماره اعلامیه 0000000118_3G"/>
    <n v="420592854"/>
    <n v="0"/>
    <n v="123187"/>
    <x v="0"/>
    <n v="14800"/>
    <x v="82"/>
    <x v="2"/>
    <x v="2"/>
    <x v="26"/>
  </r>
  <r>
    <s v=""/>
    <n v="1510"/>
    <s v="1398/07/09"/>
    <s v="فروش تعداد 2,450 سهم کشت وصنعت شریف آباد(زشریف1) به نرخ 12,372 به شماره اعلامیه 0000000318_3G"/>
    <n v="0"/>
    <n v="30015867"/>
    <n v="420716041"/>
    <x v="1"/>
    <n v="2450"/>
    <x v="0"/>
    <x v="2"/>
    <x v="2"/>
    <x v="26"/>
  </r>
  <r>
    <s v=""/>
    <n v="1511"/>
    <s v="1398/07/09"/>
    <s v="فروش تعداد 5,559 سهم کشت وصنعت شریف آباد(زشریف1) به نرخ 12,361 به شماره اعلامیه 0000000316_3G"/>
    <n v="0"/>
    <n v="68044836"/>
    <n v="390700174"/>
    <x v="1"/>
    <n v="5559"/>
    <x v="0"/>
    <x v="2"/>
    <x v="2"/>
    <x v="26"/>
  </r>
  <r>
    <s v=""/>
    <n v="1512"/>
    <s v="1398/07/09"/>
    <s v="فروش تعداد 5,462 سهم کشت وصنعت شریف آباد(زشریف1) به نرخ 12,306 به شماره اعلامیه 0000000333_3G"/>
    <n v="0"/>
    <n v="66560032"/>
    <n v="322655338"/>
    <x v="1"/>
    <n v="5462"/>
    <x v="0"/>
    <x v="2"/>
    <x v="2"/>
    <x v="26"/>
  </r>
  <r>
    <s v=""/>
    <n v="1513"/>
    <s v="1398/07/09"/>
    <s v="فروش تعداد 1,000 سهم کشت وصنعت شریف آباد(زشریف1) به نرخ 12,305 به شماره اعلامیه 0000000369_3G"/>
    <n v="0"/>
    <n v="12185029"/>
    <n v="256095306"/>
    <x v="1"/>
    <n v="1000"/>
    <x v="0"/>
    <x v="2"/>
    <x v="2"/>
    <x v="26"/>
  </r>
  <r>
    <s v=""/>
    <n v="1514"/>
    <s v="1398/07/09"/>
    <s v="فروش تعداد 6,976 سهم کشت وصنعت شریف آباد(زشریف1) به نرخ 12,301 به شماره اعلامیه 0000000342_3G"/>
    <n v="0"/>
    <n v="84975116"/>
    <n v="243910277"/>
    <x v="1"/>
    <n v="6976"/>
    <x v="0"/>
    <x v="2"/>
    <x v="2"/>
    <x v="26"/>
  </r>
  <r>
    <s v=""/>
    <n v="1515"/>
    <s v="1398/07/09"/>
    <s v="فروش تعداد 460 سهم کشت وصنعت شریف آباد(زشریف1) به نرخ 12,283 به شماره اعلامیه 0000000503_3G"/>
    <n v="0"/>
    <n v="5595094"/>
    <n v="158935161"/>
    <x v="1"/>
    <n v="460"/>
    <x v="0"/>
    <x v="2"/>
    <x v="2"/>
    <x v="26"/>
  </r>
  <r>
    <s v=""/>
    <n v="1516"/>
    <s v="1398/07/09"/>
    <s v="فروش تعداد 2,500 سهم کشت وصنعت شریف آباد(زشریف1) به نرخ 12,282 به شماره اعلامیه 0000000528_3G"/>
    <n v="0"/>
    <n v="30405631"/>
    <n v="153340067"/>
    <x v="1"/>
    <n v="2500"/>
    <x v="0"/>
    <x v="2"/>
    <x v="2"/>
    <x v="26"/>
  </r>
  <r>
    <s v=""/>
    <n v="1517"/>
    <s v="1398/07/09"/>
    <s v="فروش تعداد 13,240 سهم کشت وصنعت شریف آباد(زشریف1) به نرخ 12,281 به شماره اعلامیه 0000000523_3G"/>
    <n v="0"/>
    <n v="161015103"/>
    <n v="122934436"/>
    <x v="1"/>
    <n v="13240"/>
    <x v="0"/>
    <x v="2"/>
    <x v="2"/>
    <x v="26"/>
  </r>
  <r>
    <s v=""/>
    <n v="1518"/>
    <s v="1398/07/09"/>
    <s v="فروش تعداد 245 سهم کشت وصنعت شریف آباد(زشریف1) به نرخ 12,270 به شماره اعلامیه 0000000720_3G"/>
    <n v="0"/>
    <n v="2976846"/>
    <n v="-38080667"/>
    <x v="1"/>
    <n v="245"/>
    <x v="0"/>
    <x v="2"/>
    <x v="2"/>
    <x v="26"/>
  </r>
  <r>
    <s v=""/>
    <n v="1519"/>
    <s v="1398/07/09"/>
    <s v="فروش تعداد 1,745 سهم کشت وصنعت شریف آباد(زشریف1) به نرخ 12,269 به شماره اعلامیه 0000000723_3G"/>
    <n v="0"/>
    <n v="21200666"/>
    <n v="-41057513"/>
    <x v="1"/>
    <n v="1745"/>
    <x v="0"/>
    <x v="2"/>
    <x v="2"/>
    <x v="26"/>
  </r>
  <r>
    <s v=""/>
    <n v="1520"/>
    <s v="1398/07/09"/>
    <s v="فروش تعداد 8,016 سهم کشت وصنعت شریف آباد(زشریف1) به نرخ 12,265 به شماره اعلامیه 0000000726_3G"/>
    <n v="0"/>
    <n v="97357664"/>
    <n v="-62258179"/>
    <x v="1"/>
    <n v="8016"/>
    <x v="0"/>
    <x v="2"/>
    <x v="2"/>
    <x v="26"/>
  </r>
  <r>
    <s v=""/>
    <n v="1521"/>
    <s v="1398/07/09"/>
    <s v="فروش تعداد 7,016 سهم کشت وصنعت شریف آباد(زشریف1) به نرخ 12,260 به شماره اعلامیه 0000000644_3G"/>
    <n v="0"/>
    <n v="85177511"/>
    <n v="-159615843"/>
    <x v="1"/>
    <n v="7016"/>
    <x v="0"/>
    <x v="2"/>
    <x v="2"/>
    <x v="26"/>
  </r>
  <r>
    <s v=""/>
    <n v="1522"/>
    <s v="1398/07/09"/>
    <s v="فروش تعداد 2,000 سهم کشت وصنعت شریف آباد(زشریف1) به نرخ 12,257 به شماره اعلامیه 0000000606_3G"/>
    <n v="0"/>
    <n v="24275005"/>
    <n v="-244793354"/>
    <x v="1"/>
    <n v="2000"/>
    <x v="0"/>
    <x v="2"/>
    <x v="2"/>
    <x v="26"/>
  </r>
  <r>
    <s v=""/>
    <n v="1523"/>
    <s v="1398/07/09"/>
    <s v="فروش تعداد 268 سهم شیر پاستوریزه پگاه گلپایگان(غگلپا1) به نرخ 32,559 به شماره اعلامیه 0000000101_3G"/>
    <n v="0"/>
    <n v="8640746"/>
    <n v="-269068359"/>
    <x v="1"/>
    <n v="268"/>
    <x v="21"/>
    <x v="2"/>
    <x v="2"/>
    <x v="26"/>
  </r>
  <r>
    <s v=""/>
    <n v="1524"/>
    <s v="1398/07/09"/>
    <s v="فروش تعداد 1,020 سهم شیر پاستوریزه پگاه گلپایگان(غگلپا1) به نرخ 32,200 به شماره اعلامیه 0000000114_3G"/>
    <n v="0"/>
    <n v="32523785"/>
    <n v="-277709105"/>
    <x v="1"/>
    <n v="1020"/>
    <x v="21"/>
    <x v="2"/>
    <x v="2"/>
    <x v="26"/>
  </r>
  <r>
    <s v=""/>
    <n v="1525"/>
    <s v="1398/07/09"/>
    <s v="فروش تعداد 6,300 سهم شیر پاستوریزه پگاه گلپایگان(غگلپا1) به نرخ 32,131 به شماره اعلامیه 0000000051_3G"/>
    <n v="0"/>
    <n v="200451682"/>
    <n v="-310232890"/>
    <x v="1"/>
    <n v="6300"/>
    <x v="21"/>
    <x v="2"/>
    <x v="2"/>
    <x v="26"/>
  </r>
  <r>
    <s v=""/>
    <n v="1526"/>
    <s v="1398/07/09"/>
    <s v="فروش تعداد 5,384 سهم شیر پاستوریزه پگاه گلپایگان(غگلپا1) به نرخ 32,130 به شماره اعلامیه 0000000044_3G"/>
    <n v="0"/>
    <n v="171301311"/>
    <n v="-510684572"/>
    <x v="1"/>
    <n v="5384"/>
    <x v="21"/>
    <x v="2"/>
    <x v="2"/>
    <x v="26"/>
  </r>
  <r>
    <s v=""/>
    <n v="1527"/>
    <s v="1398/07/09"/>
    <s v="فروش تعداد 870 سهم شیر پاستوریزه پگاه گلپایگان(غگلپا1) به نرخ 32,125 به شماره اعلامیه 0000000032_3G"/>
    <n v="0"/>
    <n v="27676253"/>
    <n v="-681985883"/>
    <x v="1"/>
    <n v="870"/>
    <x v="21"/>
    <x v="2"/>
    <x v="2"/>
    <x v="26"/>
  </r>
  <r>
    <s v=""/>
    <n v="1528"/>
    <s v="1398/07/09"/>
    <s v="فروش تعداد 1,130 سهم شیر پاستوریزه پگاه گلپایگان(غگلپا1) به نرخ 32,122 به شماره اعلامیه 0000000033_3G"/>
    <n v="0"/>
    <n v="35943960"/>
    <n v="-709662136"/>
    <x v="1"/>
    <n v="1130"/>
    <x v="21"/>
    <x v="2"/>
    <x v="2"/>
    <x v="26"/>
  </r>
  <r>
    <s v=""/>
    <n v="1529"/>
    <s v="1398/07/09"/>
    <s v="فروش تعداد 1,750 سهم شیر پاستوریزه پگاه گلپایگان(غگلپا1) به نرخ 32,112 به شماره اعلامیه 0000000055_3G"/>
    <n v="0"/>
    <n v="55648093"/>
    <n v="-745606096"/>
    <x v="1"/>
    <n v="1750"/>
    <x v="21"/>
    <x v="2"/>
    <x v="2"/>
    <x v="26"/>
  </r>
  <r>
    <s v=""/>
    <n v="1530"/>
    <s v="1398/07/09"/>
    <s v="فروش تعداد 1,920 سهم شیر پاستوریزه پگاه گلپایگان(غگلپا1) به نرخ 32,111 به شماره اعلامیه 0000000089_3G"/>
    <n v="0"/>
    <n v="61052012"/>
    <n v="-801254189"/>
    <x v="1"/>
    <n v="1920"/>
    <x v="21"/>
    <x v="2"/>
    <x v="2"/>
    <x v="26"/>
  </r>
  <r>
    <s v=""/>
    <n v="1531"/>
    <s v="1398/07/09"/>
    <s v="فروش تعداد 614 سهم شیر پاستوریزه پگاه گلپایگان(غگلپا1) به نرخ 32,101 به شماره اعلامیه 0000000073_3G"/>
    <n v="0"/>
    <n v="19517843"/>
    <n v="-862306201"/>
    <x v="1"/>
    <n v="614"/>
    <x v="21"/>
    <x v="2"/>
    <x v="2"/>
    <x v="26"/>
  </r>
  <r>
    <s v=""/>
    <n v="1532"/>
    <s v="1398/07/09"/>
    <s v="فروش تعداد 3,683 سهم شیر پاستوریزه پگاه گلپایگان(غگلپا1) به نرخ 32,100 به شماره اعلامیه 0000000087_3G"/>
    <n v="0"/>
    <n v="117071624"/>
    <n v="-881824044"/>
    <x v="1"/>
    <n v="3683"/>
    <x v="21"/>
    <x v="2"/>
    <x v="2"/>
    <x v="26"/>
  </r>
  <r>
    <s v=""/>
    <n v="1533"/>
    <s v="1398/07/09"/>
    <s v="فروش تعداد 35 سهم شیر پگاه آذربایجان شرقی(غپآذر1) به نرخ 22,715 به شماره اعلامیه 0000000419_3G"/>
    <n v="0"/>
    <n v="787276"/>
    <n v="-998895668"/>
    <x v="1"/>
    <n v="35"/>
    <x v="95"/>
    <x v="2"/>
    <x v="2"/>
    <x v="26"/>
  </r>
  <r>
    <s v=""/>
    <n v="1534"/>
    <s v="1398/07/07"/>
    <s v="خريد تعداد 18,041 سهم بانک کارآفرین (وکار1) به نرخ 3,643 به شماره اعلاميه 0000000211_3G"/>
    <n v="66028317"/>
    <n v="0"/>
    <n v="-999682944"/>
    <x v="0"/>
    <n v="18041"/>
    <x v="92"/>
    <x v="2"/>
    <x v="2"/>
    <x v="26"/>
  </r>
  <r>
    <s v=""/>
    <n v="1535"/>
    <s v="1398/07/07"/>
    <s v="خريد تعداد 6,759 سهم بانک کارآفرین (وکار1) به نرخ 3,640 به شماره اعلاميه 0000000210_3G"/>
    <n v="24716914"/>
    <n v="0"/>
    <n v="-933654627"/>
    <x v="0"/>
    <n v="6759"/>
    <x v="92"/>
    <x v="2"/>
    <x v="2"/>
    <x v="26"/>
  </r>
  <r>
    <s v=""/>
    <n v="1536"/>
    <s v="1398/07/06"/>
    <s v="خريد تعداد 100 سهم پخش هجرت(هجرت1) به نرخ 32,436 به شماره اعلامیه 0000001131_3G"/>
    <n v="3258322"/>
    <n v="0"/>
    <n v="-908937713"/>
    <x v="0"/>
    <n v="100"/>
    <x v="71"/>
    <x v="2"/>
    <x v="2"/>
    <x v="26"/>
  </r>
  <r>
    <s v=""/>
    <n v="1537"/>
    <s v="1398/07/06"/>
    <s v="خريد تعداد 48,153 سهم پخش هجرت(هجرت1) به نرخ 32,400 به شماره اعلامیه 0000000621_3G"/>
    <n v="1567240276"/>
    <n v="0"/>
    <n v="-905679391"/>
    <x v="0"/>
    <n v="48153"/>
    <x v="71"/>
    <x v="2"/>
    <x v="2"/>
    <x v="26"/>
  </r>
  <r>
    <s v=""/>
    <n v="1538"/>
    <s v="1398/07/06"/>
    <s v="خريد تعداد 847 سهم پخش هجرت(هجرت1) به نرخ 32,370 به شماره اعلامیه 0000000602_3G"/>
    <n v="27541862"/>
    <n v="0"/>
    <n v="661560885"/>
    <x v="0"/>
    <n v="847"/>
    <x v="71"/>
    <x v="2"/>
    <x v="2"/>
    <x v="26"/>
  </r>
  <r>
    <s v=""/>
    <n v="1539"/>
    <s v="1398/07/06"/>
    <s v="خريد تعداد 9,115 سهم پخش هجرت(هجرت1) به نرخ 32,350 به شماره اعلامیه 0000000539_3G"/>
    <n v="296208944"/>
    <n v="0"/>
    <n v="689102747"/>
    <x v="0"/>
    <n v="9115"/>
    <x v="71"/>
    <x v="2"/>
    <x v="2"/>
    <x v="26"/>
  </r>
  <r>
    <s v=""/>
    <n v="1540"/>
    <s v="1398/07/06"/>
    <s v="خريد تعداد 727 سهم پخش هجرت(هجرت1) به نرخ 32,349 به شماره اعلامیه 0000000531_3G"/>
    <n v="23624487"/>
    <n v="0"/>
    <n v="985311691"/>
    <x v="0"/>
    <n v="727"/>
    <x v="71"/>
    <x v="2"/>
    <x v="2"/>
    <x v="26"/>
  </r>
  <r>
    <s v=""/>
    <n v="1541"/>
    <s v="1398/07/06"/>
    <s v="خريد تعداد 113 سهم پخش هجرت(هجرت1) به نرخ 32,330 به شماره اعلامیه 0000000529_3G"/>
    <n v="3669874"/>
    <n v="0"/>
    <n v="1008936178"/>
    <x v="0"/>
    <n v="113"/>
    <x v="71"/>
    <x v="2"/>
    <x v="2"/>
    <x v="26"/>
  </r>
  <r>
    <s v=""/>
    <n v="1542"/>
    <s v="1398/07/06"/>
    <s v="خريد تعداد 45 سهم پخش هجرت(هجرت1) به نرخ 32,310 به شماره اعلامیه 0000000528_3G"/>
    <n v="1460549"/>
    <n v="0"/>
    <n v="1012606052"/>
    <x v="0"/>
    <n v="45"/>
    <x v="71"/>
    <x v="2"/>
    <x v="2"/>
    <x v="26"/>
  </r>
  <r>
    <s v=""/>
    <n v="1543"/>
    <s v="1398/07/06"/>
    <s v="فروش تعداد 150,000 سهم داروسازی آوه سینا(داوه1) به نرخ 11,433 به شماره اعلامیه 0000000003_3G"/>
    <n v="0"/>
    <n v="1698229242"/>
    <n v="1014066601"/>
    <x v="1"/>
    <n v="150000"/>
    <x v="96"/>
    <x v="2"/>
    <x v="2"/>
    <x v="26"/>
  </r>
  <r>
    <s v=""/>
    <n v="1544"/>
    <s v="1398/07/06"/>
    <s v="فروش تعداد 2,500 سهم توسعه معدنی و صنعتی صبانور(کنور1) به نرخ 7,100 به شماره اعلاميه 0000000035_3G"/>
    <n v="0"/>
    <n v="17576939"/>
    <n v="-684162641"/>
    <x v="1"/>
    <n v="2500"/>
    <x v="12"/>
    <x v="2"/>
    <x v="2"/>
    <x v="26"/>
  </r>
  <r>
    <s v=""/>
    <n v="1545"/>
    <s v="1398/07/06"/>
    <s v="فروش تعداد 37,641 سهم توسعه معدنی و صنعتی صبانور(کنور1) به نرخ 7,067 به شماره اعلاميه 0000000036_3G"/>
    <n v="0"/>
    <n v="263415364"/>
    <n v="-701739580"/>
    <x v="1"/>
    <n v="37641"/>
    <x v="12"/>
    <x v="2"/>
    <x v="2"/>
    <x v="26"/>
  </r>
  <r>
    <s v=""/>
    <n v="1546"/>
    <s v="1398/07/06"/>
    <s v="فروش تعداد 2,650 سهم نیرو سرمایه(نیرو1) به نرخ 12,556 به شماره اعلامیه 0000000153_3G"/>
    <n v="0"/>
    <n v="32948986"/>
    <n v="-965154944"/>
    <x v="1"/>
    <n v="2650"/>
    <x v="97"/>
    <x v="2"/>
    <x v="2"/>
    <x v="26"/>
  </r>
  <r>
    <s v=""/>
    <n v="1547"/>
    <s v="1398/07/04"/>
    <s v="پرداخت وجه طی حواله کارت به کارت دروازه پرداخت به شماره 156991114760 بانک ملت تاریخ : 1398/07/03 شعبه : فرعی(A2)"/>
    <n v="0"/>
    <n v="4700000"/>
    <n v="-998103930"/>
    <x v="4"/>
    <n v="0"/>
    <x v="2"/>
    <x v="2"/>
    <x v="2"/>
    <x v="26"/>
  </r>
  <r>
    <s v=""/>
    <n v="1548"/>
    <s v="1398/07/03"/>
    <s v="خريد تعداد 1,493 سهم توسعه مولد نیروگاهی جهرم(بجهرم1) به نرخ 1,990 به شماره اعلامیه 0000199386_3G"/>
    <n v="2984557"/>
    <n v="0"/>
    <n v="-1002803930"/>
    <x v="0"/>
    <n v="1493"/>
    <x v="78"/>
    <x v="2"/>
    <x v="2"/>
    <x v="26"/>
  </r>
  <r>
    <s v=""/>
    <n v="1549"/>
    <s v="1398/07/01"/>
    <s v="سند افتتاحیه مورخ {0}"/>
    <n v="999819373"/>
    <n v="0"/>
    <n v="-999819373"/>
    <x v="5"/>
    <n v="0"/>
    <x v="2"/>
    <x v="2"/>
    <x v="2"/>
    <x v="26"/>
  </r>
  <r>
    <s v=""/>
    <n v="1550"/>
    <s v="1398/06/31"/>
    <s v="سند اختتامیه"/>
    <n v="0"/>
    <n v="999819373"/>
    <n v="0"/>
    <x v="5"/>
    <n v="0"/>
    <x v="2"/>
    <x v="3"/>
    <x v="2"/>
    <x v="27"/>
  </r>
  <r>
    <s v=""/>
    <n v="1551"/>
    <s v="1398/06/31"/>
    <s v="خريد تعداد 7,160 سهم پخش هجرت(هجرت1) به نرخ 31,682 به شماره اعلامیه 0000002588_3G"/>
    <n v="227872984"/>
    <n v="0"/>
    <n v="-999819373"/>
    <x v="0"/>
    <n v="7160"/>
    <x v="71"/>
    <x v="3"/>
    <x v="2"/>
    <x v="27"/>
  </r>
  <r>
    <s v=""/>
    <n v="1552"/>
    <s v="1398/06/31"/>
    <s v="خريد تعداد 11,690 سهم بانک کارآفرین (وکار1) به نرخ 3,547 به شماره اعلاميه 0000000550_3G"/>
    <n v="41656822"/>
    <n v="0"/>
    <n v="-771946389"/>
    <x v="0"/>
    <n v="11690"/>
    <x v="92"/>
    <x v="3"/>
    <x v="2"/>
    <x v="27"/>
  </r>
  <r>
    <s v=""/>
    <n v="1553"/>
    <s v="1398/06/31"/>
    <s v="فروش تعداد 970 سهم پالایش نفت شیراز(شراز1) به نرخ 43,300 به شماره اعلامیه 0000000110_3G"/>
    <n v="0"/>
    <n v="41591492"/>
    <n v="-730289567"/>
    <x v="1"/>
    <n v="970"/>
    <x v="45"/>
    <x v="3"/>
    <x v="2"/>
    <x v="27"/>
  </r>
  <r>
    <s v=""/>
    <n v="1554"/>
    <s v="1398/06/31"/>
    <s v="فروش تعداد 3,872 سهم پالایش نفت شیراز(شراز1) به نرخ 42,806 به شماره اعلامیه 0000000078_3G"/>
    <n v="0"/>
    <n v="164128828"/>
    <n v="-771881059"/>
    <x v="1"/>
    <n v="3872"/>
    <x v="45"/>
    <x v="3"/>
    <x v="2"/>
    <x v="27"/>
  </r>
  <r>
    <s v=""/>
    <n v="1555"/>
    <s v="1398/06/31"/>
    <s v="فروش تعداد 1,505 سهم پالایش نفت شیراز(شراز1) به نرخ 42,805 به شماره اعلامیه 0000000076_3G"/>
    <n v="0"/>
    <n v="63793420"/>
    <n v="-936009887"/>
    <x v="1"/>
    <n v="1505"/>
    <x v="45"/>
    <x v="3"/>
    <x v="2"/>
    <x v="27"/>
  </r>
  <r>
    <s v=""/>
    <n v="1556"/>
    <s v="1398/06/31"/>
    <s v="بابت سود صندوق سرمایه گزاری حامی شهریور98"/>
    <n v="0"/>
    <n v="112321"/>
    <n v="-999803307"/>
    <x v="3"/>
    <n v="0"/>
    <x v="2"/>
    <x v="3"/>
    <x v="2"/>
    <x v="27"/>
  </r>
  <r>
    <s v=""/>
    <n v="1557"/>
    <s v="1398/06/26"/>
    <s v="خريد تعداد 1,950 سهم پخش هجرت(هجرت1) به نرخ 30,400 به شماره اعلامیه 0000003414_3G"/>
    <n v="59549096"/>
    <n v="0"/>
    <n v="-999915628"/>
    <x v="0"/>
    <n v="1950"/>
    <x v="71"/>
    <x v="3"/>
    <x v="2"/>
    <x v="27"/>
  </r>
  <r>
    <s v=""/>
    <n v="1558"/>
    <s v="1398/06/26"/>
    <s v="خريد تعداد 2,020 سهم کشت و دامداری فکا(زفکا1) به نرخ 20,599 به شماره اعلامیه 0000000099_3G"/>
    <n v="41798883"/>
    <n v="0"/>
    <n v="-940366532"/>
    <x v="0"/>
    <n v="2020"/>
    <x v="86"/>
    <x v="3"/>
    <x v="2"/>
    <x v="27"/>
  </r>
  <r>
    <s v=""/>
    <n v="1559"/>
    <s v="1398/06/26"/>
    <s v="فروش تعداد 4,228 سهم کشت و صنعت دشت خرم دره(زدشت1) به نرخ 10,001 به شماره اعلامیه 0000000027_3G"/>
    <n v="0"/>
    <n v="41871962"/>
    <n v="-898567649"/>
    <x v="1"/>
    <n v="4228"/>
    <x v="98"/>
    <x v="3"/>
    <x v="2"/>
    <x v="27"/>
  </r>
  <r>
    <s v=""/>
    <n v="1560"/>
    <s v="1398/06/26"/>
    <s v="فروش تعداد 1,316 سهم پالایش نفت شیراز(شراز1) به نرخ 45,700 به شماره اعلامیه 0000000063_3G"/>
    <n v="0"/>
    <n v="59554825"/>
    <n v="-940439611"/>
    <x v="1"/>
    <n v="1316"/>
    <x v="45"/>
    <x v="3"/>
    <x v="2"/>
    <x v="27"/>
  </r>
  <r>
    <s v=""/>
    <n v="1561"/>
    <s v="1398/06/24"/>
    <s v="خريد تعداد 7,777 سهم پخش هجرت(هجرت1) به نرخ 30,918 به شماره اعلامیه 0000012222_3G"/>
    <n v="241540738"/>
    <n v="0"/>
    <n v="-999994436"/>
    <x v="0"/>
    <n v="7777"/>
    <x v="71"/>
    <x v="3"/>
    <x v="2"/>
    <x v="27"/>
  </r>
  <r>
    <s v=""/>
    <n v="1562"/>
    <s v="1398/06/24"/>
    <s v="خريد تعداد 225 سهم پخش هجرت(هجرت1) به نرخ 30,915 به شماره اعلامیه 0000012083_3G"/>
    <n v="6987448"/>
    <n v="0"/>
    <n v="-758453698"/>
    <x v="0"/>
    <n v="225"/>
    <x v="71"/>
    <x v="3"/>
    <x v="2"/>
    <x v="27"/>
  </r>
  <r>
    <s v=""/>
    <n v="1563"/>
    <s v="1398/06/24"/>
    <s v="خريد تعداد 113 سهم پخش هجرت(هجرت1) به نرخ 30,911 به شماره اعلامیه 0000012081_3G"/>
    <n v="3508798"/>
    <n v="0"/>
    <n v="-751466250"/>
    <x v="0"/>
    <n v="113"/>
    <x v="71"/>
    <x v="3"/>
    <x v="2"/>
    <x v="27"/>
  </r>
  <r>
    <s v=""/>
    <n v="1564"/>
    <s v="1398/06/24"/>
    <s v="خريد تعداد 1,059 سهم پخش هجرت(هجرت1) به نرخ 30,910 به شماره اعلامیه 0000012080_3G"/>
    <n v="32882289"/>
    <n v="0"/>
    <n v="-747957452"/>
    <x v="0"/>
    <n v="1059"/>
    <x v="71"/>
    <x v="3"/>
    <x v="2"/>
    <x v="27"/>
  </r>
  <r>
    <s v=""/>
    <n v="1565"/>
    <s v="1398/06/24"/>
    <s v="خريد تعداد 126 سهم پخش هجرت(هجرت1) به نرخ 30,901 به شماره اعلامیه 0000012076_3G"/>
    <n v="3911198"/>
    <n v="0"/>
    <n v="-715075163"/>
    <x v="0"/>
    <n v="126"/>
    <x v="71"/>
    <x v="3"/>
    <x v="2"/>
    <x v="27"/>
  </r>
  <r>
    <s v=""/>
    <n v="1566"/>
    <s v="1398/06/24"/>
    <s v="خريد تعداد 4,556 سهم پخش هجرت(هجرت1) به نرخ 30,897 به شماره اعلامیه 0000013234_3G"/>
    <n v="141405746"/>
    <n v="0"/>
    <n v="-711163965"/>
    <x v="0"/>
    <n v="4556"/>
    <x v="71"/>
    <x v="3"/>
    <x v="2"/>
    <x v="27"/>
  </r>
  <r>
    <s v=""/>
    <n v="1567"/>
    <s v="1398/06/24"/>
    <s v="خريد تعداد 444 سهم پخش هجرت(هجرت1) به نرخ 30,890 به شماره اعلامیه 0000011845_3G"/>
    <n v="13777415"/>
    <n v="0"/>
    <n v="-569758219"/>
    <x v="0"/>
    <n v="444"/>
    <x v="71"/>
    <x v="3"/>
    <x v="2"/>
    <x v="27"/>
  </r>
  <r>
    <s v=""/>
    <n v="1568"/>
    <s v="1398/06/24"/>
    <s v="خريد تعداد 2,972 سهم پخش هجرت(هجرت1) به نرخ 30,426 به شماره اعلامیه 0000003586_3G"/>
    <n v="90836604"/>
    <n v="0"/>
    <n v="-555980804"/>
    <x v="0"/>
    <n v="2972"/>
    <x v="71"/>
    <x v="3"/>
    <x v="2"/>
    <x v="27"/>
  </r>
  <r>
    <s v=""/>
    <n v="1569"/>
    <s v="1398/06/24"/>
    <s v="خريد تعداد 113 سهم پخش هجرت(هجرت1) به نرخ 30,425 به شماره اعلامیه 0000003585_3G"/>
    <n v="3453630"/>
    <n v="0"/>
    <n v="-465144200"/>
    <x v="0"/>
    <n v="113"/>
    <x v="71"/>
    <x v="3"/>
    <x v="2"/>
    <x v="27"/>
  </r>
  <r>
    <s v=""/>
    <n v="1570"/>
    <s v="1398/06/24"/>
    <s v="خريد تعداد 12,940 سهم شیر پاستوریزه پگاه گلپایگان(غگلپا1) به نرخ 27,900 به شماره اعلامیه 0000000523_3G"/>
    <n v="362665055"/>
    <n v="0"/>
    <n v="-461690570"/>
    <x v="0"/>
    <n v="12940"/>
    <x v="21"/>
    <x v="3"/>
    <x v="2"/>
    <x v="27"/>
  </r>
  <r>
    <s v=""/>
    <n v="1571"/>
    <s v="1398/06/24"/>
    <s v="خريد تعداد 10,000 سهم شیر پاستوریزه پگاه گلپایگان(غگلپا1) به نرخ 27,000 به شماره اعلامیه 0000000022_3G"/>
    <n v="271225792"/>
    <n v="0"/>
    <n v="-99025515"/>
    <x v="0"/>
    <n v="10000"/>
    <x v="21"/>
    <x v="3"/>
    <x v="2"/>
    <x v="27"/>
  </r>
  <r>
    <s v=""/>
    <n v="1572"/>
    <s v="1398/06/24"/>
    <s v="خريد تعداد 10,000 سهم شیر پگاه آذربایجان شرقی(غپآذر1) به نرخ 14,200 به شماره اعلامیه 0000000033_3G"/>
    <n v="142644680"/>
    <n v="0"/>
    <n v="172200277"/>
    <x v="0"/>
    <n v="10000"/>
    <x v="95"/>
    <x v="3"/>
    <x v="2"/>
    <x v="27"/>
  </r>
  <r>
    <s v=""/>
    <n v="1573"/>
    <s v="1398/06/24"/>
    <s v="خريد تعداد 30,000 سهم شیر پاستوریزه پگاه فارس(غفارس1) به نرخ 27,870 به شماره اعلامیه 0000000035_3G"/>
    <n v="839895882"/>
    <n v="0"/>
    <n v="314844957"/>
    <x v="0"/>
    <n v="30000"/>
    <x v="82"/>
    <x v="3"/>
    <x v="2"/>
    <x v="27"/>
  </r>
  <r>
    <s v=""/>
    <n v="1574"/>
    <s v="1398/06/24"/>
    <s v="خريد تعداد 7,239 سهم ایران ترانسفو(بترانس1) به نرخ 8,860 به شماره اعلاميه 0000000170_3G"/>
    <n v="64435128"/>
    <n v="0"/>
    <n v="1154740839"/>
    <x v="0"/>
    <n v="7239"/>
    <x v="91"/>
    <x v="3"/>
    <x v="2"/>
    <x v="27"/>
  </r>
  <r>
    <s v=""/>
    <n v="1575"/>
    <s v="1398/06/24"/>
    <s v="خريد تعداد 2,761 سهم ایران ترانسفو(بترانس1) به نرخ 8,859 به شماره اعلاميه 0000000135_3G"/>
    <n v="24573188"/>
    <n v="0"/>
    <n v="1219175967"/>
    <x v="0"/>
    <n v="2761"/>
    <x v="91"/>
    <x v="3"/>
    <x v="2"/>
    <x v="27"/>
  </r>
  <r>
    <s v=""/>
    <n v="1576"/>
    <s v="1398/06/24"/>
    <s v="خريد تعداد 11,327 سهم سیمان شرق(سشرق1) به نرخ 2,350 به شماره اعلاميه 0000000238_3G"/>
    <n v="26741954"/>
    <n v="0"/>
    <n v="1243749155"/>
    <x v="0"/>
    <n v="11327"/>
    <x v="93"/>
    <x v="3"/>
    <x v="2"/>
    <x v="27"/>
  </r>
  <r>
    <s v=""/>
    <n v="1577"/>
    <s v="1398/06/24"/>
    <s v="خريد تعداد 8,592 سهم سیمان شرق(سشرق1) به نرخ 2,349 به شماره اعلاميه 0000000234_3G"/>
    <n v="20276252"/>
    <n v="0"/>
    <n v="1270491109"/>
    <x v="0"/>
    <n v="8592"/>
    <x v="93"/>
    <x v="3"/>
    <x v="2"/>
    <x v="27"/>
  </r>
  <r>
    <s v=""/>
    <n v="1578"/>
    <s v="1398/06/24"/>
    <s v="خريد تعداد 21,308 سهم سیمان شرق(سشرق1) به نرخ 2,345 به شماره اعلاميه 0000000233_3G"/>
    <n v="50199105"/>
    <n v="0"/>
    <n v="1290767361"/>
    <x v="0"/>
    <n v="21308"/>
    <x v="93"/>
    <x v="3"/>
    <x v="2"/>
    <x v="27"/>
  </r>
  <r>
    <s v=""/>
    <n v="1579"/>
    <s v="1398/06/24"/>
    <s v="خريد تعداد 8,773 سهم سیمان شرق(سشرق1) به نرخ 2,344 به شماره اعلاميه 0000000232_3G"/>
    <n v="20659321"/>
    <n v="0"/>
    <n v="1340966466"/>
    <x v="0"/>
    <n v="8773"/>
    <x v="93"/>
    <x v="3"/>
    <x v="2"/>
    <x v="27"/>
  </r>
  <r>
    <s v=""/>
    <n v="1580"/>
    <s v="1398/06/24"/>
    <s v="خريد تعداد 3,000 سهم پگاه آذربایجان غربی(غشاذر1) به نرخ 6,670 به شماره اعلاميه 0000000345_3G"/>
    <n v="20102846"/>
    <n v="0"/>
    <n v="1361625787"/>
    <x v="0"/>
    <n v="3000"/>
    <x v="84"/>
    <x v="3"/>
    <x v="2"/>
    <x v="27"/>
  </r>
  <r>
    <s v=""/>
    <n v="1581"/>
    <s v="1398/06/24"/>
    <s v="فروش تعداد 191,000 سهم داروسازی آوه سینا(داوه1) به نرخ 8,329 به شماره اعلامیه 0000000091_3G"/>
    <n v="0"/>
    <n v="1575328333"/>
    <n v="1381728633"/>
    <x v="1"/>
    <n v="191000"/>
    <x v="96"/>
    <x v="3"/>
    <x v="2"/>
    <x v="27"/>
  </r>
  <r>
    <s v=""/>
    <n v="1582"/>
    <s v="1398/06/24"/>
    <s v="فروش تعداد 63 سهم پالایش نفت شیراز(شراز1) به نرخ 45,155 به شماره اعلامیه 0000000464_3G"/>
    <n v="0"/>
    <n v="2817032"/>
    <n v="-193599700"/>
    <x v="1"/>
    <n v="63"/>
    <x v="45"/>
    <x v="3"/>
    <x v="2"/>
    <x v="27"/>
  </r>
  <r>
    <s v=""/>
    <n v="1583"/>
    <s v="1398/06/24"/>
    <s v="فروش تعداد 1,738 سهم پالایش نفت شیراز(شراز1) به نرخ 45,150 به شماره اعلامیه 0000000466_3G"/>
    <n v="0"/>
    <n v="77705615"/>
    <n v="-196416732"/>
    <x v="1"/>
    <n v="1738"/>
    <x v="45"/>
    <x v="3"/>
    <x v="2"/>
    <x v="27"/>
  </r>
  <r>
    <s v=""/>
    <n v="1584"/>
    <s v="1398/06/24"/>
    <s v="فروش تعداد 1,617 سهم پالایش نفت شیراز(شراز1) به نرخ 45,101 به شماره اعلامیه 0000000468_3G"/>
    <n v="0"/>
    <n v="72217273"/>
    <n v="-274122347"/>
    <x v="1"/>
    <n v="1617"/>
    <x v="45"/>
    <x v="3"/>
    <x v="2"/>
    <x v="27"/>
  </r>
  <r>
    <s v=""/>
    <n v="1585"/>
    <s v="1398/06/24"/>
    <s v="فروش تعداد 4,657 سهم پالایش نفت شیراز(شراز1) به نرخ 45,100 به شماره اعلامیه 0000000474_3G"/>
    <n v="0"/>
    <n v="207982914"/>
    <n v="-346339620"/>
    <x v="1"/>
    <n v="4657"/>
    <x v="45"/>
    <x v="3"/>
    <x v="2"/>
    <x v="27"/>
  </r>
  <r>
    <s v=""/>
    <n v="1586"/>
    <s v="1398/06/24"/>
    <s v="فروش تعداد 29 سهم پالایش نفت شیراز(شراز1) به نرخ 45,011 به شماره اعلامیه 0000000345_3G"/>
    <n v="0"/>
    <n v="1292596"/>
    <n v="-554322534"/>
    <x v="1"/>
    <n v="29"/>
    <x v="45"/>
    <x v="3"/>
    <x v="2"/>
    <x v="27"/>
  </r>
  <r>
    <s v=""/>
    <n v="1587"/>
    <s v="1398/06/24"/>
    <s v="فروش تعداد 110 سهم پالایش نفت شیراز(شراز1) به نرخ 45,010 به شماره اعلامیه 0000000346_3G"/>
    <n v="0"/>
    <n v="4902830"/>
    <n v="-555615130"/>
    <x v="1"/>
    <n v="110"/>
    <x v="45"/>
    <x v="3"/>
    <x v="2"/>
    <x v="27"/>
  </r>
  <r>
    <s v=""/>
    <n v="1588"/>
    <s v="1398/06/24"/>
    <s v="فروش تعداد 29 سهم پالایش نفت شیراز(شراز1) به نرخ 45,009 به شماره اعلامیه 0000000347_3G"/>
    <n v="0"/>
    <n v="1292539"/>
    <n v="-560517960"/>
    <x v="1"/>
    <n v="29"/>
    <x v="45"/>
    <x v="3"/>
    <x v="2"/>
    <x v="27"/>
  </r>
  <r>
    <s v=""/>
    <n v="1589"/>
    <s v="1398/06/24"/>
    <s v="فروش تعداد 58 سهم پالایش نفت شیراز(شراز1) به نرخ 45,008 به شماره اعلامیه 0000000349_3G"/>
    <n v="0"/>
    <n v="2585020"/>
    <n v="-561810499"/>
    <x v="1"/>
    <n v="58"/>
    <x v="45"/>
    <x v="3"/>
    <x v="2"/>
    <x v="27"/>
  </r>
  <r>
    <s v=""/>
    <n v="1590"/>
    <s v="1398/06/24"/>
    <s v="فروش تعداد 29 سهم پالایش نفت شیراز(شراز1) به نرخ 45,007 به شماره اعلامیه 0000000350_3G"/>
    <n v="0"/>
    <n v="1292481"/>
    <n v="-564395519"/>
    <x v="1"/>
    <n v="29"/>
    <x v="45"/>
    <x v="3"/>
    <x v="2"/>
    <x v="27"/>
  </r>
  <r>
    <s v=""/>
    <n v="1591"/>
    <s v="1398/06/24"/>
    <s v="فروش تعداد 29 سهم پالایش نفت شیراز(شراز1) به نرخ 45,006 به شماره اعلامیه 0000000351_3G"/>
    <n v="0"/>
    <n v="1292453"/>
    <n v="-565688000"/>
    <x v="1"/>
    <n v="29"/>
    <x v="45"/>
    <x v="3"/>
    <x v="2"/>
    <x v="27"/>
  </r>
  <r>
    <s v=""/>
    <n v="1592"/>
    <s v="1398/06/24"/>
    <s v="فروش تعداد 9,716 سهم پالایش نفت شیراز(شراز1) به نرخ 45,005 به شماره اعلامیه 0000000360_3G"/>
    <n v="0"/>
    <n v="433005239"/>
    <n v="-566980453"/>
    <x v="1"/>
    <n v="9716"/>
    <x v="45"/>
    <x v="3"/>
    <x v="2"/>
    <x v="27"/>
  </r>
  <r>
    <s v=""/>
    <n v="1593"/>
    <s v="1398/06/23"/>
    <s v="خريد تعداد 770 سهم شیر پاستوریزه پگاه فارس(غفارس1) به نرخ 30,700 به شماره اعلامیه 0000000012_3G"/>
    <n v="23746317"/>
    <n v="0"/>
    <n v="-999985692"/>
    <x v="0"/>
    <n v="770"/>
    <x v="82"/>
    <x v="3"/>
    <x v="2"/>
    <x v="27"/>
  </r>
  <r>
    <s v=""/>
    <n v="1594"/>
    <s v="1398/06/23"/>
    <s v="خريد تعداد 400 سهم شیر پاستوریزه پگاه فارس(غفارس1) به نرخ 30,699 به شماره اعلامیه 0000000011_3G"/>
    <n v="12335345"/>
    <n v="0"/>
    <n v="-976239375"/>
    <x v="0"/>
    <n v="400"/>
    <x v="82"/>
    <x v="3"/>
    <x v="2"/>
    <x v="27"/>
  </r>
  <r>
    <s v=""/>
    <n v="1595"/>
    <s v="1398/06/21"/>
    <s v="پرداخت وجه طی حواله کارت به کارت دروازه پرداخت به شماره 156268642390 بانک ملت تاریخ : 1398/06/20 شعبه : فرعی(A2)"/>
    <n v="0"/>
    <n v="25000000"/>
    <n v="-963904030"/>
    <x v="4"/>
    <n v="0"/>
    <x v="2"/>
    <x v="3"/>
    <x v="2"/>
    <x v="27"/>
  </r>
  <r>
    <s v=""/>
    <n v="1596"/>
    <s v="1398/06/21"/>
    <s v="پرداخت وجه طی حواله کارت به کارت دروازه پرداخت به شماره 156266429077 بانک ملت تاریخ : 1398/06/20 شعبه : فرعی(A2)"/>
    <n v="0"/>
    <n v="10300000"/>
    <n v="-988904030"/>
    <x v="4"/>
    <n v="0"/>
    <x v="2"/>
    <x v="3"/>
    <x v="2"/>
    <x v="27"/>
  </r>
  <r>
    <s v=""/>
    <n v="1597"/>
    <s v="1398/06/17"/>
    <s v="پرداخت وجه طی حواله کارت به کارت دروازه پرداخت به شماره 156108622118 بانک ملت تاریخ : 1398/06/16 شعبه : فرعی(A2)"/>
    <n v="0"/>
    <n v="1100000"/>
    <n v="-999204030"/>
    <x v="4"/>
    <n v="0"/>
    <x v="2"/>
    <x v="3"/>
    <x v="2"/>
    <x v="27"/>
  </r>
  <r>
    <s v=""/>
    <n v="1598"/>
    <s v="1398/06/16"/>
    <s v="خريد تعداد 11,822 سهم گسترش سرمایه گذاری ایرانیان(وگستر1) به نرخ 4,172 به شماره اعلامیه 0000001818_3G"/>
    <n v="49545290"/>
    <n v="0"/>
    <n v="-1000304030"/>
    <x v="0"/>
    <n v="11822"/>
    <x v="58"/>
    <x v="3"/>
    <x v="2"/>
    <x v="27"/>
  </r>
  <r>
    <s v=""/>
    <n v="1599"/>
    <s v="1398/06/16"/>
    <s v="خريد تعداد 23,859 سهم گسترش سرمایه گذاری ایرانیان(وگستر1) به نرخ 4,171 به شماره اعلامیه 0000001816_3G"/>
    <n v="99967689"/>
    <n v="0"/>
    <n v="-950758740"/>
    <x v="0"/>
    <n v="23859"/>
    <x v="58"/>
    <x v="3"/>
    <x v="2"/>
    <x v="27"/>
  </r>
  <r>
    <s v=""/>
    <n v="1600"/>
    <s v="1398/06/16"/>
    <s v="خريد تعداد 29,110 سهم گسترش سرمایه گذاری ایرانیان(وگستر1) به نرخ 4,162 به شماره اعلامیه 0000001799_3G"/>
    <n v="121705865"/>
    <n v="0"/>
    <n v="-850791051"/>
    <x v="0"/>
    <n v="29110"/>
    <x v="58"/>
    <x v="3"/>
    <x v="2"/>
    <x v="27"/>
  </r>
  <r>
    <s v=""/>
    <n v="1601"/>
    <s v="1398/06/16"/>
    <s v="خريد تعداد 9,682 سهم گسترش سرمایه گذاری ایرانیان(وگستر1) به نرخ 4,160 به شماره اعلامیه 0000001798_3G"/>
    <n v="40459969"/>
    <n v="0"/>
    <n v="-729085186"/>
    <x v="0"/>
    <n v="9682"/>
    <x v="58"/>
    <x v="3"/>
    <x v="2"/>
    <x v="27"/>
  </r>
  <r>
    <s v=""/>
    <n v="1602"/>
    <s v="1398/06/16"/>
    <s v="خريد تعداد 2,000 سهم گسترش سرمایه گذاری ایرانیان(وگستر1) به نرخ 4,155 به شماره اعلامیه 0000001795_3G"/>
    <n v="8347727"/>
    <n v="0"/>
    <n v="-688625217"/>
    <x v="0"/>
    <n v="2000"/>
    <x v="58"/>
    <x v="3"/>
    <x v="2"/>
    <x v="27"/>
  </r>
  <r>
    <s v=""/>
    <n v="1603"/>
    <s v="1398/06/16"/>
    <s v="خريد تعداد 157,444 سهم گسترش سرمایه گذاری ایرانیان(وگستر1) به نرخ 4,150 به شماره اعلامیه 0000001815_3G"/>
    <n v="656358976"/>
    <n v="0"/>
    <n v="-680277490"/>
    <x v="0"/>
    <n v="157444"/>
    <x v="58"/>
    <x v="3"/>
    <x v="2"/>
    <x v="27"/>
  </r>
  <r>
    <s v=""/>
    <n v="1604"/>
    <s v="1398/06/16"/>
    <s v="خريد تعداد 5,475 سهم گسترش سرمایه گذاری ایرانیان(وگستر1) به نرخ 4,149 به شماره اعلامیه 0000001813_3G"/>
    <n v="22818899"/>
    <n v="0"/>
    <n v="-23918514"/>
    <x v="0"/>
    <n v="5475"/>
    <x v="58"/>
    <x v="3"/>
    <x v="2"/>
    <x v="27"/>
  </r>
  <r>
    <s v=""/>
    <n v="1605"/>
    <s v="1398/06/16"/>
    <s v="خريد تعداد 185 سهم پگاه آذربایجان غربی(غشاذر1) به نرخ 6,119 به شماره اعلاميه 0000000225_3G"/>
    <n v="1137265"/>
    <n v="0"/>
    <n v="-1099615"/>
    <x v="0"/>
    <n v="185"/>
    <x v="84"/>
    <x v="3"/>
    <x v="2"/>
    <x v="27"/>
  </r>
  <r>
    <s v=""/>
    <n v="1606"/>
    <s v="1398/06/10"/>
    <s v="خريد تعداد 320 سهم پخش هجرت(هجرت1) به نرخ 29,250 به شماره اعلامیه 0000024036_3G"/>
    <n v="9402485"/>
    <n v="0"/>
    <n v="37650"/>
    <x v="0"/>
    <n v="320"/>
    <x v="71"/>
    <x v="3"/>
    <x v="2"/>
    <x v="27"/>
  </r>
  <r>
    <s v=""/>
    <n v="1607"/>
    <s v="1398/06/10"/>
    <s v="خريد تعداد 165,063 سهم گسترش سرمایه گذاری ایرانیان(وگستر1) به نرخ 3,941 به شماره اعلامیه 0000000692_3G"/>
    <n v="653466586"/>
    <n v="0"/>
    <n v="9440135"/>
    <x v="0"/>
    <n v="165063"/>
    <x v="58"/>
    <x v="3"/>
    <x v="2"/>
    <x v="27"/>
  </r>
  <r>
    <s v=""/>
    <n v="1608"/>
    <s v="1398/06/10"/>
    <s v="خريد تعداد 82,938 سهم گسترش سرمایه گذاری ایرانیان(وگستر1) به نرخ 3,940 به شماره اعلامیه 0000000686_3G"/>
    <n v="328259253"/>
    <n v="0"/>
    <n v="662906721"/>
    <x v="0"/>
    <n v="82938"/>
    <x v="58"/>
    <x v="3"/>
    <x v="2"/>
    <x v="27"/>
  </r>
  <r>
    <s v=""/>
    <n v="1609"/>
    <s v="1398/06/10"/>
    <s v="خريد تعداد 20,000 سهم گسترش سرمایه گذاری ایرانیان(وگستر1) به نرخ 3,939 به شماره اعلامیه 0000000669_3G"/>
    <n v="79137660"/>
    <n v="0"/>
    <n v="991165974"/>
    <x v="0"/>
    <n v="20000"/>
    <x v="58"/>
    <x v="3"/>
    <x v="2"/>
    <x v="27"/>
  </r>
  <r>
    <s v=""/>
    <n v="1610"/>
    <s v="1398/06/10"/>
    <s v="خريد تعداد 18,594 سهم گسترش سرمایه گذاری ایرانیان(وگستر1) به نرخ 3,937 به شماره اعلامیه 0000000668_3G"/>
    <n v="73536919"/>
    <n v="0"/>
    <n v="1070303634"/>
    <x v="0"/>
    <n v="18594"/>
    <x v="58"/>
    <x v="3"/>
    <x v="2"/>
    <x v="27"/>
  </r>
  <r>
    <s v=""/>
    <n v="1611"/>
    <s v="1398/06/10"/>
    <s v="خريد تعداد 4,633 سهم گسترش سرمایه گذاری ایرانیان(وگستر1) به نرخ 3,935 به شماره اعلامیه 0000000665_3G"/>
    <n v="18313621"/>
    <n v="0"/>
    <n v="1143840553"/>
    <x v="0"/>
    <n v="4633"/>
    <x v="58"/>
    <x v="3"/>
    <x v="2"/>
    <x v="27"/>
  </r>
  <r>
    <s v=""/>
    <n v="1612"/>
    <s v="1398/06/10"/>
    <s v="خريد تعداد 50,000 سهم گسترش سرمایه گذاری ایرانیان(وگستر1) به نرخ 3,930 به شماره اعلامیه 0000000681_3G"/>
    <n v="197392110"/>
    <n v="0"/>
    <n v="1162154174"/>
    <x v="0"/>
    <n v="50000"/>
    <x v="58"/>
    <x v="3"/>
    <x v="2"/>
    <x v="27"/>
  </r>
  <r>
    <s v=""/>
    <n v="1613"/>
    <s v="1398/06/10"/>
    <s v="فروش تعداد 866 سهم بورس کالای ایران(کالا1) به نرخ 11,005 به شماره اعلاميه 0000000088_3G"/>
    <n v="0"/>
    <n v="9437413"/>
    <n v="1359546284"/>
    <x v="1"/>
    <n v="866"/>
    <x v="8"/>
    <x v="3"/>
    <x v="2"/>
    <x v="27"/>
  </r>
  <r>
    <s v=""/>
    <n v="1614"/>
    <s v="1398/06/10"/>
    <s v="فروش تعداد 264,429 سهم داروسازی تولید دارو(دتولید1) به نرخ 5,156 به شماره اعلامیه 0000000150_3G"/>
    <n v="0"/>
    <n v="1350102853"/>
    <n v="1350108871"/>
    <x v="1"/>
    <n v="264429"/>
    <x v="74"/>
    <x v="3"/>
    <x v="2"/>
    <x v="27"/>
  </r>
  <r>
    <s v=""/>
    <n v="1615"/>
    <s v="1398/06/10"/>
    <s v="پرداخت وجه طی حواله کارت به کارت دروازه پرداخت به شماره 155764094964 بانک ملت تاریخ : 1398/06/09 شعبه : فرعی(A2)"/>
    <n v="0"/>
    <n v="1000000"/>
    <n v="6018"/>
    <x v="4"/>
    <n v="0"/>
    <x v="2"/>
    <x v="3"/>
    <x v="2"/>
    <x v="27"/>
  </r>
  <r>
    <s v=""/>
    <n v="1616"/>
    <s v="1398/06/09"/>
    <s v="خريد تعداد 9,724 سهم کشت وصنعت شریف آباد(زشریف1) به نرخ 10,452 به شماره اعلامیه 0000000454_3G"/>
    <n v="102096661"/>
    <n v="0"/>
    <n v="-993982"/>
    <x v="0"/>
    <n v="9724"/>
    <x v="0"/>
    <x v="3"/>
    <x v="2"/>
    <x v="27"/>
  </r>
  <r>
    <s v=""/>
    <n v="1617"/>
    <s v="1398/06/09"/>
    <s v="خريد تعداد 19,000 سهم کشت وصنعت شریف آباد(زشریف1) به نرخ 10,451 به شماره اعلامیه 0000000460_3G"/>
    <n v="199470500"/>
    <n v="0"/>
    <n v="101102679"/>
    <x v="0"/>
    <n v="19000"/>
    <x v="0"/>
    <x v="3"/>
    <x v="2"/>
    <x v="27"/>
  </r>
  <r>
    <s v=""/>
    <n v="1618"/>
    <s v="1398/06/09"/>
    <s v="خريد تعداد 15,328 سهم کشت وصنعت شریف آباد(زشریف1) به نرخ 10,450 به شماره اعلامیه 0000000474_3G"/>
    <n v="160904793"/>
    <n v="0"/>
    <n v="300573179"/>
    <x v="0"/>
    <n v="15328"/>
    <x v="0"/>
    <x v="3"/>
    <x v="2"/>
    <x v="27"/>
  </r>
  <r>
    <s v=""/>
    <n v="1619"/>
    <s v="1398/06/09"/>
    <s v="خريد تعداد 225 سهم کشت وصنعت شریف آباد(زشریف1) به نرخ 10,449 به شماره اعلامیه 0000000472_3G"/>
    <n v="2361697"/>
    <n v="0"/>
    <n v="461477972"/>
    <x v="0"/>
    <n v="225"/>
    <x v="0"/>
    <x v="3"/>
    <x v="2"/>
    <x v="27"/>
  </r>
  <r>
    <s v=""/>
    <n v="1620"/>
    <s v="1398/06/09"/>
    <s v="خريد تعداد 169 سهم کشت وصنعت شریف آباد(زشریف1) به نرخ 10,140 به شماره اعلامیه 0000000889_3G"/>
    <n v="1721437"/>
    <n v="0"/>
    <n v="463839669"/>
    <x v="0"/>
    <n v="169"/>
    <x v="0"/>
    <x v="3"/>
    <x v="2"/>
    <x v="27"/>
  </r>
  <r>
    <s v=""/>
    <n v="1621"/>
    <s v="1398/06/09"/>
    <s v="فروش تعداد 16,673 حق تقدم ح. داروسازی تولید دارو(دتولیدح1) به نرخ 2,939 به شماره اعلامیه 0000000101_3G"/>
    <n v="0"/>
    <n v="48524181"/>
    <n v="465561106"/>
    <x v="1"/>
    <n v="0"/>
    <x v="2"/>
    <x v="3"/>
    <x v="2"/>
    <x v="27"/>
  </r>
  <r>
    <s v=""/>
    <n v="1622"/>
    <s v="1398/06/09"/>
    <s v="فروش تعداد 252 حق تقدم ح. داروسازی تولید دارو(دتولیدح1) به نرخ 2,912 به شماره اعلامیه 0000000165_3G"/>
    <n v="0"/>
    <n v="726671"/>
    <n v="417036925"/>
    <x v="1"/>
    <n v="0"/>
    <x v="2"/>
    <x v="3"/>
    <x v="2"/>
    <x v="27"/>
  </r>
  <r>
    <s v=""/>
    <n v="1623"/>
    <s v="1398/06/09"/>
    <s v="فروش تعداد 5,000 حق تقدم ح. داروسازی تولید دارو(دتولیدح1) به نرخ 2,880 به شماره اعلامیه 0000000105_3G"/>
    <n v="0"/>
    <n v="14259600"/>
    <n v="416310254"/>
    <x v="1"/>
    <n v="0"/>
    <x v="2"/>
    <x v="3"/>
    <x v="2"/>
    <x v="27"/>
  </r>
  <r>
    <s v=""/>
    <n v="1624"/>
    <s v="1398/06/09"/>
    <s v="فروش تعداد 967 حق تقدم ح. داروسازی تولید دارو(دتولیدح1) به نرخ 2,866 به شماره اعلامیه 0000000124_3G"/>
    <n v="0"/>
    <n v="2744404"/>
    <n v="402050654"/>
    <x v="1"/>
    <n v="0"/>
    <x v="2"/>
    <x v="3"/>
    <x v="2"/>
    <x v="27"/>
  </r>
  <r>
    <s v=""/>
    <n v="1625"/>
    <s v="1398/06/09"/>
    <s v="فروش تعداد 19,430 حق تقدم ح. داروسازی تولید دارو(دتولیدح1) به نرخ 2,861 به شماره اعلامیه 0000000107_3G"/>
    <n v="0"/>
    <n v="55047243"/>
    <n v="399306250"/>
    <x v="1"/>
    <n v="0"/>
    <x v="2"/>
    <x v="3"/>
    <x v="2"/>
    <x v="27"/>
  </r>
  <r>
    <s v=""/>
    <n v="1626"/>
    <s v="1398/06/09"/>
    <s v="فروش تعداد 4,232 حق تقدم ح. داروسازی تولید دارو(دتولیدح1) به نرخ 2,860 به شماره اعلامیه 0000000109_3G"/>
    <n v="0"/>
    <n v="11985515"/>
    <n v="344259007"/>
    <x v="1"/>
    <n v="0"/>
    <x v="2"/>
    <x v="3"/>
    <x v="2"/>
    <x v="27"/>
  </r>
  <r>
    <s v=""/>
    <n v="1627"/>
    <s v="1398/06/09"/>
    <s v="فروش تعداد 10,400 حق تقدم ح. داروسازی تولید دارو(دتولیدح1) به نرخ 2,855 به شماره اعلامیه 0000000122_3G"/>
    <n v="0"/>
    <n v="29402522"/>
    <n v="332273492"/>
    <x v="1"/>
    <n v="0"/>
    <x v="2"/>
    <x v="3"/>
    <x v="2"/>
    <x v="27"/>
  </r>
  <r>
    <s v=""/>
    <n v="1628"/>
    <s v="1398/06/09"/>
    <s v="فروش تعداد 24,421 حق تقدم ح. داروسازی تولید دارو(دتولیدح1) به نرخ 2,852 به شماره اعلامیه 0000000116_3G"/>
    <n v="0"/>
    <n v="68969626"/>
    <n v="302870970"/>
    <x v="1"/>
    <n v="0"/>
    <x v="2"/>
    <x v="3"/>
    <x v="2"/>
    <x v="27"/>
  </r>
  <r>
    <s v=""/>
    <n v="1629"/>
    <s v="1398/06/09"/>
    <s v="فروش تعداد 2,000 حق تقدم ح. داروسازی تولید دارو(دتولیدح1) به نرخ 2,851 به شماره اعلامیه 0000000112_3G"/>
    <n v="0"/>
    <n v="5646408"/>
    <n v="233901344"/>
    <x v="1"/>
    <n v="0"/>
    <x v="2"/>
    <x v="3"/>
    <x v="2"/>
    <x v="27"/>
  </r>
  <r>
    <s v=""/>
    <n v="1630"/>
    <s v="1398/06/09"/>
    <s v="فروش تعداد 66,000 حق تقدم ح. داروسازی تولید دارو(دتولیدح1) به نرخ 2,850 به شماره اعلامیه 0000000119_3G"/>
    <n v="0"/>
    <n v="186266027"/>
    <n v="228254936"/>
    <x v="1"/>
    <n v="0"/>
    <x v="2"/>
    <x v="3"/>
    <x v="2"/>
    <x v="27"/>
  </r>
  <r>
    <s v=""/>
    <n v="1631"/>
    <s v="1398/06/09"/>
    <s v="فروش تعداد 6,325 حق تقدم ح. داروسازی تولید دارو(دتولیدح1) به نرخ 2,843 به شماره اعلامیه 0000000063_3G"/>
    <n v="0"/>
    <n v="17806655"/>
    <n v="41988909"/>
    <x v="1"/>
    <n v="0"/>
    <x v="2"/>
    <x v="3"/>
    <x v="2"/>
    <x v="27"/>
  </r>
  <r>
    <s v=""/>
    <n v="1632"/>
    <s v="1398/06/09"/>
    <s v="فروش تعداد 8,675 حق تقدم ح. داروسازی تولید دارو(دتولیدح1) به نرخ 2,813 به شماره اعلامیه 0000000064_3G"/>
    <n v="0"/>
    <n v="24164855"/>
    <n v="24182254"/>
    <x v="1"/>
    <n v="0"/>
    <x v="2"/>
    <x v="3"/>
    <x v="2"/>
    <x v="27"/>
  </r>
  <r>
    <s v=""/>
    <n v="1633"/>
    <s v="1398/06/07"/>
    <s v="پرداخت وجه طی حواله کارت به کارت دروازه پرداخت به شماره 155615908831 بانک ملت تاریخ : 1398/06/06 شعبه : فرعی(A2)"/>
    <n v="0"/>
    <n v="30000000"/>
    <n v="17399"/>
    <x v="4"/>
    <n v="0"/>
    <x v="2"/>
    <x v="3"/>
    <x v="2"/>
    <x v="27"/>
  </r>
  <r>
    <s v=""/>
    <n v="1634"/>
    <s v="1398/06/07"/>
    <s v="پرداخت وجه طی حواله کارت به کارت دروازه پرداخت به شماره 155615849820 بانک ملت تاریخ : 1398/06/06 شعبه : فرعی(A2)"/>
    <n v="0"/>
    <n v="3000000"/>
    <n v="-29982601"/>
    <x v="4"/>
    <n v="0"/>
    <x v="2"/>
    <x v="3"/>
    <x v="2"/>
    <x v="27"/>
  </r>
  <r>
    <s v=""/>
    <n v="1635"/>
    <s v="1398/06/06"/>
    <s v="خريد تعداد 140 سهم کشت و صنعت دشت خرم دره(زدشت1) به نرخ 7,780 به شماره اعلامیه 0000000799_3G"/>
    <n v="1094140"/>
    <n v="0"/>
    <n v="-32982601"/>
    <x v="0"/>
    <n v="140"/>
    <x v="98"/>
    <x v="3"/>
    <x v="2"/>
    <x v="27"/>
  </r>
  <r>
    <s v=""/>
    <n v="1636"/>
    <s v="1398/06/06"/>
    <s v="خريد تعداد 4,089 سهم کشت و صنعت دشت خرم دره(زدشت1) به نرخ 7,777 به شماره اعلامیه 0000000798_3G"/>
    <n v="31944525"/>
    <n v="0"/>
    <n v="-31888461"/>
    <x v="0"/>
    <n v="4089"/>
    <x v="98"/>
    <x v="3"/>
    <x v="2"/>
    <x v="27"/>
  </r>
  <r>
    <s v=""/>
    <n v="1637"/>
    <s v="1398/06/06"/>
    <s v="پرداخت وجه طی حواله کارت به کارت دروازه پرداخت به شماره 155560684692 بانک ملت تاریخ : 1398/06/05 شعبه : فرعی(A2)"/>
    <n v="0"/>
    <n v="50000000"/>
    <n v="56064"/>
    <x v="4"/>
    <n v="0"/>
    <x v="2"/>
    <x v="3"/>
    <x v="2"/>
    <x v="27"/>
  </r>
  <r>
    <s v=""/>
    <n v="1638"/>
    <s v="1398/06/05"/>
    <s v="خريد تعداد 1,550 سهم نیرو سرمایه(نیرو1) به نرخ 18,765 به شماره اعلامیه 0000000089_3G"/>
    <n v="29217796"/>
    <n v="0"/>
    <n v="-49943936"/>
    <x v="0"/>
    <n v="1550"/>
    <x v="97"/>
    <x v="3"/>
    <x v="2"/>
    <x v="27"/>
  </r>
  <r>
    <s v=""/>
    <n v="1639"/>
    <s v="1398/06/05"/>
    <s v="خريد تعداد 1,100 سهم نیرو سرمایه(نیرو1) به نرخ 18,764 به شماره اعلامیه 0000000088_3G"/>
    <n v="20734102"/>
    <n v="0"/>
    <n v="-20726140"/>
    <x v="0"/>
    <n v="1100"/>
    <x v="97"/>
    <x v="3"/>
    <x v="2"/>
    <x v="27"/>
  </r>
  <r>
    <s v=""/>
    <n v="1640"/>
    <s v="1398/06/04"/>
    <s v="خريد تعداد 900 سهم کشاورزی مکانیزه اصفهان کشت(زکشت1) به نرخ 10,796 به شماره اعلامیه 0000000193_3G"/>
    <n v="9760510"/>
    <n v="0"/>
    <n v="7962"/>
    <x v="0"/>
    <n v="900"/>
    <x v="90"/>
    <x v="3"/>
    <x v="2"/>
    <x v="27"/>
  </r>
  <r>
    <s v=""/>
    <n v="1641"/>
    <s v="1398/06/04"/>
    <s v="خريد تعداد 2,205 سهم کشاورزی مکانیزه اصفهان کشت(زکشت1) به نرخ 10,790 به شماره اعلامیه 0000000141_3G"/>
    <n v="23899963"/>
    <n v="0"/>
    <n v="9768472"/>
    <x v="0"/>
    <n v="2205"/>
    <x v="90"/>
    <x v="3"/>
    <x v="2"/>
    <x v="27"/>
  </r>
  <r>
    <s v=""/>
    <n v="1642"/>
    <s v="1398/06/04"/>
    <s v="فروش تعداد 4,019 سهم بیمه البرز(البرز1) به نرخ 2,442 به شماره اعلاميه 0000001183_3G"/>
    <n v="0"/>
    <n v="9718711"/>
    <n v="33668435"/>
    <x v="1"/>
    <n v="4019"/>
    <x v="99"/>
    <x v="3"/>
    <x v="2"/>
    <x v="27"/>
  </r>
  <r>
    <s v=""/>
    <n v="1643"/>
    <s v="1398/06/04"/>
    <s v="فروش تعداد 6,299 سهم بیمه آسیا(آسیا1) به نرخ 3,838 به شماره اعلاميه 0000000092_3G"/>
    <n v="0"/>
    <n v="23939853"/>
    <n v="23949724"/>
    <x v="1"/>
    <n v="6299"/>
    <x v="100"/>
    <x v="3"/>
    <x v="2"/>
    <x v="27"/>
  </r>
  <r>
    <s v=""/>
    <n v="1644"/>
    <s v="1398/06/04"/>
    <s v="دریافت وجه طی حواله ساتنا بانکی به شماره 1459874 بانک خاور میانه جهت واریز به حساب 0100868772008"/>
    <n v="100000000"/>
    <n v="0"/>
    <n v="9871"/>
    <x v="2"/>
    <n v="0"/>
    <x v="2"/>
    <x v="3"/>
    <x v="2"/>
    <x v="27"/>
  </r>
  <r>
    <s v=""/>
    <n v="1645"/>
    <s v="1398/06/03"/>
    <s v="خريد تعداد 17,000 سهم پالایش نفت بندرعباس(شبندر1) به نرخ 15,430 به شماره اعلاميه 0000000098_3G"/>
    <n v="263527118"/>
    <n v="0"/>
    <n v="100009871"/>
    <x v="0"/>
    <n v="17000"/>
    <x v="60"/>
    <x v="3"/>
    <x v="2"/>
    <x v="27"/>
  </r>
  <r>
    <s v=""/>
    <n v="1646"/>
    <s v="1398/06/03"/>
    <s v="خريد تعداد 5,500 سهم پالایش نفت لاوان(شاوان1) به نرخ 35,118 به شماره اعلامیه 0000000009_3G"/>
    <n v="194025891"/>
    <n v="0"/>
    <n v="363536989"/>
    <x v="0"/>
    <n v="5500"/>
    <x v="44"/>
    <x v="3"/>
    <x v="2"/>
    <x v="27"/>
  </r>
  <r>
    <s v=""/>
    <n v="1647"/>
    <s v="1398/06/03"/>
    <s v="خريد تعداد 40 سهم پالایش نفت لاوان(شاوان1) به نرخ 33,700 به شماره اعلامیه 0000000386_3G"/>
    <n v="1354116"/>
    <n v="0"/>
    <n v="557562880"/>
    <x v="0"/>
    <n v="40"/>
    <x v="44"/>
    <x v="3"/>
    <x v="2"/>
    <x v="27"/>
  </r>
  <r>
    <s v=""/>
    <n v="1648"/>
    <s v="1398/06/03"/>
    <s v="خريد تعداد 20,000 سهم گسترش سرمایه گذاری ایرانیان(وگستر1) به نرخ 3,679 به شماره اعلامیه 0000000002_3G"/>
    <n v="73914052"/>
    <n v="0"/>
    <n v="558916996"/>
    <x v="0"/>
    <n v="20000"/>
    <x v="58"/>
    <x v="3"/>
    <x v="2"/>
    <x v="27"/>
  </r>
  <r>
    <s v=""/>
    <n v="1649"/>
    <s v="1398/06/03"/>
    <s v="پرداخت وجه طی حواله کارت به کارت دروازه پرداخت به شماره 155399224056 بانک ملت تاریخ : 1398/06/02 شعبه : فرعی(A2)"/>
    <n v="0"/>
    <n v="100000000"/>
    <n v="632831048"/>
    <x v="4"/>
    <n v="0"/>
    <x v="2"/>
    <x v="3"/>
    <x v="2"/>
    <x v="27"/>
  </r>
  <r>
    <s v=""/>
    <n v="1650"/>
    <s v="1398/06/02"/>
    <s v="خريد تعداد 9,610 سهم کشت وصنعت شریف آباد(زشریف1) به نرخ 10,190 به شماره اعلامیه 0000000004_3G"/>
    <n v="98370481"/>
    <n v="0"/>
    <n v="532831048"/>
    <x v="0"/>
    <n v="9610"/>
    <x v="0"/>
    <x v="3"/>
    <x v="2"/>
    <x v="27"/>
  </r>
  <r>
    <s v=""/>
    <n v="1651"/>
    <s v="1398/06/02"/>
    <s v="خريد تعداد 2,645 سهم کشت وصنعت شریف آباد(زشریف1) به نرخ 10,155 به شماره اعلامیه 0000000077_3G"/>
    <n v="26981915"/>
    <n v="0"/>
    <n v="631201529"/>
    <x v="0"/>
    <n v="2645"/>
    <x v="0"/>
    <x v="3"/>
    <x v="2"/>
    <x v="27"/>
  </r>
  <r>
    <s v=""/>
    <n v="1652"/>
    <s v="1398/06/02"/>
    <s v="خريد تعداد 21,025 سهم گسترش سرمایه گذاری ایرانیان(وگستر1) به نرخ 3,635 به شماره اعلامیه 0000000746_3G"/>
    <n v="76772846"/>
    <n v="0"/>
    <n v="658183444"/>
    <x v="0"/>
    <n v="21025"/>
    <x v="58"/>
    <x v="3"/>
    <x v="2"/>
    <x v="27"/>
  </r>
  <r>
    <s v=""/>
    <n v="1653"/>
    <s v="1398/06/02"/>
    <s v="خريد تعداد 7,096 سهم گسترش سرمایه گذاری ایرانیان(وگستر1) به نرخ 3,634 به شماره اعلامیه 0000000785_3G"/>
    <n v="25903932"/>
    <n v="0"/>
    <n v="734956290"/>
    <x v="0"/>
    <n v="7096"/>
    <x v="58"/>
    <x v="3"/>
    <x v="2"/>
    <x v="27"/>
  </r>
  <r>
    <s v=""/>
    <n v="1654"/>
    <s v="1398/06/02"/>
    <s v="خريد تعداد 6,789 سهم گسترش سرمایه گذاری ایرانیان(وگستر1) به نرخ 3,633 به شماره اعلامیه 0000000744_3G"/>
    <n v="24776410"/>
    <n v="0"/>
    <n v="760860222"/>
    <x v="0"/>
    <n v="6789"/>
    <x v="58"/>
    <x v="3"/>
    <x v="2"/>
    <x v="27"/>
  </r>
  <r>
    <s v=""/>
    <n v="1655"/>
    <s v="1398/06/02"/>
    <s v="فروش تعداد 1,900 سهم بورس اوراق بهادار تهران(بورس1) به نرخ 13,519 به شماره اعلاميه 0000000051_3G"/>
    <n v="0"/>
    <n v="25435665"/>
    <n v="785636632"/>
    <x v="1"/>
    <n v="1900"/>
    <x v="9"/>
    <x v="3"/>
    <x v="2"/>
    <x v="27"/>
  </r>
  <r>
    <s v=""/>
    <n v="1656"/>
    <s v="1398/06/02"/>
    <s v="فروش تعداد 2,100 سهم بورس اوراق بهادار تهران(بورس1) به نرخ 13,120 به شماره اعلاميه 0000000608_3G"/>
    <n v="0"/>
    <n v="27283374"/>
    <n v="760200967"/>
    <x v="1"/>
    <n v="2100"/>
    <x v="9"/>
    <x v="3"/>
    <x v="2"/>
    <x v="27"/>
  </r>
  <r>
    <s v=""/>
    <n v="1657"/>
    <s v="1398/06/02"/>
    <s v="فروش تعداد 603 سهم بورس اوراق بهادار تهران(بورس1) به نرخ 13,102 به شماره اعلاميه 0000000609_3G"/>
    <n v="0"/>
    <n v="7823478"/>
    <n v="732917593"/>
    <x v="1"/>
    <n v="603"/>
    <x v="9"/>
    <x v="3"/>
    <x v="2"/>
    <x v="27"/>
  </r>
  <r>
    <s v=""/>
    <n v="1658"/>
    <s v="1398/06/02"/>
    <s v="فروش تعداد 6,873 سهم بورس اوراق بهادار تهران(بورس1) به نرخ 13,100 به شماره اعلاميه 0000000611_3G"/>
    <n v="0"/>
    <n v="89158453"/>
    <n v="725094115"/>
    <x v="1"/>
    <n v="6873"/>
    <x v="9"/>
    <x v="3"/>
    <x v="2"/>
    <x v="27"/>
  </r>
  <r>
    <s v=""/>
    <n v="1659"/>
    <s v="1398/06/02"/>
    <s v="فروش تعداد 87 سهم فرآوری موادمعدنی ایران(فرآور1) به نرخ 36,000 به شماره اعلاميه 0000000484_3G"/>
    <n v="0"/>
    <n v="3101467"/>
    <n v="635935662"/>
    <x v="1"/>
    <n v="87"/>
    <x v="101"/>
    <x v="3"/>
    <x v="2"/>
    <x v="27"/>
  </r>
  <r>
    <s v=""/>
    <n v="1660"/>
    <s v="1398/06/02"/>
    <s v="فروش تعداد 17,000 واحد صندوق س.پشتوانه طلای لوتوس(طلا1) به نرخ 31,450 به شماره اعلامیه 0000000109_3G"/>
    <n v="0"/>
    <n v="534035154"/>
    <n v="632834195"/>
    <x v="1"/>
    <n v="0"/>
    <x v="2"/>
    <x v="3"/>
    <x v="2"/>
    <x v="27"/>
  </r>
  <r>
    <s v=""/>
    <n v="1661"/>
    <s v="1398/06/02"/>
    <s v="فروش تعداد 3,154 واحد صندوق س.پشتوانه طلای لوتوس(طلا1) به نرخ 31,351 به شماره اعلامیه 0000000112_3G"/>
    <n v="0"/>
    <n v="98767342"/>
    <n v="98799041"/>
    <x v="1"/>
    <n v="0"/>
    <x v="2"/>
    <x v="3"/>
    <x v="2"/>
    <x v="27"/>
  </r>
  <r>
    <s v=""/>
    <n v="1662"/>
    <s v="1398/05/31"/>
    <s v="بابت سود صندوق سرمایه گزاری حامی مرداد98"/>
    <n v="0"/>
    <n v="10941"/>
    <n v="31699"/>
    <x v="3"/>
    <n v="0"/>
    <x v="2"/>
    <x v="4"/>
    <x v="2"/>
    <x v="28"/>
  </r>
  <r>
    <s v=""/>
    <n v="1663"/>
    <s v="1398/05/30"/>
    <s v="خريد تعداد 568 سهم تولید ژلاتین کپسول ایران(دکپسول1) به نرخ 14,529 به شماره اعلامیه 0000001846_3G"/>
    <n v="8289934"/>
    <n v="0"/>
    <n v="20758"/>
    <x v="0"/>
    <n v="568"/>
    <x v="39"/>
    <x v="4"/>
    <x v="2"/>
    <x v="28"/>
  </r>
  <r>
    <s v=""/>
    <n v="1664"/>
    <s v="1398/05/30"/>
    <s v="خريد تعداد 107 سهم تولید ژلاتین کپسول ایران(دکپسول1) به نرخ 14,527 به شماره اعلامیه 0000001844_3G"/>
    <n v="1561443"/>
    <n v="0"/>
    <n v="8310692"/>
    <x v="0"/>
    <n v="107"/>
    <x v="39"/>
    <x v="4"/>
    <x v="2"/>
    <x v="28"/>
  </r>
  <r>
    <s v=""/>
    <n v="1665"/>
    <s v="1398/05/30"/>
    <s v="خريد تعداد 107 سهم تولید ژلاتین کپسول ایران(دکپسول1) به نرخ 14,515 به شماره اعلامیه 0000001843_3G"/>
    <n v="1560153"/>
    <n v="0"/>
    <n v="9872135"/>
    <x v="0"/>
    <n v="107"/>
    <x v="39"/>
    <x v="4"/>
    <x v="2"/>
    <x v="28"/>
  </r>
  <r>
    <s v=""/>
    <n v="1666"/>
    <s v="1398/05/30"/>
    <s v="خريد تعداد 6,145 سهم تولید ژلاتین کپسول ایران(دکپسول1) به نرخ 14,514 به شماره اعلامیه 0000001987_3G"/>
    <n v="89593424"/>
    <n v="0"/>
    <n v="11432288"/>
    <x v="0"/>
    <n v="6145"/>
    <x v="39"/>
    <x v="4"/>
    <x v="2"/>
    <x v="28"/>
  </r>
  <r>
    <s v=""/>
    <n v="1667"/>
    <s v="1398/05/30"/>
    <s v="خريد تعداد 728 سهم تولید ژلاتین کپسول ایران(دکپسول1) به نرخ 14,513 به شماره اعلامیه 0000001984_3G"/>
    <n v="10613419"/>
    <n v="0"/>
    <n v="101025712"/>
    <x v="0"/>
    <n v="728"/>
    <x v="39"/>
    <x v="4"/>
    <x v="2"/>
    <x v="28"/>
  </r>
  <r>
    <s v=""/>
    <n v="1668"/>
    <s v="1398/05/30"/>
    <s v="خريد تعداد 26,676 سهم تولید ژلاتین کپسول ایران(دکپسول1) به نرخ 14,510 به شماره اعلامیه 0000002010_3G"/>
    <n v="388826047"/>
    <n v="0"/>
    <n v="111639131"/>
    <x v="0"/>
    <n v="26676"/>
    <x v="39"/>
    <x v="4"/>
    <x v="2"/>
    <x v="28"/>
  </r>
  <r>
    <s v=""/>
    <n v="1669"/>
    <s v="1398/05/30"/>
    <s v="خريد تعداد 500 سهم تولید ژلاتین کپسول ایران(دکپسول1) به نرخ 14,509 به شماره اعلامیه 0000002009_3G"/>
    <n v="7287433"/>
    <n v="0"/>
    <n v="500465178"/>
    <x v="0"/>
    <n v="500"/>
    <x v="39"/>
    <x v="4"/>
    <x v="2"/>
    <x v="28"/>
  </r>
  <r>
    <s v=""/>
    <n v="1670"/>
    <s v="1398/05/30"/>
    <s v="خريد تعداد 5,377 سهم تولید ژلاتین کپسول ایران(دکپسول1) به نرخ 14,500 به شماره اعلامیه 0000002008_3G"/>
    <n v="78320394"/>
    <n v="0"/>
    <n v="507752611"/>
    <x v="0"/>
    <n v="5377"/>
    <x v="39"/>
    <x v="4"/>
    <x v="2"/>
    <x v="28"/>
  </r>
  <r>
    <s v=""/>
    <n v="1671"/>
    <s v="1398/05/30"/>
    <s v="خريد تعداد 8,010 سهم تولید ژلاتین کپسول ایران(دکپسول1) به نرخ 14,499 به شماره اعلامیه 0000002003_3G"/>
    <n v="116664233"/>
    <n v="0"/>
    <n v="586073005"/>
    <x v="0"/>
    <n v="8010"/>
    <x v="39"/>
    <x v="4"/>
    <x v="2"/>
    <x v="28"/>
  </r>
  <r>
    <s v=""/>
    <n v="1672"/>
    <s v="1398/05/30"/>
    <s v="خريد تعداد 106 سهم تولید ژلاتین کپسول ایران(دکپسول1) به نرخ 14,498 به شماره اعلامیه 0000001827_3G"/>
    <n v="1543761"/>
    <n v="0"/>
    <n v="702737238"/>
    <x v="0"/>
    <n v="106"/>
    <x v="39"/>
    <x v="4"/>
    <x v="2"/>
    <x v="28"/>
  </r>
  <r>
    <s v=""/>
    <n v="1673"/>
    <s v="1398/05/30"/>
    <s v="خريد تعداد 10,638 سهم تولید ژلاتین کپسول ایران(دکپسول1) به نرخ 14,490 به شماره اعلامیه 0000001915_3G"/>
    <n v="154844422"/>
    <n v="0"/>
    <n v="704280999"/>
    <x v="0"/>
    <n v="10638"/>
    <x v="39"/>
    <x v="4"/>
    <x v="2"/>
    <x v="28"/>
  </r>
  <r>
    <s v=""/>
    <n v="1674"/>
    <s v="1398/05/30"/>
    <s v="خريد تعداد 106 سهم تولید ژلاتین کپسول ایران(دکپسول1) به نرخ 14,489 به شماره اعلامیه 0000001883_3G"/>
    <n v="1542804"/>
    <n v="0"/>
    <n v="859125421"/>
    <x v="0"/>
    <n v="106"/>
    <x v="39"/>
    <x v="4"/>
    <x v="2"/>
    <x v="28"/>
  </r>
  <r>
    <s v=""/>
    <n v="1675"/>
    <s v="1398/05/30"/>
    <s v="خريد تعداد 107 سهم تولید ژلاتین کپسول ایران(دکپسول1) به نرخ 14,480 به شماره اعلامیه 0000001882_3G"/>
    <n v="1556389"/>
    <n v="0"/>
    <n v="860668225"/>
    <x v="0"/>
    <n v="107"/>
    <x v="39"/>
    <x v="4"/>
    <x v="2"/>
    <x v="28"/>
  </r>
  <r>
    <s v=""/>
    <n v="1676"/>
    <s v="1398/05/30"/>
    <s v="خريد تعداد 72 سهم تولید ژلاتین کپسول ایران(دکپسول1) به نرخ 14,463 به شماره اعلامیه 0000001825_3G"/>
    <n v="1046062"/>
    <n v="0"/>
    <n v="862224614"/>
    <x v="0"/>
    <n v="72"/>
    <x v="39"/>
    <x v="4"/>
    <x v="2"/>
    <x v="28"/>
  </r>
  <r>
    <s v=""/>
    <n v="1677"/>
    <s v="1398/05/30"/>
    <s v="خريد تعداد 121 سهم تولید ژلاتین کپسول ایران(دکپسول1) به نرخ 14,451 به شماره اعلامیه 0000001824_3G"/>
    <n v="1756503"/>
    <n v="0"/>
    <n v="863270676"/>
    <x v="0"/>
    <n v="121"/>
    <x v="39"/>
    <x v="4"/>
    <x v="2"/>
    <x v="28"/>
  </r>
  <r>
    <s v=""/>
    <n v="1678"/>
    <s v="1398/05/30"/>
    <s v="خريد تعداد 16,070 سهم تولید ژلاتین کپسول ایران(دکپسول1) به نرخ 14,450 به شماره اعلامیه 0000002025_3G"/>
    <n v="233265711"/>
    <n v="0"/>
    <n v="865027179"/>
    <x v="0"/>
    <n v="16070"/>
    <x v="39"/>
    <x v="4"/>
    <x v="2"/>
    <x v="28"/>
  </r>
  <r>
    <s v=""/>
    <n v="1679"/>
    <s v="1398/05/30"/>
    <s v="خريد تعداد 132 سهم تولید ژلاتین کپسول ایران(دکپسول1) به نرخ 14,449 به شماره اعلامیه 0000001862_3G"/>
    <n v="1915923"/>
    <n v="0"/>
    <n v="1098292890"/>
    <x v="0"/>
    <n v="132"/>
    <x v="39"/>
    <x v="4"/>
    <x v="2"/>
    <x v="28"/>
  </r>
  <r>
    <s v=""/>
    <n v="1680"/>
    <s v="1398/05/30"/>
    <s v="خريد تعداد 106 سهم تولید ژلاتین کپسول ایران(دکپسول1) به نرخ 14,445 به شماره اعلامیه 0000001817_3G"/>
    <n v="1538119"/>
    <n v="0"/>
    <n v="1100208813"/>
    <x v="0"/>
    <n v="106"/>
    <x v="39"/>
    <x v="4"/>
    <x v="2"/>
    <x v="28"/>
  </r>
  <r>
    <s v=""/>
    <n v="1681"/>
    <s v="1398/05/30"/>
    <s v="خريد تعداد 1,361 سهم تولید ژلاتین کپسول ایران(دکپسول1) به نرخ 14,444 به شماره اعلامیه 0000001893_3G"/>
    <n v="19747529"/>
    <n v="0"/>
    <n v="1101746932"/>
    <x v="0"/>
    <n v="1361"/>
    <x v="39"/>
    <x v="4"/>
    <x v="2"/>
    <x v="28"/>
  </r>
  <r>
    <s v=""/>
    <n v="1682"/>
    <s v="1398/05/30"/>
    <s v="خريد تعداد 568 سهم تولید ژلاتین کپسول ایران(دکپسول1) به نرخ 14,443 به شماره اعلامیه 0000001914_3G"/>
    <n v="8240859"/>
    <n v="0"/>
    <n v="1121494461"/>
    <x v="0"/>
    <n v="568"/>
    <x v="39"/>
    <x v="4"/>
    <x v="2"/>
    <x v="28"/>
  </r>
  <r>
    <s v=""/>
    <n v="1683"/>
    <s v="1398/05/30"/>
    <s v="خريد تعداد 1,850 سهم تولید ژلاتین کپسول ایران(دکپسول1) به نرخ 14,442 به شماره اعلامیه 0000001091_3G"/>
    <n v="26838995"/>
    <n v="0"/>
    <n v="1129735320"/>
    <x v="0"/>
    <n v="1850"/>
    <x v="39"/>
    <x v="4"/>
    <x v="2"/>
    <x v="28"/>
  </r>
  <r>
    <s v=""/>
    <n v="1684"/>
    <s v="1398/05/30"/>
    <s v="خريد تعداد 5,834 سهم تولید ژلاتین کپسول ایران(دکپسول1) به نرخ 14,440 به شماره اعلامیه 0000001099_3G"/>
    <n v="84625399"/>
    <n v="0"/>
    <n v="1156574315"/>
    <x v="0"/>
    <n v="5834"/>
    <x v="39"/>
    <x v="4"/>
    <x v="2"/>
    <x v="28"/>
  </r>
  <r>
    <s v=""/>
    <n v="1685"/>
    <s v="1398/05/30"/>
    <s v="خريد تعداد 73 سهم تولید ژلاتین کپسول ایران(دکپسول1) به نرخ 14,433 به شماره اعلامیه 0000002045_3G"/>
    <n v="1058390"/>
    <n v="0"/>
    <n v="1241199714"/>
    <x v="0"/>
    <n v="73"/>
    <x v="39"/>
    <x v="4"/>
    <x v="2"/>
    <x v="28"/>
  </r>
  <r>
    <s v=""/>
    <n v="1686"/>
    <s v="1398/05/30"/>
    <s v="خريد تعداد 107 سهم تولید ژلاتین کپسول ایران(دکپسول1) به نرخ 14,430 به شماره اعلامیه 0000001816_3G"/>
    <n v="1551017"/>
    <n v="0"/>
    <n v="1242258104"/>
    <x v="0"/>
    <n v="107"/>
    <x v="39"/>
    <x v="4"/>
    <x v="2"/>
    <x v="28"/>
  </r>
  <r>
    <s v=""/>
    <n v="1687"/>
    <s v="1398/05/30"/>
    <s v="خريد تعداد 17,581 سهم تولید ژلاتین کپسول ایران(دکپسول1) به نرخ 14,425 به شماره اعلامیه 0000001815_3G"/>
    <n v="254757280"/>
    <n v="0"/>
    <n v="1243809121"/>
    <x v="0"/>
    <n v="17581"/>
    <x v="39"/>
    <x v="4"/>
    <x v="2"/>
    <x v="28"/>
  </r>
  <r>
    <s v=""/>
    <n v="1688"/>
    <s v="1398/05/30"/>
    <s v="خريد تعداد 12,500 سهم تولید ژلاتین کپسول ایران(دکپسول1) به نرخ 14,421 به شماره اعلامیه 0000001910_3G"/>
    <n v="181080890"/>
    <n v="0"/>
    <n v="1498566401"/>
    <x v="0"/>
    <n v="12500"/>
    <x v="39"/>
    <x v="4"/>
    <x v="2"/>
    <x v="28"/>
  </r>
  <r>
    <s v=""/>
    <n v="1689"/>
    <s v="1398/05/30"/>
    <s v="خريد تعداد 324 سهم تولید ژلاتین کپسول ایران(دکپسول1) به نرخ 14,420 به شماره اعلامیه 0000001989_3G"/>
    <n v="4693282"/>
    <n v="0"/>
    <n v="1679647291"/>
    <x v="0"/>
    <n v="324"/>
    <x v="39"/>
    <x v="4"/>
    <x v="2"/>
    <x v="28"/>
  </r>
  <r>
    <s v=""/>
    <n v="1690"/>
    <s v="1398/05/30"/>
    <s v="خريد تعداد 106 سهم تولید ژلاتین کپسول ایران(دکپسول1) به نرخ 14,418 به شماره اعلامیه 0000001075_3G"/>
    <n v="1535243"/>
    <n v="0"/>
    <n v="1684340573"/>
    <x v="0"/>
    <n v="106"/>
    <x v="39"/>
    <x v="4"/>
    <x v="2"/>
    <x v="28"/>
  </r>
  <r>
    <s v=""/>
    <n v="1691"/>
    <s v="1398/05/30"/>
    <s v="خريد تعداد 3,800 سهم تولید ژلاتین کپسول ایران(دکپسول1) به نرخ 14,417 به شماره اعلامیه 0000000994_3G"/>
    <n v="55033317"/>
    <n v="0"/>
    <n v="1685875816"/>
    <x v="0"/>
    <n v="3800"/>
    <x v="39"/>
    <x v="4"/>
    <x v="2"/>
    <x v="28"/>
  </r>
  <r>
    <s v=""/>
    <n v="1692"/>
    <s v="1398/05/30"/>
    <s v="خريد تعداد 27,704 سهم تولید ژلاتین کپسول ایران(دکپسول1) به نرخ 14,400 به شماره اعلامیه 0000001074_3G"/>
    <n v="400748756"/>
    <n v="0"/>
    <n v="1740909133"/>
    <x v="0"/>
    <n v="27704"/>
    <x v="39"/>
    <x v="4"/>
    <x v="2"/>
    <x v="28"/>
  </r>
  <r>
    <s v=""/>
    <n v="1693"/>
    <s v="1398/05/30"/>
    <s v="خريد تعداد 139 سهم تولید ژلاتین کپسول ایران(دکپسول1) به نرخ 14,390 به شماره اعلامیه 0000001062_3G"/>
    <n v="2009290"/>
    <n v="0"/>
    <n v="2141657889"/>
    <x v="0"/>
    <n v="139"/>
    <x v="39"/>
    <x v="4"/>
    <x v="2"/>
    <x v="28"/>
  </r>
  <r>
    <s v=""/>
    <n v="1694"/>
    <s v="1398/05/30"/>
    <s v="خريد تعداد 1,160 سهم گوشت مرغ ماهان(زماهان1) به نرخ 12,202 به شماره اعلامیه 0000000733_3G"/>
    <n v="14218578"/>
    <n v="0"/>
    <n v="2143667179"/>
    <x v="0"/>
    <n v="1160"/>
    <x v="83"/>
    <x v="4"/>
    <x v="2"/>
    <x v="28"/>
  </r>
  <r>
    <s v=""/>
    <n v="1695"/>
    <s v="1398/05/30"/>
    <s v="خريد تعداد 65,000 سهم گوشت مرغ ماهان(زماهان1) به نرخ 12,200 به شماره اعلامیه 0000000730_3G"/>
    <n v="796600203"/>
    <n v="0"/>
    <n v="2157885757"/>
    <x v="0"/>
    <n v="65000"/>
    <x v="83"/>
    <x v="4"/>
    <x v="2"/>
    <x v="28"/>
  </r>
  <r>
    <s v=""/>
    <n v="1696"/>
    <s v="1398/05/30"/>
    <s v="خريد تعداد 20,000 سهم گوشت مرغ ماهان(زماهان1) به نرخ 12,180 به شماره اعلامیه 0000000773_3G"/>
    <n v="244705930"/>
    <n v="0"/>
    <n v="2954485960"/>
    <x v="0"/>
    <n v="20000"/>
    <x v="83"/>
    <x v="4"/>
    <x v="2"/>
    <x v="28"/>
  </r>
  <r>
    <s v=""/>
    <n v="1697"/>
    <s v="1398/05/30"/>
    <s v="خريد تعداد 16,516 سهم داروسازی آوه سینا(داوه1) به نرخ 5,065 به شماره اعلامیه 0000000924_3G"/>
    <n v="84033325"/>
    <n v="0"/>
    <n v="3199191890"/>
    <x v="0"/>
    <n v="16516"/>
    <x v="96"/>
    <x v="4"/>
    <x v="2"/>
    <x v="28"/>
  </r>
  <r>
    <s v=""/>
    <n v="1698"/>
    <s v="1398/05/30"/>
    <s v="خريد تعداد 1,131 سهم داروسازی آوه سینا(داوه1) به نرخ 5,060 به شماره اعلامیه 0000000923_3G"/>
    <n v="5748839"/>
    <n v="0"/>
    <n v="3283225215"/>
    <x v="0"/>
    <n v="1131"/>
    <x v="96"/>
    <x v="4"/>
    <x v="2"/>
    <x v="28"/>
  </r>
  <r>
    <s v=""/>
    <n v="1699"/>
    <s v="1398/05/30"/>
    <s v="خريد تعداد 1,000 سهم داروسازی آوه سینا(داوه1) به نرخ 5,053 به شماره اعلامیه 0000000922_3G"/>
    <n v="5075934"/>
    <n v="0"/>
    <n v="3288974054"/>
    <x v="0"/>
    <n v="1000"/>
    <x v="96"/>
    <x v="4"/>
    <x v="2"/>
    <x v="28"/>
  </r>
  <r>
    <s v=""/>
    <n v="1700"/>
    <s v="1398/05/30"/>
    <s v="خريد تعداد 17,880 سهم داروسازی آوه سینا(داوه1) به نرخ 5,050 به شماره اعلامیه 0000000938_3G"/>
    <n v="90703932"/>
    <n v="0"/>
    <n v="3294049988"/>
    <x v="0"/>
    <n v="17880"/>
    <x v="96"/>
    <x v="4"/>
    <x v="2"/>
    <x v="28"/>
  </r>
  <r>
    <s v=""/>
    <n v="1701"/>
    <s v="1398/05/30"/>
    <s v="خريد تعداد 70,166 سهم داروسازی آوه سینا(داوه1) به نرخ 5,049 به شماره اعلامیه 0000000955_3G"/>
    <n v="355876501"/>
    <n v="0"/>
    <n v="3384753920"/>
    <x v="0"/>
    <n v="70166"/>
    <x v="96"/>
    <x v="4"/>
    <x v="2"/>
    <x v="28"/>
  </r>
  <r>
    <s v=""/>
    <n v="1702"/>
    <s v="1398/05/30"/>
    <s v="خريد تعداد 2,244 سهم داروسازی آوه سینا(داوه1) به نرخ 5,048 به شماره اعلامیه 0000000918_3G"/>
    <n v="11379133"/>
    <n v="0"/>
    <n v="3740630421"/>
    <x v="0"/>
    <n v="2244"/>
    <x v="96"/>
    <x v="4"/>
    <x v="2"/>
    <x v="28"/>
  </r>
  <r>
    <s v=""/>
    <n v="1703"/>
    <s v="1398/05/30"/>
    <s v="خريد تعداد 48,500 سهم داروسازی آوه سینا(داوه1) به نرخ 5,045 به شماره اعلامیه 0000000915_3G"/>
    <n v="245793350"/>
    <n v="0"/>
    <n v="3752009554"/>
    <x v="0"/>
    <n v="48500"/>
    <x v="96"/>
    <x v="4"/>
    <x v="2"/>
    <x v="28"/>
  </r>
  <r>
    <s v=""/>
    <n v="1704"/>
    <s v="1398/05/30"/>
    <s v="خريد تعداد 48,142 سهم داروسازی آوه سینا(داوه1) به نرخ 5,040 به شماره اعلامیه 0000000937_3G"/>
    <n v="243737225"/>
    <n v="0"/>
    <n v="3997802904"/>
    <x v="0"/>
    <n v="48142"/>
    <x v="96"/>
    <x v="4"/>
    <x v="2"/>
    <x v="28"/>
  </r>
  <r>
    <s v=""/>
    <n v="1705"/>
    <s v="1398/05/30"/>
    <s v="خريد تعداد 11,031 سهم داروسازی آوه سینا(داوه1) به نرخ 5,039 به شماره اعلامیه 0000000935_3G"/>
    <n v="55837559"/>
    <n v="0"/>
    <n v="4241540129"/>
    <x v="0"/>
    <n v="11031"/>
    <x v="96"/>
    <x v="4"/>
    <x v="2"/>
    <x v="28"/>
  </r>
  <r>
    <s v=""/>
    <n v="1706"/>
    <s v="1398/05/30"/>
    <s v="خريد تعداد 37,126 سهم داروسازی آوه سینا(داوه1) به نرخ 5,038 به شماره اعلامیه 0000000891_3G"/>
    <n v="187889946"/>
    <n v="0"/>
    <n v="4297377688"/>
    <x v="0"/>
    <n v="37126"/>
    <x v="96"/>
    <x v="4"/>
    <x v="2"/>
    <x v="28"/>
  </r>
  <r>
    <s v=""/>
    <n v="1707"/>
    <s v="1398/05/30"/>
    <s v="خريد تعداد 6,191 سهم داروسازی آوه سینا(داوه1) به نرخ 5,037 به شماره اعلامیه 0000000887_3G"/>
    <n v="31325639"/>
    <n v="0"/>
    <n v="4485267634"/>
    <x v="0"/>
    <n v="6191"/>
    <x v="96"/>
    <x v="4"/>
    <x v="2"/>
    <x v="28"/>
  </r>
  <r>
    <s v=""/>
    <n v="1708"/>
    <s v="1398/05/30"/>
    <s v="خريد تعداد 4,239 سهم داروسازی آوه سینا(داوه1) به نرخ 5,032 به شماره اعلامیه 0000000934_3G"/>
    <n v="21427487"/>
    <n v="0"/>
    <n v="4516593273"/>
    <x v="0"/>
    <n v="4239"/>
    <x v="96"/>
    <x v="4"/>
    <x v="2"/>
    <x v="28"/>
  </r>
  <r>
    <s v=""/>
    <n v="1709"/>
    <s v="1398/05/30"/>
    <s v="خريد تعداد 7,580 سهم داروسازی آوه سینا(داوه1) به نرخ 5,030 به شماره اعلامیه 0000000952_3G"/>
    <n v="38300495"/>
    <n v="0"/>
    <n v="4538020760"/>
    <x v="0"/>
    <n v="7580"/>
    <x v="96"/>
    <x v="4"/>
    <x v="2"/>
    <x v="28"/>
  </r>
  <r>
    <s v=""/>
    <n v="1710"/>
    <s v="1398/05/30"/>
    <s v="خريد تعداد 17,800 سهم داروسازی آوه سینا(داوه1) به نرخ 5,028 به شماره اعلامیه 0000000951_3G"/>
    <n v="89904718"/>
    <n v="0"/>
    <n v="4576321255"/>
    <x v="0"/>
    <n v="17800"/>
    <x v="96"/>
    <x v="4"/>
    <x v="2"/>
    <x v="28"/>
  </r>
  <r>
    <s v=""/>
    <n v="1711"/>
    <s v="1398/05/30"/>
    <s v="خريد تعداد 4,454 سهم داروسازی آوه سینا(داوه1) به نرخ 5,016 به شماره اعلامیه 0000000950_3G"/>
    <n v="22442691"/>
    <n v="0"/>
    <n v="4666225973"/>
    <x v="0"/>
    <n v="4454"/>
    <x v="96"/>
    <x v="4"/>
    <x v="2"/>
    <x v="28"/>
  </r>
  <r>
    <s v=""/>
    <n v="1712"/>
    <s v="1398/05/30"/>
    <s v="خريد تعداد 15,368 سهم داروسازی آوه سینا(داوه1) به نرخ 4,999 به شماره اعلامیه 0000000632_3G"/>
    <n v="77173405"/>
    <n v="0"/>
    <n v="4688668664"/>
    <x v="0"/>
    <n v="15368"/>
    <x v="96"/>
    <x v="4"/>
    <x v="2"/>
    <x v="28"/>
  </r>
  <r>
    <s v=""/>
    <n v="1713"/>
    <s v="1398/05/30"/>
    <s v="خريد تعداد 5,473 سهم داروسازی آوه سینا(داوه1) به نرخ 4,991 به شماره اعلامیه 0000000628_3G"/>
    <n v="27439752"/>
    <n v="0"/>
    <n v="4765842069"/>
    <x v="0"/>
    <n v="5473"/>
    <x v="96"/>
    <x v="4"/>
    <x v="2"/>
    <x v="28"/>
  </r>
  <r>
    <s v=""/>
    <n v="1714"/>
    <s v="1398/05/30"/>
    <s v="خريد تعداد 8,078 سهم داروسازی آوه سینا(داوه1) به نرخ 4,973 به شماره اعلامیه 0000000626_3G"/>
    <n v="40354273"/>
    <n v="0"/>
    <n v="4793281821"/>
    <x v="0"/>
    <n v="8078"/>
    <x v="96"/>
    <x v="4"/>
    <x v="2"/>
    <x v="28"/>
  </r>
  <r>
    <s v=""/>
    <n v="1715"/>
    <s v="1398/05/30"/>
    <s v="خريد تعداد 3,081 سهم داروسازی آوه سینا(داوه1) به نرخ 4,972 به شماره اعلامیه 0000000625_3G"/>
    <n v="15388274"/>
    <n v="0"/>
    <n v="4833636094"/>
    <x v="0"/>
    <n v="3081"/>
    <x v="96"/>
    <x v="4"/>
    <x v="2"/>
    <x v="28"/>
  </r>
  <r>
    <s v=""/>
    <n v="1716"/>
    <s v="1398/05/30"/>
    <s v="خريد تعداد 15,000 سهم داروسازی آوه سینا(داوه1) به نرخ 4,954 به شماره اعلامیه 0000000623_3G"/>
    <n v="74647367"/>
    <n v="0"/>
    <n v="4849024368"/>
    <x v="0"/>
    <n v="15000"/>
    <x v="96"/>
    <x v="4"/>
    <x v="2"/>
    <x v="28"/>
  </r>
  <r>
    <s v=""/>
    <n v="1717"/>
    <s v="1398/05/30"/>
    <s v="خريد تعداد 65,183 سهم گسترش سرمایه گذاری ایرانیان(وگستر1) به نرخ 3,520 به شماره اعلامیه 0000000566_3G"/>
    <n v="230485822"/>
    <n v="0"/>
    <n v="4923671735"/>
    <x v="0"/>
    <n v="65183"/>
    <x v="58"/>
    <x v="4"/>
    <x v="2"/>
    <x v="28"/>
  </r>
  <r>
    <s v=""/>
    <n v="1718"/>
    <s v="1398/05/30"/>
    <s v="خريد تعداد 14,592 سهم گسترش سرمایه گذاری ایرانیان(وگستر1) به نرخ 3,519 به شماره اعلامیه 0000000523_3G"/>
    <n v="51582369"/>
    <n v="0"/>
    <n v="5154157557"/>
    <x v="0"/>
    <n v="14592"/>
    <x v="58"/>
    <x v="4"/>
    <x v="2"/>
    <x v="28"/>
  </r>
  <r>
    <s v=""/>
    <n v="1719"/>
    <s v="1398/05/30"/>
    <s v="خريد تعداد 20,000 سهم گسترش سرمایه گذاری ایرانیان(وگستر1) به نرخ 3,515 به شماره اعلامیه 0000000522_3G"/>
    <n v="70619162"/>
    <n v="0"/>
    <n v="5205739926"/>
    <x v="0"/>
    <n v="20000"/>
    <x v="58"/>
    <x v="4"/>
    <x v="2"/>
    <x v="28"/>
  </r>
  <r>
    <s v=""/>
    <n v="1720"/>
    <s v="1398/05/30"/>
    <s v="خريد تعداد 13,588 سهم گسترش سرمایه گذاری ایرانیان(وگستر1) به نرخ 3,505 به شماره اعلامیه 0000000521_3G"/>
    <n v="47842151"/>
    <n v="0"/>
    <n v="5276359088"/>
    <x v="0"/>
    <n v="13588"/>
    <x v="58"/>
    <x v="4"/>
    <x v="2"/>
    <x v="28"/>
  </r>
  <r>
    <s v=""/>
    <n v="1721"/>
    <s v="1398/05/30"/>
    <s v="خريد تعداد 5,137 سهم گسترش سرمایه گذاری ایرانیان(وگستر1) به نرخ 3,500 به شماره اعلامیه 0000000561_3G"/>
    <n v="18061123"/>
    <n v="0"/>
    <n v="5324201239"/>
    <x v="0"/>
    <n v="5137"/>
    <x v="58"/>
    <x v="4"/>
    <x v="2"/>
    <x v="28"/>
  </r>
  <r>
    <s v=""/>
    <n v="1722"/>
    <s v="1398/05/30"/>
    <s v="خريد تعداد 2,290 سهم گسترش سرمایه گذاری ایرانیان(وگستر1) به نرخ 3,496 به شماره اعلامیه 0000001490_3G"/>
    <n v="8042184"/>
    <n v="0"/>
    <n v="5342262362"/>
    <x v="0"/>
    <n v="2290"/>
    <x v="58"/>
    <x v="4"/>
    <x v="2"/>
    <x v="28"/>
  </r>
  <r>
    <s v=""/>
    <n v="1723"/>
    <s v="1398/05/30"/>
    <s v="خريد تعداد 5,000 سهم گسترش سرمایه گذاری ایرانیان(وگستر1) به نرخ 3,495 به شماره اعلامیه 0000000515_3G"/>
    <n v="17554335"/>
    <n v="0"/>
    <n v="5350304546"/>
    <x v="0"/>
    <n v="5000"/>
    <x v="58"/>
    <x v="4"/>
    <x v="2"/>
    <x v="28"/>
  </r>
  <r>
    <s v=""/>
    <n v="1724"/>
    <s v="1398/05/30"/>
    <s v="خريد تعداد 5,000 سهم گسترش سرمایه گذاری ایرانیان(وگستر1) به نرخ 3,490 به شماره اعلامیه 0000000560_3G"/>
    <n v="17529223"/>
    <n v="0"/>
    <n v="5367858881"/>
    <x v="0"/>
    <n v="5000"/>
    <x v="58"/>
    <x v="4"/>
    <x v="2"/>
    <x v="28"/>
  </r>
  <r>
    <s v=""/>
    <n v="1725"/>
    <s v="1398/05/30"/>
    <s v="خريد تعداد 5,831 سهم گسترش سرمایه گذاری ایرانیان(وگستر1) به نرخ 3,469 به شماره اعلامیه 0000000504_3G"/>
    <n v="20319569"/>
    <n v="0"/>
    <n v="5385388104"/>
    <x v="0"/>
    <n v="5831"/>
    <x v="58"/>
    <x v="4"/>
    <x v="2"/>
    <x v="28"/>
  </r>
  <r>
    <s v=""/>
    <n v="1726"/>
    <s v="1398/05/30"/>
    <s v="خريد تعداد 34,169 سهم گسترش سرمایه گذاری ایرانیان(وگستر1) به نرخ 3,468 به شماره اعلامیه 0000000503_3G"/>
    <n v="119036069"/>
    <n v="0"/>
    <n v="5405707673"/>
    <x v="0"/>
    <n v="34169"/>
    <x v="58"/>
    <x v="4"/>
    <x v="2"/>
    <x v="28"/>
  </r>
  <r>
    <s v=""/>
    <n v="1727"/>
    <s v="1398/05/30"/>
    <s v="فروش تعداد 257 سهم فرآوری موادمعدنی ایران(فرآور1) به نرخ 36,608 به شماره اعلاميه 0000000040_3G"/>
    <n v="0"/>
    <n v="9316528"/>
    <n v="5524743742"/>
    <x v="1"/>
    <n v="257"/>
    <x v="101"/>
    <x v="4"/>
    <x v="2"/>
    <x v="28"/>
  </r>
  <r>
    <s v=""/>
    <n v="1728"/>
    <s v="1398/05/30"/>
    <s v="فروش تعداد 1,099 سهم فرآوری موادمعدنی ایران(فرآور1) به نرخ 36,606 به شماره اعلاميه 0000000048_3G"/>
    <n v="0"/>
    <n v="39837766"/>
    <n v="5515427214"/>
    <x v="1"/>
    <n v="1099"/>
    <x v="101"/>
    <x v="4"/>
    <x v="2"/>
    <x v="28"/>
  </r>
  <r>
    <s v=""/>
    <n v="1729"/>
    <s v="1398/05/30"/>
    <s v="فروش تعداد 100 سهم فرآوری موادمعدنی ایران(فرآور1) به نرخ 36,602 به شماره اعلاميه 0000000056_3G"/>
    <n v="0"/>
    <n v="3624515"/>
    <n v="5475589448"/>
    <x v="1"/>
    <n v="100"/>
    <x v="101"/>
    <x v="4"/>
    <x v="2"/>
    <x v="28"/>
  </r>
  <r>
    <s v=""/>
    <n v="1730"/>
    <s v="1398/05/30"/>
    <s v="فروش تعداد 154 سهم فرآوری موادمعدنی ایران(فرآور1) به نرخ 36,601 به شماره اعلاميه 0000000612_3G"/>
    <n v="0"/>
    <n v="5581603"/>
    <n v="5471964933"/>
    <x v="1"/>
    <n v="154"/>
    <x v="101"/>
    <x v="4"/>
    <x v="2"/>
    <x v="28"/>
  </r>
  <r>
    <s v=""/>
    <n v="1731"/>
    <s v="1398/05/30"/>
    <s v="فروش تعداد 100 سهم فرآوری موادمعدنی ایران(فرآور1) به نرخ 36,600 به شماره اعلاميه 0000000054_3G"/>
    <n v="0"/>
    <n v="3624316"/>
    <n v="5466383330"/>
    <x v="1"/>
    <n v="100"/>
    <x v="101"/>
    <x v="4"/>
    <x v="2"/>
    <x v="28"/>
  </r>
  <r>
    <s v=""/>
    <n v="1732"/>
    <s v="1398/05/30"/>
    <s v="فروش تعداد 82 سهم فرآوری موادمعدنی ایران(فرآور1) به نرخ 36,511 به شماره اعلاميه 0000000263_3G"/>
    <n v="0"/>
    <n v="2964714"/>
    <n v="5462759014"/>
    <x v="1"/>
    <n v="82"/>
    <x v="101"/>
    <x v="4"/>
    <x v="2"/>
    <x v="28"/>
  </r>
  <r>
    <s v=""/>
    <n v="1733"/>
    <s v="1398/05/30"/>
    <s v="فروش تعداد 68 سهم فرآوری موادمعدنی ایران(فرآور1) به نرخ 36,500 به شماره اعلاميه 0000000606_3G"/>
    <n v="0"/>
    <n v="2457803"/>
    <n v="5459794300"/>
    <x v="1"/>
    <n v="68"/>
    <x v="101"/>
    <x v="4"/>
    <x v="2"/>
    <x v="28"/>
  </r>
  <r>
    <s v=""/>
    <n v="1734"/>
    <s v="1398/05/30"/>
    <s v="فروش تعداد 17,073 سهم فرآوری موادمعدنی ایران(فرآور1) به نرخ 36,163 به شماره اعلاميه 0000000394_3G"/>
    <n v="0"/>
    <n v="611391167"/>
    <n v="5457336497"/>
    <x v="1"/>
    <n v="17073"/>
    <x v="101"/>
    <x v="4"/>
    <x v="2"/>
    <x v="28"/>
  </r>
  <r>
    <s v=""/>
    <n v="1735"/>
    <s v="1398/05/30"/>
    <s v="فروش تعداد 1,298 سهم فرآوری موادمعدنی ایران(فرآور1) به نرخ 36,162 به شماره اعلاميه 0000000508_3G"/>
    <n v="0"/>
    <n v="46480657"/>
    <n v="4845945330"/>
    <x v="1"/>
    <n v="1298"/>
    <x v="101"/>
    <x v="4"/>
    <x v="2"/>
    <x v="28"/>
  </r>
  <r>
    <s v=""/>
    <n v="1736"/>
    <s v="1398/05/30"/>
    <s v="فروش تعداد 25,615 سهم فرآوری موادمعدنی ایران(فرآور1) به نرخ 36,161 به شماره اعلاميه 0000000434_3G"/>
    <n v="0"/>
    <n v="917232987"/>
    <n v="4799464673"/>
    <x v="1"/>
    <n v="25615"/>
    <x v="101"/>
    <x v="4"/>
    <x v="2"/>
    <x v="28"/>
  </r>
  <r>
    <s v=""/>
    <n v="1737"/>
    <s v="1398/05/30"/>
    <s v="فروش تعداد 479 سهم فرآوری موادمعدنی ایران(فرآور1) به نرخ 36,156 به شماره اعلاميه 0000000506_3G"/>
    <n v="0"/>
    <n v="17149885"/>
    <n v="3882231686"/>
    <x v="1"/>
    <n v="479"/>
    <x v="101"/>
    <x v="4"/>
    <x v="2"/>
    <x v="28"/>
  </r>
  <r>
    <s v=""/>
    <n v="1738"/>
    <s v="1398/05/30"/>
    <s v="فروش تعداد 539 سهم فرآوری موادمعدنی ایران(فرآور1) به نرخ 36,155 به شماره اعلاميه 0000000412_3G"/>
    <n v="0"/>
    <n v="19297547"/>
    <n v="3865081801"/>
    <x v="1"/>
    <n v="539"/>
    <x v="101"/>
    <x v="4"/>
    <x v="2"/>
    <x v="28"/>
  </r>
  <r>
    <s v=""/>
    <n v="1739"/>
    <s v="1398/05/30"/>
    <s v="فروش تعداد 1,374 سهم فرآوری موادمعدنی ایران(فرآور1) به نرخ 36,154 به شماره اعلاميه 0000000413_3G"/>
    <n v="0"/>
    <n v="49191262"/>
    <n v="3845784254"/>
    <x v="1"/>
    <n v="1374"/>
    <x v="101"/>
    <x v="4"/>
    <x v="2"/>
    <x v="28"/>
  </r>
  <r>
    <s v=""/>
    <n v="1740"/>
    <s v="1398/05/30"/>
    <s v="فروش تعداد 7,000 سهم فرآوری موادمعدنی ایران(فرآور1) به نرخ 36,153 به شماره اعلاميه 0000000418_3G"/>
    <n v="0"/>
    <n v="250603576"/>
    <n v="3796592992"/>
    <x v="1"/>
    <n v="7000"/>
    <x v="101"/>
    <x v="4"/>
    <x v="2"/>
    <x v="28"/>
  </r>
  <r>
    <s v=""/>
    <n v="1741"/>
    <s v="1398/05/30"/>
    <s v="فروش تعداد 7,200 سهم فرآوری موادمعدنی ایران(فرآور1) به نرخ 36,152 به شماره اعلاميه 0000000438_3G"/>
    <n v="0"/>
    <n v="257756547"/>
    <n v="3545989416"/>
    <x v="1"/>
    <n v="7200"/>
    <x v="101"/>
    <x v="4"/>
    <x v="2"/>
    <x v="28"/>
  </r>
  <r>
    <s v=""/>
    <n v="1742"/>
    <s v="1398/05/30"/>
    <s v="فروش تعداد 83 سهم فرآوری موادمعدنی ایران(فرآور1) به نرخ 36,151 به شماره اعلاميه 0000000436_3G"/>
    <n v="0"/>
    <n v="2971279"/>
    <n v="3288232869"/>
    <x v="1"/>
    <n v="83"/>
    <x v="101"/>
    <x v="4"/>
    <x v="2"/>
    <x v="28"/>
  </r>
  <r>
    <s v=""/>
    <n v="1743"/>
    <s v="1398/05/30"/>
    <s v="فروش تعداد 1,000 سهم فرآوری موادمعدنی ایران(فرآور1) به نرخ 36,102 به شماره اعلاميه 0000000440_3G"/>
    <n v="0"/>
    <n v="35750008"/>
    <n v="3285261590"/>
    <x v="1"/>
    <n v="1000"/>
    <x v="101"/>
    <x v="4"/>
    <x v="2"/>
    <x v="28"/>
  </r>
  <r>
    <s v=""/>
    <n v="1744"/>
    <s v="1398/05/30"/>
    <s v="فروش تعداد 13,300 سهم فرآوری موادمعدنی ایران(فرآور1) به نرخ 36,101 به شماره اعلاميه 0000000472_3G"/>
    <n v="0"/>
    <n v="475461921"/>
    <n v="3249511582"/>
    <x v="1"/>
    <n v="13300"/>
    <x v="101"/>
    <x v="4"/>
    <x v="2"/>
    <x v="28"/>
  </r>
  <r>
    <s v=""/>
    <n v="1745"/>
    <s v="1398/05/30"/>
    <s v="فروش تعداد 8,195 سهم فرآوری موادمعدنی ایران(فرآور1) به نرخ 36,100 به شماره اعلاميه 0000000170_3G"/>
    <n v="0"/>
    <n v="292955080"/>
    <n v="2774049661"/>
    <x v="1"/>
    <n v="8195"/>
    <x v="101"/>
    <x v="4"/>
    <x v="2"/>
    <x v="28"/>
  </r>
  <r>
    <s v=""/>
    <n v="1746"/>
    <s v="1398/05/30"/>
    <s v="فروش تعداد 100 سهم فرآوری موادمعدنی ایران(فرآور1) به نرخ 36,040 به شماره اعلاميه 0000000464_3G"/>
    <n v="0"/>
    <n v="3568863"/>
    <n v="2481094581"/>
    <x v="1"/>
    <n v="100"/>
    <x v="101"/>
    <x v="4"/>
    <x v="2"/>
    <x v="28"/>
  </r>
  <r>
    <s v=""/>
    <n v="1747"/>
    <s v="1398/05/30"/>
    <s v="فروش تعداد 150 سهم فرآوری موادمعدنی ایران(فرآور1) به نرخ 36,033 به شماره اعلاميه 0000000478_3G"/>
    <n v="0"/>
    <n v="5352256"/>
    <n v="2477525718"/>
    <x v="1"/>
    <n v="150"/>
    <x v="101"/>
    <x v="4"/>
    <x v="2"/>
    <x v="28"/>
  </r>
  <r>
    <s v=""/>
    <n v="1748"/>
    <s v="1398/05/30"/>
    <s v="فروش تعداد 1,688 سهم فرآوری موادمعدنی ایران(فرآور1) به نرخ 36,032 به شماره اعلاميه 0000000491_3G"/>
    <n v="0"/>
    <n v="60229018"/>
    <n v="2472173462"/>
    <x v="1"/>
    <n v="1688"/>
    <x v="101"/>
    <x v="4"/>
    <x v="2"/>
    <x v="28"/>
  </r>
  <r>
    <s v=""/>
    <n v="1749"/>
    <s v="1398/05/30"/>
    <s v="فروش تعداد 6,197 سهم فرآوری موادمعدنی ایران(فرآور1) به نرخ 36,030 به شماره اعلاميه 0000000479_3G"/>
    <n v="0"/>
    <n v="221100961"/>
    <n v="2411944444"/>
    <x v="1"/>
    <n v="6197"/>
    <x v="101"/>
    <x v="4"/>
    <x v="2"/>
    <x v="28"/>
  </r>
  <r>
    <s v=""/>
    <n v="1750"/>
    <s v="1398/05/30"/>
    <s v="فروش تعداد 250 سهم فرآوری موادمعدنی ایران(فرآور1) به نرخ 36,026 به شماره اعلاميه 0000000467_3G"/>
    <n v="0"/>
    <n v="8918696"/>
    <n v="2190843483"/>
    <x v="1"/>
    <n v="250"/>
    <x v="101"/>
    <x v="4"/>
    <x v="2"/>
    <x v="28"/>
  </r>
  <r>
    <s v=""/>
    <n v="1751"/>
    <s v="1398/05/30"/>
    <s v="فروش تعداد 2,879 سهم فرآوری موادمعدنی ایران(فرآور1) به نرخ 36,000 به شماره اعلاميه 0000000261_3G"/>
    <n v="0"/>
    <n v="102633480"/>
    <n v="2181924787"/>
    <x v="1"/>
    <n v="2879"/>
    <x v="101"/>
    <x v="4"/>
    <x v="2"/>
    <x v="28"/>
  </r>
  <r>
    <s v=""/>
    <n v="1752"/>
    <s v="1398/05/30"/>
    <s v="فروش تعداد 251 سهم فرآوری موادمعدنی ایران(فرآور1) به نرخ 35,810 به شماره اعلاميه 0000000260_3G"/>
    <n v="0"/>
    <n v="8900685"/>
    <n v="2079291307"/>
    <x v="1"/>
    <n v="251"/>
    <x v="101"/>
    <x v="4"/>
    <x v="2"/>
    <x v="28"/>
  </r>
  <r>
    <s v=""/>
    <n v="1753"/>
    <s v="1398/05/30"/>
    <s v="فروش تعداد 20,708 سهم فرآوری موادمعدنی ایران(فرآور1) به نرخ 35,805 به شماره اعلاميه 0000000334_3G"/>
    <n v="0"/>
    <n v="734220861"/>
    <n v="2070390622"/>
    <x v="1"/>
    <n v="20708"/>
    <x v="101"/>
    <x v="4"/>
    <x v="2"/>
    <x v="28"/>
  </r>
  <r>
    <s v=""/>
    <n v="1754"/>
    <s v="1398/05/30"/>
    <s v="فروش تعداد 6,240 سهم فرآوری موادمعدنی ایران(فرآور1) به نرخ 35,802 به شماره اعلاميه 0000000265_3G"/>
    <n v="0"/>
    <n v="221226299"/>
    <n v="1336169761"/>
    <x v="1"/>
    <n v="6240"/>
    <x v="101"/>
    <x v="4"/>
    <x v="2"/>
    <x v="28"/>
  </r>
  <r>
    <s v=""/>
    <n v="1755"/>
    <s v="1398/05/30"/>
    <s v="فروش تعداد 276 سهم فرآوری موادمعدنی ایران(فرآور1) به نرخ 35,800 به شماره اعلاميه 0000000172_3G"/>
    <n v="0"/>
    <n v="9784464"/>
    <n v="1114943462"/>
    <x v="1"/>
    <n v="276"/>
    <x v="101"/>
    <x v="4"/>
    <x v="2"/>
    <x v="28"/>
  </r>
  <r>
    <s v=""/>
    <n v="1756"/>
    <s v="1398/05/30"/>
    <s v="فروش تعداد 35 سهم فرآوری موادمعدنی ایران(فرآور1) به نرخ 35,780 به شماره اعلاميه 0000000184_3G"/>
    <n v="0"/>
    <n v="1240095"/>
    <n v="1105158998"/>
    <x v="1"/>
    <n v="35"/>
    <x v="101"/>
    <x v="4"/>
    <x v="2"/>
    <x v="28"/>
  </r>
  <r>
    <s v=""/>
    <n v="1757"/>
    <s v="1398/05/30"/>
    <s v="فروش تعداد 583 سهم فرآوری موادمعدنی ایران(فرآور1) به نرخ 35,777 به شماره اعلاميه 0000000181_3G"/>
    <n v="0"/>
    <n v="20654631"/>
    <n v="1103918903"/>
    <x v="1"/>
    <n v="583"/>
    <x v="101"/>
    <x v="4"/>
    <x v="2"/>
    <x v="28"/>
  </r>
  <r>
    <s v=""/>
    <n v="1758"/>
    <s v="1398/05/30"/>
    <s v="فروش تعداد 1,500 سهم فرآوری موادمعدنی ایران(فرآور1) به نرخ 35,776 به شماره اعلاميه 0000000183_3G"/>
    <n v="0"/>
    <n v="53140781"/>
    <n v="1083264272"/>
    <x v="1"/>
    <n v="1500"/>
    <x v="101"/>
    <x v="4"/>
    <x v="2"/>
    <x v="28"/>
  </r>
  <r>
    <s v=""/>
    <n v="1759"/>
    <s v="1398/05/30"/>
    <s v="فروش تعداد 556 سهم فرآوری موادمعدنی ایران(فرآور1) به نرخ 35,735 به شماره اعلاميه 0000000176_3G"/>
    <n v="0"/>
    <n v="19674944"/>
    <n v="1030123491"/>
    <x v="1"/>
    <n v="556"/>
    <x v="101"/>
    <x v="4"/>
    <x v="2"/>
    <x v="28"/>
  </r>
  <r>
    <s v=""/>
    <n v="1760"/>
    <s v="1398/05/30"/>
    <s v="فروش تعداد 444 سهم فرآوری موادمعدنی ایران(فرآور1) به نرخ 35,722 به شماره اعلاميه 0000000177_3G"/>
    <n v="0"/>
    <n v="15705930"/>
    <n v="1010448547"/>
    <x v="1"/>
    <n v="444"/>
    <x v="101"/>
    <x v="4"/>
    <x v="2"/>
    <x v="28"/>
  </r>
  <r>
    <s v=""/>
    <n v="1761"/>
    <s v="1398/05/30"/>
    <s v="فروش تعداد 100 سهم فرآوری موادمعدنی ایران(فرآور1) به نرخ 35,720 به شماره اعلاميه 0000000171_3G"/>
    <n v="0"/>
    <n v="3537176"/>
    <n v="994742617"/>
    <x v="1"/>
    <n v="100"/>
    <x v="101"/>
    <x v="4"/>
    <x v="2"/>
    <x v="28"/>
  </r>
  <r>
    <s v=""/>
    <n v="1762"/>
    <s v="1398/05/30"/>
    <s v="فروش تعداد 529 سهم فرآوری موادمعدنی ایران(فرآور1) به نرخ 35,710 به شماره اعلاميه 0000000147_3G"/>
    <n v="0"/>
    <n v="18706414"/>
    <n v="991205441"/>
    <x v="1"/>
    <n v="529"/>
    <x v="101"/>
    <x v="4"/>
    <x v="2"/>
    <x v="28"/>
  </r>
  <r>
    <s v=""/>
    <n v="1763"/>
    <s v="1398/05/30"/>
    <s v="فروش تعداد 2,225 سهم فرآوری موادمعدنی ایران(فرآور1) به نرخ 35,706 به شماره اعلاميه 0000000173_3G"/>
    <n v="0"/>
    <n v="78671259"/>
    <n v="972499027"/>
    <x v="1"/>
    <n v="2225"/>
    <x v="101"/>
    <x v="4"/>
    <x v="2"/>
    <x v="28"/>
  </r>
  <r>
    <s v=""/>
    <n v="1764"/>
    <s v="1398/05/30"/>
    <s v="فروش تعداد 979 سهم فرآوری موادمعدنی ایران(فرآور1) به نرخ 35,705 به شماره اعلاميه 0000000159_3G"/>
    <n v="0"/>
    <n v="34614402"/>
    <n v="893827768"/>
    <x v="1"/>
    <n v="979"/>
    <x v="101"/>
    <x v="4"/>
    <x v="2"/>
    <x v="28"/>
  </r>
  <r>
    <s v=""/>
    <n v="1765"/>
    <s v="1398/05/30"/>
    <s v="فروش تعداد 2,200 سهم فرآوری موادمعدنی ایران(فرآور1) به نرخ 35,703 به شماره اعلاميه 0000000280_3G"/>
    <n v="0"/>
    <n v="77780783"/>
    <n v="859213366"/>
    <x v="1"/>
    <n v="2200"/>
    <x v="101"/>
    <x v="4"/>
    <x v="2"/>
    <x v="28"/>
  </r>
  <r>
    <s v=""/>
    <n v="1766"/>
    <s v="1398/05/30"/>
    <s v="فروش تعداد 367 سهم فرآوری موادمعدنی ایران(فرآور1) به نرخ 35,701 به شماره اعلاميه 0000000138_3G"/>
    <n v="0"/>
    <n v="12974523"/>
    <n v="781432583"/>
    <x v="1"/>
    <n v="367"/>
    <x v="101"/>
    <x v="4"/>
    <x v="2"/>
    <x v="28"/>
  </r>
  <r>
    <s v=""/>
    <n v="1767"/>
    <s v="1398/05/30"/>
    <s v="فروش تعداد 2,240 سهم فرآوری موادمعدنی ایران(فرآور1) به نرخ 35,700 به شماره اعلاميه 0000000310_3G"/>
    <n v="0"/>
    <n v="79188318"/>
    <n v="768458060"/>
    <x v="1"/>
    <n v="2240"/>
    <x v="101"/>
    <x v="4"/>
    <x v="2"/>
    <x v="28"/>
  </r>
  <r>
    <s v=""/>
    <n v="1768"/>
    <s v="1398/05/30"/>
    <s v="فروش تعداد 3,004 سهم فرآوری موادمعدنی ایران(فرآور1) به نرخ 35,699 به شماره اعلاميه 0000000306_3G"/>
    <n v="0"/>
    <n v="106194220"/>
    <n v="689269742"/>
    <x v="1"/>
    <n v="3004"/>
    <x v="101"/>
    <x v="4"/>
    <x v="2"/>
    <x v="28"/>
  </r>
  <r>
    <s v=""/>
    <n v="1769"/>
    <s v="1398/05/30"/>
    <s v="فروش تعداد 40 سهم فرآوری موادمعدنی ایران(فرآور1) به نرخ 35,678 به شماره اعلاميه 0000000134_3G"/>
    <n v="0"/>
    <n v="1413208"/>
    <n v="583075522"/>
    <x v="1"/>
    <n v="40"/>
    <x v="101"/>
    <x v="4"/>
    <x v="2"/>
    <x v="28"/>
  </r>
  <r>
    <s v=""/>
    <n v="1770"/>
    <s v="1398/05/30"/>
    <s v="فروش تعداد 2,790 سهم فرآوری موادمعدنی ایران(فرآور1) به نرخ 35,671 به شماره اعلاميه 0000000317_3G"/>
    <n v="0"/>
    <n v="98551753"/>
    <n v="581662314"/>
    <x v="1"/>
    <n v="2790"/>
    <x v="101"/>
    <x v="4"/>
    <x v="2"/>
    <x v="28"/>
  </r>
  <r>
    <s v=""/>
    <n v="1771"/>
    <s v="1398/05/30"/>
    <s v="فروش تعداد 1,117 سهم فرآوری موادمعدنی ایران(فرآور1) به نرخ 35,670 به شماره اعلاميه 0000000314_3G"/>
    <n v="0"/>
    <n v="39454923"/>
    <n v="483110561"/>
    <x v="1"/>
    <n v="1117"/>
    <x v="101"/>
    <x v="4"/>
    <x v="2"/>
    <x v="28"/>
  </r>
  <r>
    <s v=""/>
    <n v="1772"/>
    <s v="1398/05/30"/>
    <s v="فروش تعداد 1,000 سهم فرآوری موادمعدنی ایران(فرآور1) به نرخ 35,669 به شماره اعلاميه 0000000301_3G"/>
    <n v="0"/>
    <n v="35321229"/>
    <n v="443655638"/>
    <x v="1"/>
    <n v="1000"/>
    <x v="101"/>
    <x v="4"/>
    <x v="2"/>
    <x v="28"/>
  </r>
  <r>
    <s v=""/>
    <n v="1773"/>
    <s v="1398/05/30"/>
    <s v="فروش تعداد 612 سهم فرآوری موادمعدنی ایران(فرآور1) به نرخ 35,668 به شماره اعلاميه 0000000313_3G"/>
    <n v="0"/>
    <n v="21615990"/>
    <n v="408334409"/>
    <x v="1"/>
    <n v="612"/>
    <x v="101"/>
    <x v="4"/>
    <x v="2"/>
    <x v="28"/>
  </r>
  <r>
    <s v=""/>
    <n v="1774"/>
    <s v="1398/05/30"/>
    <s v="فروش تعداد 2,000 سهم فرآوری موادمعدنی ایران(فرآور1) به نرخ 35,667 به شماره اعلاميه 0000000303_3G"/>
    <n v="0"/>
    <n v="70638496"/>
    <n v="386718419"/>
    <x v="1"/>
    <n v="2000"/>
    <x v="101"/>
    <x v="4"/>
    <x v="2"/>
    <x v="28"/>
  </r>
  <r>
    <s v=""/>
    <n v="1775"/>
    <s v="1398/05/30"/>
    <s v="فروش تعداد 5,000 سهم فرآوری موادمعدنی ایران(فرآور1) به نرخ 35,665 به شماره اعلاميه 0000000245_3G"/>
    <n v="0"/>
    <n v="176586334"/>
    <n v="316079923"/>
    <x v="1"/>
    <n v="5000"/>
    <x v="101"/>
    <x v="4"/>
    <x v="2"/>
    <x v="28"/>
  </r>
  <r>
    <s v=""/>
    <n v="1776"/>
    <s v="1398/05/30"/>
    <s v="فروش تعداد 1,495 سهم فرآوری موادمعدنی ایران(فرآور1) به نرخ 35,663 به شماره اعلاميه 0000000248_3G"/>
    <n v="0"/>
    <n v="52796362"/>
    <n v="139493589"/>
    <x v="1"/>
    <n v="1495"/>
    <x v="101"/>
    <x v="4"/>
    <x v="2"/>
    <x v="28"/>
  </r>
  <r>
    <s v=""/>
    <n v="1777"/>
    <s v="1398/05/30"/>
    <s v="فروش تعداد 2,100 سهم فرآوری موادمعدنی ایران(فرآور1) به نرخ 35,662 به شماره اعلاميه 0000000253_3G"/>
    <n v="0"/>
    <n v="74160032"/>
    <n v="86697227"/>
    <x v="1"/>
    <n v="2100"/>
    <x v="101"/>
    <x v="4"/>
    <x v="2"/>
    <x v="28"/>
  </r>
  <r>
    <s v=""/>
    <n v="1778"/>
    <s v="1398/05/30"/>
    <s v="فروش تعداد 335 سهم فرآوری موادمعدنی ایران(فرآور1) به نرخ 35,660 به شماره اعلاميه 0000000136_3G"/>
    <n v="0"/>
    <n v="11829634"/>
    <n v="12537195"/>
    <x v="1"/>
    <n v="335"/>
    <x v="101"/>
    <x v="4"/>
    <x v="2"/>
    <x v="28"/>
  </r>
  <r>
    <s v=""/>
    <n v="1779"/>
    <s v="1398/05/29"/>
    <s v="پرداخت وجه طی حواله کارت به کارت دروازه پرداخت به شماره 155147180597 بانک ملت تاریخ : 1398/05/28 شعبه : فرعی(A2)"/>
    <n v="0"/>
    <n v="2700000"/>
    <n v="707561"/>
    <x v="4"/>
    <n v="0"/>
    <x v="2"/>
    <x v="4"/>
    <x v="2"/>
    <x v="28"/>
  </r>
  <r>
    <s v=""/>
    <n v="1780"/>
    <s v="1398/05/28"/>
    <s v="خريد تعداد 117 سهم غلتک سازان سپاهان(فسازان1) به نرخ 8,400 به شماره اعلاميه 0000207410_3G"/>
    <n v="987357"/>
    <n v="0"/>
    <n v="-1992439"/>
    <x v="0"/>
    <n v="117"/>
    <x v="89"/>
    <x v="4"/>
    <x v="2"/>
    <x v="28"/>
  </r>
  <r>
    <s v=""/>
    <n v="1781"/>
    <s v="1398/05/28"/>
    <s v="خريد تعداد 14,830 سهم پالایش نفت لاوان(شاوان1) به نرخ 33,800 به شماره اعلامیه 0000000192_3G"/>
    <n v="503529691"/>
    <n v="0"/>
    <n v="-1005082"/>
    <x v="0"/>
    <n v="14830"/>
    <x v="44"/>
    <x v="4"/>
    <x v="2"/>
    <x v="28"/>
  </r>
  <r>
    <s v=""/>
    <n v="1782"/>
    <s v="1398/05/28"/>
    <s v="خريد تعداد 72,092 سهم گسترش سرمایه گذاری ایرانیان(وگستر1) به نرخ 3,472 به شماره اعلامیه 0000000623_3G"/>
    <n v="251439775"/>
    <n v="0"/>
    <n v="502524609"/>
    <x v="0"/>
    <n v="72092"/>
    <x v="58"/>
    <x v="4"/>
    <x v="2"/>
    <x v="28"/>
  </r>
  <r>
    <s v=""/>
    <n v="1783"/>
    <s v="1398/05/28"/>
    <s v="خريد تعداد 7,908 سهم گسترش سرمایه گذاری ایرانیان(وگستر1) به نرخ 3,446 به شماره اعلامیه 0000000605_3G"/>
    <n v="27374686"/>
    <n v="0"/>
    <n v="753964384"/>
    <x v="0"/>
    <n v="7908"/>
    <x v="58"/>
    <x v="4"/>
    <x v="2"/>
    <x v="28"/>
  </r>
  <r>
    <s v=""/>
    <n v="1784"/>
    <s v="1398/05/28"/>
    <s v="فروش تعداد 2,879 سهم فرابورس ایران(فرابورس1) به نرخ 13,701 به شماره اعلامیه 0000001305_3G"/>
    <n v="0"/>
    <n v="39060596"/>
    <n v="781339070"/>
    <x v="1"/>
    <n v="2879"/>
    <x v="5"/>
    <x v="4"/>
    <x v="2"/>
    <x v="28"/>
  </r>
  <r>
    <s v=""/>
    <n v="1785"/>
    <s v="1398/05/28"/>
    <s v="فروش تعداد 41,121 سهم فرابورس ایران(فرابورس1) به نرخ 13,700 به شماره اعلامیه 0000001308_3G"/>
    <n v="0"/>
    <n v="557864970"/>
    <n v="742278474"/>
    <x v="1"/>
    <n v="41121"/>
    <x v="5"/>
    <x v="4"/>
    <x v="2"/>
    <x v="28"/>
  </r>
  <r>
    <s v=""/>
    <n v="1786"/>
    <s v="1398/05/28"/>
    <s v="فروش تعداد 1,500 سهم فرابورس ایران(فرابورس1) به نرخ 13,699 به شماره اعلامیه 0000001267_3G"/>
    <n v="0"/>
    <n v="20348160"/>
    <n v="184413504"/>
    <x v="1"/>
    <n v="1500"/>
    <x v="5"/>
    <x v="4"/>
    <x v="2"/>
    <x v="28"/>
  </r>
  <r>
    <s v=""/>
    <n v="1787"/>
    <s v="1398/05/28"/>
    <s v="فروش تعداد 11,500 سهم فرابورس ایران(فرابورس1) به نرخ 13,650 به شماره اعلامیه 0000001268_3G"/>
    <n v="0"/>
    <n v="155444495"/>
    <n v="164065344"/>
    <x v="1"/>
    <n v="11500"/>
    <x v="5"/>
    <x v="4"/>
    <x v="2"/>
    <x v="28"/>
  </r>
  <r>
    <s v=""/>
    <n v="1788"/>
    <s v="1398/05/28"/>
    <s v="فروش تعداد 511 سهم فرابورس ایران(فرابورس1) به نرخ 13,601 به شماره اعلامیه 0000001841_3G"/>
    <n v="0"/>
    <n v="6882350"/>
    <n v="8620849"/>
    <x v="1"/>
    <n v="511"/>
    <x v="5"/>
    <x v="4"/>
    <x v="2"/>
    <x v="28"/>
  </r>
  <r>
    <s v=""/>
    <n v="1789"/>
    <s v="1398/05/28"/>
    <s v="فروش تعداد 129 سهم فرابورس ایران(فرابورس1) به نرخ 13,600 به شماره اعلامیه 0000001842_3G"/>
    <n v="0"/>
    <n v="1737297"/>
    <n v="1738499"/>
    <x v="1"/>
    <n v="129"/>
    <x v="5"/>
    <x v="4"/>
    <x v="2"/>
    <x v="28"/>
  </r>
  <r>
    <s v=""/>
    <n v="1790"/>
    <s v="1398/05/27"/>
    <s v="خريد تعداد 10,000 سهم بورس اوراق بهادار تهران(بورس1) به نرخ 12,831 به شماره اعلاميه 0000000415_3G"/>
    <n v="128905358"/>
    <n v="0"/>
    <n v="1202"/>
    <x v="0"/>
    <n v="10000"/>
    <x v="9"/>
    <x v="4"/>
    <x v="2"/>
    <x v="28"/>
  </r>
  <r>
    <s v=""/>
    <n v="1791"/>
    <s v="1398/05/27"/>
    <s v="خريد تعداد 10,000 سهم توسعه معدنی و صنعتی صبانور(کنور1) به نرخ 6,752 به شماره اعلاميه 0000000153_3G"/>
    <n v="67833277"/>
    <n v="0"/>
    <n v="128906560"/>
    <x v="0"/>
    <n v="10000"/>
    <x v="12"/>
    <x v="4"/>
    <x v="2"/>
    <x v="28"/>
  </r>
  <r>
    <s v=""/>
    <n v="1792"/>
    <s v="1398/05/27"/>
    <s v="خريد تعداد 50 سهم پالایش نفت لاوان(شاوان1) به نرخ 34,090 به شماره اعلامیه 0000000150_3G"/>
    <n v="1712236"/>
    <n v="0"/>
    <n v="196739837"/>
    <x v="0"/>
    <n v="50"/>
    <x v="44"/>
    <x v="4"/>
    <x v="2"/>
    <x v="28"/>
  </r>
  <r>
    <s v=""/>
    <n v="1793"/>
    <s v="1398/05/27"/>
    <s v="خريد تعداد 42,000 سهم پالایش نفت لاوان(شاوان1) به نرخ 34,089 به شماره اعلامیه 0000000147_3G"/>
    <n v="1438238068"/>
    <n v="0"/>
    <n v="198452073"/>
    <x v="0"/>
    <n v="42000"/>
    <x v="44"/>
    <x v="4"/>
    <x v="2"/>
    <x v="28"/>
  </r>
  <r>
    <s v=""/>
    <n v="1794"/>
    <s v="1398/05/27"/>
    <s v="خريد تعداد 6,327 سهم پالایش نفت لاوان(شاوان1) به نرخ 33,800 به شماره اعلامیه 0000000044_3G"/>
    <n v="214823488"/>
    <n v="0"/>
    <n v="1636690141"/>
    <x v="0"/>
    <n v="6327"/>
    <x v="44"/>
    <x v="4"/>
    <x v="2"/>
    <x v="28"/>
  </r>
  <r>
    <s v=""/>
    <n v="1795"/>
    <s v="1398/05/27"/>
    <s v="خريد تعداد 13,673 سهم پالایش نفت لاوان(شاوان1) به نرخ 33,799 به شماره اعلامیه 0000000056_3G"/>
    <n v="464231801"/>
    <n v="0"/>
    <n v="1851513629"/>
    <x v="0"/>
    <n v="13673"/>
    <x v="44"/>
    <x v="4"/>
    <x v="2"/>
    <x v="28"/>
  </r>
  <r>
    <s v=""/>
    <n v="1796"/>
    <s v="1398/05/27"/>
    <s v="خريد تعداد 70,000 سهم گسترش سرمایه گذاری ایرانیان(وگستر1) به نرخ 3,550 به شماره اعلامیه 0000000154_3G"/>
    <n v="249628152"/>
    <n v="0"/>
    <n v="2315745430"/>
    <x v="0"/>
    <n v="70000"/>
    <x v="58"/>
    <x v="4"/>
    <x v="2"/>
    <x v="28"/>
  </r>
  <r>
    <s v=""/>
    <n v="1797"/>
    <s v="1398/05/27"/>
    <s v="خريد تعداد 110,000 سهم گسترش سرمایه گذاری ایرانیان(وگستر1) به نرخ 3,520 به شماره اعلامیه 0000000232_3G"/>
    <n v="388957868"/>
    <n v="0"/>
    <n v="2565373582"/>
    <x v="0"/>
    <n v="110000"/>
    <x v="58"/>
    <x v="4"/>
    <x v="2"/>
    <x v="28"/>
  </r>
  <r>
    <s v=""/>
    <n v="1798"/>
    <s v="1398/05/27"/>
    <s v="خريد تعداد 100,000 سهم گسترش سرمایه گذاری ایرانیان(وگستر1) به نرخ 3,490 به شماره اعلامیه 0000000272_3G"/>
    <n v="350584460"/>
    <n v="0"/>
    <n v="2954331450"/>
    <x v="0"/>
    <n v="100000"/>
    <x v="58"/>
    <x v="4"/>
    <x v="2"/>
    <x v="28"/>
  </r>
  <r>
    <s v=""/>
    <n v="1799"/>
    <s v="1398/05/27"/>
    <s v="خريد تعداد 9,550 سهم گسترش سرمایه گذاری ایرانیان(وگستر1) به نرخ 3,430 به شماره اعلامیه 0000000809_3G"/>
    <n v="32905212"/>
    <n v="0"/>
    <n v="3304915910"/>
    <x v="0"/>
    <n v="9550"/>
    <x v="58"/>
    <x v="4"/>
    <x v="2"/>
    <x v="28"/>
  </r>
  <r>
    <s v=""/>
    <n v="1800"/>
    <s v="1398/05/27"/>
    <s v="فروش تعداد 275 سهم فرابورس ایران(فرابورس1) به نرخ 13,894 به شماره اعلامیه 0000000702_3G"/>
    <n v="0"/>
    <n v="3783599"/>
    <n v="3337821122"/>
    <x v="1"/>
    <n v="275"/>
    <x v="5"/>
    <x v="4"/>
    <x v="2"/>
    <x v="28"/>
  </r>
  <r>
    <s v=""/>
    <n v="1801"/>
    <s v="1398/05/27"/>
    <s v="فروش تعداد 750 سهم فرابورس ایران(فرابورس1) به نرخ 13,805 به شماره اعلامیه 0000000698_3G"/>
    <n v="0"/>
    <n v="10252803"/>
    <n v="3334037523"/>
    <x v="1"/>
    <n v="750"/>
    <x v="5"/>
    <x v="4"/>
    <x v="2"/>
    <x v="28"/>
  </r>
  <r>
    <s v=""/>
    <n v="1802"/>
    <s v="1398/05/27"/>
    <s v="فروش تعداد 27,597 سهم فرابورس ایران(فرابورس1) به نرخ 13,802 به شماره اعلامیه 0000000704_3G"/>
    <n v="0"/>
    <n v="377180103"/>
    <n v="3323784720"/>
    <x v="1"/>
    <n v="27597"/>
    <x v="5"/>
    <x v="4"/>
    <x v="2"/>
    <x v="28"/>
  </r>
  <r>
    <s v=""/>
    <n v="1803"/>
    <s v="1398/05/27"/>
    <s v="فروش تعداد 68,718 سهم فرابورس ایران(فرابورس1) به نرخ 13,801 به شماره اعلامیه 0000000706_3G"/>
    <n v="0"/>
    <n v="939130471"/>
    <n v="2946604617"/>
    <x v="1"/>
    <n v="68718"/>
    <x v="5"/>
    <x v="4"/>
    <x v="2"/>
    <x v="28"/>
  </r>
  <r>
    <s v=""/>
    <n v="1804"/>
    <s v="1398/05/27"/>
    <s v="فروش تعداد 28,220 سهم فرابورس ایران(فرابورس1) به نرخ 13,800 به شماره اعلامیه 0000000711_3G"/>
    <n v="0"/>
    <n v="385639028"/>
    <n v="2007474146"/>
    <x v="1"/>
    <n v="28220"/>
    <x v="5"/>
    <x v="4"/>
    <x v="2"/>
    <x v="28"/>
  </r>
  <r>
    <s v=""/>
    <n v="1805"/>
    <s v="1398/05/27"/>
    <s v="فروش تعداد 4,978 سهم فرابورس ایران(فرابورس1) به نرخ 13,795 به شماره اعلامیه 0000000758_3G"/>
    <n v="0"/>
    <n v="68001971"/>
    <n v="1621835118"/>
    <x v="1"/>
    <n v="4978"/>
    <x v="5"/>
    <x v="4"/>
    <x v="2"/>
    <x v="28"/>
  </r>
  <r>
    <s v=""/>
    <n v="1806"/>
    <s v="1398/05/27"/>
    <s v="فروش تعداد 1,840 سهم فرابورس ایران(فرابورس1) به نرخ 13,794 به شماره اعلامیه 0000000765_3G"/>
    <n v="0"/>
    <n v="25133499"/>
    <n v="1553833147"/>
    <x v="1"/>
    <n v="1840"/>
    <x v="5"/>
    <x v="4"/>
    <x v="2"/>
    <x v="28"/>
  </r>
  <r>
    <s v=""/>
    <n v="1807"/>
    <s v="1398/05/27"/>
    <s v="فروش تعداد 942 سهم فرابورس ایران(فرابورس1) به نرخ 13,790 به شماره اعلامیه 0000000718_3G"/>
    <n v="0"/>
    <n v="12863535"/>
    <n v="1528699648"/>
    <x v="1"/>
    <n v="942"/>
    <x v="5"/>
    <x v="4"/>
    <x v="2"/>
    <x v="28"/>
  </r>
  <r>
    <s v=""/>
    <n v="1808"/>
    <s v="1398/05/27"/>
    <s v="فروش تعداد 400 سهم فرابورس ایران(فرابورس1) به نرخ 13,788 به شماره اعلامیه 0000000769_3G"/>
    <n v="0"/>
    <n v="5461430"/>
    <n v="1515836113"/>
    <x v="1"/>
    <n v="400"/>
    <x v="5"/>
    <x v="4"/>
    <x v="2"/>
    <x v="28"/>
  </r>
  <r>
    <s v=""/>
    <n v="1809"/>
    <s v="1398/05/27"/>
    <s v="فروش تعداد 100 سهم فرابورس ایران(فرابورس1) به نرخ 13,777 به شماره اعلامیه 0000000759_3G"/>
    <n v="0"/>
    <n v="1364271"/>
    <n v="1510374683"/>
    <x v="1"/>
    <n v="100"/>
    <x v="5"/>
    <x v="4"/>
    <x v="2"/>
    <x v="28"/>
  </r>
  <r>
    <s v=""/>
    <n v="1810"/>
    <s v="1398/05/27"/>
    <s v="فروش تعداد 200 سهم فرابورس ایران(فرابورس1) به نرخ 13,775 به شماره اعلامیه 0000000760_3G"/>
    <n v="0"/>
    <n v="2728141"/>
    <n v="1509010412"/>
    <x v="1"/>
    <n v="200"/>
    <x v="5"/>
    <x v="4"/>
    <x v="2"/>
    <x v="28"/>
  </r>
  <r>
    <s v=""/>
    <n v="1811"/>
    <s v="1398/05/27"/>
    <s v="فروش تعداد 6,489 سهم فرابورس ایران(فرابورس1) به نرخ 13,774 به شماره اعلامیه 0000000774_3G"/>
    <n v="0"/>
    <n v="88508048"/>
    <n v="1506282271"/>
    <x v="1"/>
    <n v="6489"/>
    <x v="5"/>
    <x v="4"/>
    <x v="2"/>
    <x v="28"/>
  </r>
  <r>
    <s v=""/>
    <n v="1812"/>
    <s v="1398/05/27"/>
    <s v="فروش تعداد 45,139 سهم فرابورس ایران(فرابورس1) به نرخ 13,773 به شماره اعلامیه 0000000795_3G"/>
    <n v="0"/>
    <n v="615637970"/>
    <n v="1417774223"/>
    <x v="1"/>
    <n v="45139"/>
    <x v="5"/>
    <x v="4"/>
    <x v="2"/>
    <x v="28"/>
  </r>
  <r>
    <s v=""/>
    <n v="1813"/>
    <s v="1398/05/27"/>
    <s v="فروش تعداد 2,194 سهم فرابورس ایران(فرابورس1) به نرخ 13,772 به شماره اعلامیه 0000000780_3G"/>
    <n v="0"/>
    <n v="29921176"/>
    <n v="802136253"/>
    <x v="1"/>
    <n v="2194"/>
    <x v="5"/>
    <x v="4"/>
    <x v="2"/>
    <x v="28"/>
  </r>
  <r>
    <s v=""/>
    <n v="1814"/>
    <s v="1398/05/27"/>
    <s v="فروش تعداد 6,008 سهم فرابورس ایران(فرابورس1) به نرخ 13,771 به شماره اعلامیه 0000000626_3G"/>
    <n v="0"/>
    <n v="81929496"/>
    <n v="772215077"/>
    <x v="1"/>
    <n v="6008"/>
    <x v="5"/>
    <x v="4"/>
    <x v="2"/>
    <x v="28"/>
  </r>
  <r>
    <s v=""/>
    <n v="1815"/>
    <s v="1398/05/27"/>
    <s v="فروش تعداد 15,016 سهم فرابورس ایران(فرابورس1) به نرخ 13,770 به شماره اعلامیه 0000000668_3G"/>
    <n v="0"/>
    <n v="204754335"/>
    <n v="690285581"/>
    <x v="1"/>
    <n v="15016"/>
    <x v="5"/>
    <x v="4"/>
    <x v="2"/>
    <x v="28"/>
  </r>
  <r>
    <s v=""/>
    <n v="1816"/>
    <s v="1398/05/27"/>
    <s v="فروش تعداد 65,072 سهم سرمایه گذاری صنایع پتروشیمی(وپترو1) به نرخ 5,280 به شماره اعلاميه 0000000077_3G"/>
    <n v="0"/>
    <n v="340230261"/>
    <n v="485531246"/>
    <x v="1"/>
    <n v="65072"/>
    <x v="23"/>
    <x v="4"/>
    <x v="2"/>
    <x v="28"/>
  </r>
  <r>
    <s v=""/>
    <n v="1817"/>
    <s v="1398/05/27"/>
    <s v="فروش تعداد 21,574 سهم سرمایه گذاری صنایع پتروشیمی(وپترو1) به نرخ 5,261 به شماره اعلاميه 0000000059_3G"/>
    <n v="0"/>
    <n v="112394182"/>
    <n v="145300985"/>
    <x v="1"/>
    <n v="21574"/>
    <x v="23"/>
    <x v="4"/>
    <x v="2"/>
    <x v="28"/>
  </r>
  <r>
    <s v=""/>
    <n v="1818"/>
    <s v="1398/05/27"/>
    <s v="فروش تعداد 3,590 سهم سرامیک های صنعتی اردکان(کسرا1) به نرخ 9,250 به شماره اعلاميه 0000001235_3G"/>
    <n v="0"/>
    <n v="32883736"/>
    <n v="32906803"/>
    <x v="1"/>
    <n v="3590"/>
    <x v="4"/>
    <x v="4"/>
    <x v="2"/>
    <x v="28"/>
  </r>
  <r>
    <s v=""/>
    <n v="1819"/>
    <s v="1398/05/27"/>
    <s v="پرداخت وجه طی حواله کارت به کارت دروازه پرداخت به شماره 155037185591 بانک ملت تاریخ : 1398/05/26 شعبه : فرعی(A2)"/>
    <n v="0"/>
    <n v="20000000"/>
    <n v="23067"/>
    <x v="4"/>
    <n v="0"/>
    <x v="2"/>
    <x v="4"/>
    <x v="2"/>
    <x v="28"/>
  </r>
  <r>
    <s v=""/>
    <n v="1820"/>
    <s v="1398/05/26"/>
    <s v="خريد تعداد 1,475 سهم بورس اوراق بهادار تهران(بورس1) به نرخ 13,492 به شماره اعلاميه 0000001030_3G"/>
    <n v="19993038"/>
    <n v="0"/>
    <n v="-19976933"/>
    <x v="0"/>
    <n v="1475"/>
    <x v="9"/>
    <x v="4"/>
    <x v="2"/>
    <x v="28"/>
  </r>
  <r>
    <s v=""/>
    <n v="1821"/>
    <s v="1398/05/24"/>
    <s v="پرداخت وجه طی حواله کارت به کارت دروازه پرداخت به شماره 154907605258 بانک ملت تاریخ : 1398/05/23 شعبه : فرعی(A2)"/>
    <n v="0"/>
    <n v="50000000"/>
    <n v="16105"/>
    <x v="4"/>
    <n v="0"/>
    <x v="2"/>
    <x v="4"/>
    <x v="2"/>
    <x v="28"/>
  </r>
  <r>
    <s v=""/>
    <n v="1822"/>
    <s v="1398/05/23"/>
    <s v="خريد تعداد 4,065 سهم توسعه معدنی و صنعتی صبانور(کنور1) به نرخ 7,045 به شماره اعلاميه 0000001006_3G"/>
    <n v="28770793"/>
    <n v="0"/>
    <n v="-49983895"/>
    <x v="0"/>
    <n v="4065"/>
    <x v="12"/>
    <x v="4"/>
    <x v="2"/>
    <x v="28"/>
  </r>
  <r>
    <s v=""/>
    <n v="1823"/>
    <s v="1398/05/23"/>
    <s v="خريد تعداد 3,000 سهم توسعه معدنی و صنعتی صبانور(کنور1) به نرخ 7,040 به شماره اعلاميه 0000000966_3G"/>
    <n v="21217996"/>
    <n v="0"/>
    <n v="-21213102"/>
    <x v="0"/>
    <n v="3000"/>
    <x v="12"/>
    <x v="4"/>
    <x v="2"/>
    <x v="28"/>
  </r>
  <r>
    <s v=""/>
    <n v="1824"/>
    <s v="1398/05/23"/>
    <s v="پرداخت وجه طی حواله کارت به کارت دروازه پرداخت به شماره 154845769035 بانک ملت تاریخ : 1398/05/22 شعبه : فرعی(A2)"/>
    <n v="0"/>
    <n v="200000000"/>
    <n v="4894"/>
    <x v="4"/>
    <n v="0"/>
    <x v="2"/>
    <x v="4"/>
    <x v="2"/>
    <x v="28"/>
  </r>
  <r>
    <s v=""/>
    <n v="1825"/>
    <s v="1398/05/22"/>
    <s v="خريد تعداد 14,700 سهم توسعه معدنی و صنعتی صبانور(کنور1) به نرخ 6,730 به شماره اعلاميه 0000000006_3G"/>
    <n v="99390037"/>
    <n v="0"/>
    <n v="-199995106"/>
    <x v="0"/>
    <n v="14700"/>
    <x v="12"/>
    <x v="4"/>
    <x v="2"/>
    <x v="28"/>
  </r>
  <r>
    <s v=""/>
    <n v="1826"/>
    <s v="1398/05/22"/>
    <s v="خريد تعداد 244 سهم توسعه معدنی و صنعتی صبانور(کنور1) به نرخ 6,698 به شماره اعلاميه 0000000014_3G"/>
    <n v="1641892"/>
    <n v="0"/>
    <n v="-100605069"/>
    <x v="0"/>
    <n v="244"/>
    <x v="12"/>
    <x v="4"/>
    <x v="2"/>
    <x v="28"/>
  </r>
  <r>
    <s v=""/>
    <n v="1827"/>
    <s v="1398/05/22"/>
    <s v="خريد تعداد 27,397 سهم گسترش سرمایه گذاری ایرانیان(وگستر1) به نرخ 3,600 به شماره اعلامیه 0000000005_3G"/>
    <n v="99076972"/>
    <n v="0"/>
    <n v="-98963177"/>
    <x v="0"/>
    <n v="27397"/>
    <x v="58"/>
    <x v="4"/>
    <x v="2"/>
    <x v="28"/>
  </r>
  <r>
    <s v=""/>
    <n v="1828"/>
    <s v="1398/05/21"/>
    <s v="پرداخت وجه طی حواله کارت به کارت دروازه پرداخت به شماره 154754896577 بانک ملت تاریخ : 1398/05/20 شعبه : فرعی(A2)"/>
    <n v="0"/>
    <n v="60000000"/>
    <n v="113795"/>
    <x v="4"/>
    <n v="0"/>
    <x v="2"/>
    <x v="4"/>
    <x v="2"/>
    <x v="28"/>
  </r>
  <r>
    <s v=""/>
    <n v="1829"/>
    <s v="1398/05/20"/>
    <s v="خريد تعداد 16,515 سهم گسترش سرمایه گذاری ایرانیان(وگستر1) به نرخ 3,770 به شماره اعلامیه 0000000621_3G"/>
    <n v="62544213"/>
    <n v="0"/>
    <n v="-59886205"/>
    <x v="0"/>
    <n v="16515"/>
    <x v="58"/>
    <x v="4"/>
    <x v="2"/>
    <x v="28"/>
  </r>
  <r>
    <s v=""/>
    <n v="1830"/>
    <s v="1398/05/20"/>
    <s v="پرداخت وجه طی حواله کارت به کارت دروازه پرداخت به شماره 154701326917 بانک ملت تاریخ : 1398/05/19 شعبه : فرعی(A2)"/>
    <n v="0"/>
    <n v="65000000"/>
    <n v="2658008"/>
    <x v="4"/>
    <n v="0"/>
    <x v="2"/>
    <x v="4"/>
    <x v="2"/>
    <x v="28"/>
  </r>
  <r>
    <s v=""/>
    <n v="1831"/>
    <s v="1398/05/19"/>
    <s v="خريد تعداد 113 سهم پخش هجرت(هجرت1) به نرخ 18,500 به شماره اعلامیه 0000270050_3G"/>
    <n v="2099988"/>
    <n v="0"/>
    <n v="-62341992"/>
    <x v="0"/>
    <n v="113"/>
    <x v="71"/>
    <x v="4"/>
    <x v="2"/>
    <x v="28"/>
  </r>
  <r>
    <s v=""/>
    <n v="1832"/>
    <s v="1398/05/19"/>
    <s v="خريد تعداد 5,744 سهم گوشت مرغ ماهان(زماهان1) به نرخ 10,445 به شماره اعلامیه 0000000315_3G"/>
    <n v="60268459"/>
    <n v="0"/>
    <n v="-60242004"/>
    <x v="0"/>
    <n v="5744"/>
    <x v="83"/>
    <x v="4"/>
    <x v="2"/>
    <x v="28"/>
  </r>
  <r>
    <s v=""/>
    <n v="1833"/>
    <s v="1398/05/14"/>
    <s v="خريد تعداد 40,000 سهم گسترش سرمایه گذاری ایرانیان(وگستر1) به نرخ 3,380 به شماره اعلامیه 0000000818_3G"/>
    <n v="135813808"/>
    <n v="0"/>
    <n v="26455"/>
    <x v="0"/>
    <n v="40000"/>
    <x v="58"/>
    <x v="4"/>
    <x v="2"/>
    <x v="28"/>
  </r>
  <r>
    <s v=""/>
    <n v="1834"/>
    <s v="1398/05/14"/>
    <s v="خريد تعداد 2,353 سهم پالایش نفت بندرعباس(شبندر1) به نرخ 14,960 به شماره اعلاميه 0000000250_3G"/>
    <n v="35364205"/>
    <n v="0"/>
    <n v="135840263"/>
    <x v="0"/>
    <n v="2353"/>
    <x v="60"/>
    <x v="4"/>
    <x v="2"/>
    <x v="28"/>
  </r>
  <r>
    <s v=""/>
    <n v="1835"/>
    <s v="1398/05/14"/>
    <s v="خريد تعداد 1,936 سهم پالایش نفت بندرعباس(شبندر1) به نرخ 14,950 به شماره اعلاميه 0000000253_3G"/>
    <n v="29077493"/>
    <n v="0"/>
    <n v="171204468"/>
    <x v="0"/>
    <n v="1936"/>
    <x v="60"/>
    <x v="4"/>
    <x v="2"/>
    <x v="28"/>
  </r>
  <r>
    <s v=""/>
    <n v="1836"/>
    <s v="1398/05/14"/>
    <s v="خريد تعداد 2,650 سهم پالایش نفت بندرعباس(شبندر1) به نرخ 14,900 به شماره اعلاميه 0000000248_3G"/>
    <n v="39668207"/>
    <n v="0"/>
    <n v="200281961"/>
    <x v="0"/>
    <n v="2650"/>
    <x v="60"/>
    <x v="4"/>
    <x v="2"/>
    <x v="28"/>
  </r>
  <r>
    <s v=""/>
    <n v="1837"/>
    <s v="1398/05/14"/>
    <s v="فروش تعداد 60,207 سهم سرمایه گذاری آتیه دماوند(واتی1) به نرخ 3,102 به شماره اعلاميه 0000000517_3G"/>
    <n v="0"/>
    <n v="184941200"/>
    <n v="239950168"/>
    <x v="1"/>
    <n v="60207"/>
    <x v="102"/>
    <x v="4"/>
    <x v="2"/>
    <x v="28"/>
  </r>
  <r>
    <s v=""/>
    <n v="1838"/>
    <s v="1398/05/14"/>
    <s v="فروش تعداد 18,112 سهم سرمایه گذاری آتیه دماوند(واتی1) به نرخ 3,066 به شماره اعلاميه 0000000685_3G"/>
    <n v="0"/>
    <n v="54989983"/>
    <n v="55008968"/>
    <x v="1"/>
    <n v="18112"/>
    <x v="102"/>
    <x v="4"/>
    <x v="2"/>
    <x v="28"/>
  </r>
  <r>
    <s v=""/>
    <n v="1839"/>
    <s v="1398/05/13"/>
    <s v="خريد تعداد 100 سهم پالایش نفت بندرعباس(شبندر1) به نرخ 14,660 به شماره اعلاميه 0000000316_3G"/>
    <n v="1472799"/>
    <n v="0"/>
    <n v="18985"/>
    <x v="0"/>
    <n v="100"/>
    <x v="60"/>
    <x v="4"/>
    <x v="2"/>
    <x v="28"/>
  </r>
  <r>
    <s v=""/>
    <n v="1840"/>
    <s v="1398/05/13"/>
    <s v="خريد تعداد 316 سهم پالایش نفت بندرعباس(شبندر1) به نرخ 14,695 به شماره اعلاميه 0000000335_3G"/>
    <n v="4665163"/>
    <n v="0"/>
    <n v="1491784"/>
    <x v="0"/>
    <n v="316"/>
    <x v="60"/>
    <x v="4"/>
    <x v="2"/>
    <x v="28"/>
  </r>
  <r>
    <s v=""/>
    <n v="1841"/>
    <s v="1398/05/13"/>
    <s v="خريد تعداد 1,247 سهم پالایش نفت بندرعباس(شبندر1) به نرخ 14,658 به شماره اعلاميه 0000000319_3G"/>
    <n v="18363331"/>
    <n v="0"/>
    <n v="6156947"/>
    <x v="0"/>
    <n v="1247"/>
    <x v="60"/>
    <x v="4"/>
    <x v="2"/>
    <x v="28"/>
  </r>
  <r>
    <s v=""/>
    <n v="1842"/>
    <s v="1398/05/13"/>
    <s v="فروش تعداد 382 سهم خدمات انفورماتیک(رانفور1) به نرخ 12,966 به شماره اعلاميه 0000000096_3G"/>
    <n v="0"/>
    <n v="4904725"/>
    <n v="24520278"/>
    <x v="1"/>
    <n v="382"/>
    <x v="75"/>
    <x v="4"/>
    <x v="2"/>
    <x v="28"/>
  </r>
  <r>
    <s v=""/>
    <n v="1843"/>
    <s v="1398/05/13"/>
    <s v="فروش تعداد 1,522 سهم خدمات انفورماتیک(رانفور1) به نرخ 12,970 به شماره اعلاميه 0000000104_3G"/>
    <n v="0"/>
    <n v="19547890"/>
    <n v="19615553"/>
    <x v="1"/>
    <n v="1522"/>
    <x v="75"/>
    <x v="4"/>
    <x v="2"/>
    <x v="28"/>
  </r>
  <r>
    <s v=""/>
    <n v="1844"/>
    <s v="1398/05/13"/>
    <s v="پرداخت وجه طی حواله کارت به کارت دروازه پرداخت به شماره 154350766855 بانک ملت تاریخ : 1398/05/12 شعبه : فرعی(A2)"/>
    <n v="0"/>
    <n v="120000000"/>
    <n v="67663"/>
    <x v="4"/>
    <n v="0"/>
    <x v="2"/>
    <x v="4"/>
    <x v="2"/>
    <x v="28"/>
  </r>
  <r>
    <s v=""/>
    <n v="1845"/>
    <s v="1398/05/12"/>
    <s v="خريد تعداد 3,244 سهم توسعه معدنی و صنعتی صبانور(کنور1) به نرخ 6,350 به شماره اعلاميه 0000000089_3G"/>
    <n v="20694975"/>
    <n v="0"/>
    <n v="-119932337"/>
    <x v="0"/>
    <n v="3244"/>
    <x v="12"/>
    <x v="4"/>
    <x v="2"/>
    <x v="28"/>
  </r>
  <r>
    <s v=""/>
    <n v="1846"/>
    <s v="1398/05/12"/>
    <s v="خريد تعداد 10,000 سهم پالایش نفت لاوان(شاوان1) به نرخ 32,750 به شماره اعلامیه 0000000287_3G"/>
    <n v="328986850"/>
    <n v="0"/>
    <n v="-99237362"/>
    <x v="0"/>
    <n v="10000"/>
    <x v="44"/>
    <x v="4"/>
    <x v="2"/>
    <x v="28"/>
  </r>
  <r>
    <s v=""/>
    <n v="1847"/>
    <s v="1398/05/12"/>
    <s v="خريد تعداد 5,607 سهم پالایش نفت لاوان(شاوان1) به نرخ 32,576 به شماره اعلامیه 0000000706_3G"/>
    <n v="183482870"/>
    <n v="0"/>
    <n v="229749488"/>
    <x v="0"/>
    <n v="5607"/>
    <x v="44"/>
    <x v="4"/>
    <x v="2"/>
    <x v="28"/>
  </r>
  <r>
    <s v=""/>
    <n v="1848"/>
    <s v="1398/05/12"/>
    <s v="خريد تعداد 2,171 سهم پالایش نفت لاوان(شاوان1) به نرخ 32,487 به شماره اعلامیه 0000000409_3G"/>
    <n v="70849476"/>
    <n v="0"/>
    <n v="413232358"/>
    <x v="0"/>
    <n v="2171"/>
    <x v="44"/>
    <x v="4"/>
    <x v="2"/>
    <x v="28"/>
  </r>
  <r>
    <s v=""/>
    <n v="1849"/>
    <s v="1398/05/12"/>
    <s v="خريد تعداد 1,310 سهم پالایش نفت لاوان(شاوان1) به نرخ 32,450 به شماره اعلامیه 0000000844_3G"/>
    <n v="42702487"/>
    <n v="0"/>
    <n v="484081834"/>
    <x v="0"/>
    <n v="1310"/>
    <x v="44"/>
    <x v="4"/>
    <x v="2"/>
    <x v="28"/>
  </r>
  <r>
    <s v=""/>
    <n v="1850"/>
    <s v="1398/05/12"/>
    <s v="خريد تعداد 1,798 سهم پالایش نفت لاوان(شاوان1) به نرخ 32,390 به شماره اعلامیه 0000000408_3G"/>
    <n v="58501610"/>
    <n v="0"/>
    <n v="526784321"/>
    <x v="0"/>
    <n v="1798"/>
    <x v="44"/>
    <x v="4"/>
    <x v="2"/>
    <x v="28"/>
  </r>
  <r>
    <s v=""/>
    <n v="1851"/>
    <s v="1398/05/12"/>
    <s v="خريد تعداد 2,844 سهم پالایش نفت شیراز(شراز1) به نرخ 41,998 به شماره اعلامیه 0000000001_3G"/>
    <n v="119984577"/>
    <n v="0"/>
    <n v="585285931"/>
    <x v="0"/>
    <n v="2844"/>
    <x v="45"/>
    <x v="4"/>
    <x v="2"/>
    <x v="28"/>
  </r>
  <r>
    <s v=""/>
    <n v="1852"/>
    <s v="1398/05/12"/>
    <s v="خريد تعداد 671 سهم پالایش نفت شیراز(شراز1) به نرخ 41,800 به شماره اعلامیه 0000000073_3G"/>
    <n v="28175132"/>
    <n v="0"/>
    <n v="705270508"/>
    <x v="0"/>
    <n v="671"/>
    <x v="45"/>
    <x v="4"/>
    <x v="2"/>
    <x v="28"/>
  </r>
  <r>
    <s v=""/>
    <n v="1853"/>
    <s v="1398/05/12"/>
    <s v="خريد تعداد 57 سهم پالایش نفت شیراز(شراز1) به نرخ 41,776 به شماره اعلامیه 0000000071_3G"/>
    <n v="2392040"/>
    <n v="0"/>
    <n v="733445640"/>
    <x v="0"/>
    <n v="57"/>
    <x v="45"/>
    <x v="4"/>
    <x v="2"/>
    <x v="28"/>
  </r>
  <r>
    <s v=""/>
    <n v="1854"/>
    <s v="1398/05/12"/>
    <s v="خريد تعداد 34 سهم پالایش نفت شیراز(شراز1) به نرخ 41,750 به شماره اعلامیه 0000000070_3G"/>
    <n v="1425941"/>
    <n v="0"/>
    <n v="735837680"/>
    <x v="0"/>
    <n v="34"/>
    <x v="45"/>
    <x v="4"/>
    <x v="2"/>
    <x v="28"/>
  </r>
  <r>
    <s v=""/>
    <n v="1855"/>
    <s v="1398/05/12"/>
    <s v="خريد تعداد 2,034 سهم پالایش نفت شیراز(شراز1) به نرخ 41,706 به شماره اعلامیه 0000000069_3G"/>
    <n v="85215131"/>
    <n v="0"/>
    <n v="737263621"/>
    <x v="0"/>
    <n v="2034"/>
    <x v="45"/>
    <x v="4"/>
    <x v="2"/>
    <x v="28"/>
  </r>
  <r>
    <s v=""/>
    <n v="1856"/>
    <s v="1398/05/12"/>
    <s v="خريد تعداد 645 سهم پالایش نفت شیراز(شراز1) به نرخ 41,705 به شماره اعلامیه 0000000068_3G"/>
    <n v="27021844"/>
    <n v="0"/>
    <n v="822478752"/>
    <x v="0"/>
    <n v="645"/>
    <x v="45"/>
    <x v="4"/>
    <x v="2"/>
    <x v="28"/>
  </r>
  <r>
    <s v=""/>
    <n v="1857"/>
    <s v="1398/05/12"/>
    <s v="خريد تعداد 8,449 سهم پالایش نفت شیراز(شراز1) به نرخ 41,700 به شماره اعلامیه 0000000191_3G"/>
    <n v="353922845"/>
    <n v="0"/>
    <n v="849500596"/>
    <x v="0"/>
    <n v="8449"/>
    <x v="45"/>
    <x v="4"/>
    <x v="2"/>
    <x v="28"/>
  </r>
  <r>
    <s v=""/>
    <n v="1858"/>
    <s v="1398/05/12"/>
    <s v="خريد تعداد 500 سهم پالایش نفت شیراز(شراز1) به نرخ 41,699 به شماره اعلامیه 0000000066_3G"/>
    <n v="20944152"/>
    <n v="0"/>
    <n v="1203423441"/>
    <x v="0"/>
    <n v="500"/>
    <x v="45"/>
    <x v="4"/>
    <x v="2"/>
    <x v="28"/>
  </r>
  <r>
    <s v=""/>
    <n v="1859"/>
    <s v="1398/05/12"/>
    <s v="خريد تعداد 51 سهم پالایش نفت شیراز(شراز1) به نرخ 41,601 به شماره اعلامیه 0000000065_3G"/>
    <n v="2131281"/>
    <n v="0"/>
    <n v="1224367593"/>
    <x v="0"/>
    <n v="51"/>
    <x v="45"/>
    <x v="4"/>
    <x v="2"/>
    <x v="28"/>
  </r>
  <r>
    <s v=""/>
    <n v="1860"/>
    <s v="1398/05/12"/>
    <s v="خريد تعداد 6,065 سهم پالایش نفت شیراز(شراز1) به نرخ 41,600 به شماره اعلامیه 0000000036_3G"/>
    <n v="253449458"/>
    <n v="0"/>
    <n v="1226498874"/>
    <x v="0"/>
    <n v="6065"/>
    <x v="45"/>
    <x v="4"/>
    <x v="2"/>
    <x v="28"/>
  </r>
  <r>
    <s v=""/>
    <n v="1861"/>
    <s v="1398/05/12"/>
    <s v="خريد تعداد 3,489 سهم پالایش نفت شیراز(شراز1) به نرخ 41,500 به شماره اعلامیه 0000000064_3G"/>
    <n v="145450855"/>
    <n v="0"/>
    <n v="1479948332"/>
    <x v="0"/>
    <n v="3489"/>
    <x v="45"/>
    <x v="4"/>
    <x v="2"/>
    <x v="28"/>
  </r>
  <r>
    <s v=""/>
    <n v="1862"/>
    <s v="1398/05/12"/>
    <s v="خريد تعداد 900 سهم پالایش نفت شیراز(شراز1) به نرخ 41,480 به شماره اعلامیه 0000000048_3G"/>
    <n v="37501481"/>
    <n v="0"/>
    <n v="1625399187"/>
    <x v="0"/>
    <n v="900"/>
    <x v="45"/>
    <x v="4"/>
    <x v="2"/>
    <x v="28"/>
  </r>
  <r>
    <s v=""/>
    <n v="1863"/>
    <s v="1398/05/12"/>
    <s v="فروش تعداد 303 سهم سیمرغ(سیمرغ1) به نرخ 12,132 به شماره اعلاميه 0000002817_3G"/>
    <n v="0"/>
    <n v="3640159"/>
    <n v="1662900668"/>
    <x v="1"/>
    <n v="303"/>
    <x v="103"/>
    <x v="4"/>
    <x v="2"/>
    <x v="28"/>
  </r>
  <r>
    <s v=""/>
    <n v="1864"/>
    <s v="1398/05/12"/>
    <s v="فروش تعداد 970 سهم آتیه داده پرداز(اپرداز1) به نرخ 12,899 به شماره اعلامیه 0000001185_3G"/>
    <n v="0"/>
    <n v="12390048"/>
    <n v="1659260509"/>
    <x v="1"/>
    <n v="970"/>
    <x v="42"/>
    <x v="4"/>
    <x v="2"/>
    <x v="28"/>
  </r>
  <r>
    <s v=""/>
    <n v="1865"/>
    <s v="1398/05/12"/>
    <s v="فروش تعداد 807 سهم آتیه داده پرداز(اپرداز1) به نرخ 12,880 به شماره اعلامیه 0000000978_3G"/>
    <n v="0"/>
    <n v="10292820"/>
    <n v="1646870461"/>
    <x v="1"/>
    <n v="807"/>
    <x v="42"/>
    <x v="4"/>
    <x v="2"/>
    <x v="28"/>
  </r>
  <r>
    <s v=""/>
    <n v="1866"/>
    <s v="1398/05/12"/>
    <s v="فروش تعداد 12,000 سهم آتیه داده پرداز(اپرداز1) به نرخ 12,871 به شماره اعلامیه 0000000981_3G"/>
    <n v="0"/>
    <n v="152946100"/>
    <n v="1636577641"/>
    <x v="1"/>
    <n v="12000"/>
    <x v="42"/>
    <x v="4"/>
    <x v="2"/>
    <x v="28"/>
  </r>
  <r>
    <s v=""/>
    <n v="1867"/>
    <s v="1398/05/12"/>
    <s v="فروش تعداد 1,300 سهم آتیه داده پرداز(اپرداز1) به نرخ 12,870 به شماره اعلامیه 0000001073_3G"/>
    <n v="0"/>
    <n v="16567877"/>
    <n v="1483631541"/>
    <x v="1"/>
    <n v="1300"/>
    <x v="42"/>
    <x v="4"/>
    <x v="2"/>
    <x v="28"/>
  </r>
  <r>
    <s v=""/>
    <n v="1868"/>
    <s v="1398/05/12"/>
    <s v="فروش تعداد 6,881 سهم بسته بندی ایران(فبیرا1) به نرخ 4,120 به شماره اعلامیه 0000001478_3G"/>
    <n v="0"/>
    <n v="28073319"/>
    <n v="1467063664"/>
    <x v="1"/>
    <n v="6881"/>
    <x v="104"/>
    <x v="4"/>
    <x v="2"/>
    <x v="28"/>
  </r>
  <r>
    <s v=""/>
    <n v="1869"/>
    <s v="1398/05/12"/>
    <s v="فروش تعداد 146 سهم باما(کاما1) به نرخ 14,102 به شماره اعلاميه 0000000496_3G"/>
    <n v="0"/>
    <n v="2038823"/>
    <n v="1438990345"/>
    <x v="1"/>
    <n v="146"/>
    <x v="25"/>
    <x v="4"/>
    <x v="2"/>
    <x v="28"/>
  </r>
  <r>
    <s v=""/>
    <n v="1870"/>
    <s v="1398/05/12"/>
    <s v="فروش تعداد 2,029 سهم باما(کاما1) به نرخ 14,101 به شماره اعلاميه 0000000498_3G"/>
    <n v="0"/>
    <n v="28331978"/>
    <n v="1436951522"/>
    <x v="1"/>
    <n v="2029"/>
    <x v="25"/>
    <x v="4"/>
    <x v="2"/>
    <x v="28"/>
  </r>
  <r>
    <s v=""/>
    <n v="1871"/>
    <s v="1398/05/12"/>
    <s v="فروش تعداد 4,250 سهم سرامیک های صنعتی اردکان(کسرا1) به نرخ 7,960 به شماره اعلاميه 0000000016_3G"/>
    <n v="0"/>
    <n v="33500162"/>
    <n v="1408619544"/>
    <x v="1"/>
    <n v="4250"/>
    <x v="4"/>
    <x v="4"/>
    <x v="2"/>
    <x v="28"/>
  </r>
  <r>
    <s v=""/>
    <n v="1872"/>
    <s v="1398/05/12"/>
    <s v="فروش تعداد 2,500 سهم سرامیک های صنعتی اردکان(کسرا1) به نرخ 7,950 به شماره اعلاميه 0000000018_3G"/>
    <n v="0"/>
    <n v="19681220"/>
    <n v="1375119382"/>
    <x v="1"/>
    <n v="2500"/>
    <x v="4"/>
    <x v="4"/>
    <x v="2"/>
    <x v="28"/>
  </r>
  <r>
    <s v=""/>
    <n v="1873"/>
    <s v="1398/05/12"/>
    <s v="فروش تعداد 6,248 سهم سرامیک های صنعتی اردکان(کسرا1) به نرخ 7,940 به شماره اعلاميه 0000000273_3G"/>
    <n v="0"/>
    <n v="49125443"/>
    <n v="1355438162"/>
    <x v="1"/>
    <n v="6248"/>
    <x v="4"/>
    <x v="4"/>
    <x v="2"/>
    <x v="28"/>
  </r>
  <r>
    <s v=""/>
    <n v="1874"/>
    <s v="1398/05/12"/>
    <s v="فروش تعداد 3,256 سهم سرامیک های صنعتی اردکان(کسرا1) به نرخ 7,939 به شماره اعلاميه 0000000248_3G"/>
    <n v="0"/>
    <n v="25597357"/>
    <n v="1306312719"/>
    <x v="1"/>
    <n v="3256"/>
    <x v="4"/>
    <x v="4"/>
    <x v="2"/>
    <x v="28"/>
  </r>
  <r>
    <s v=""/>
    <n v="1875"/>
    <s v="1398/05/12"/>
    <s v="فروش تعداد 22,000 سهم سرامیک های صنعتی اردکان(کسرا1) به نرخ 7,903 به شماره اعلاميه 0000000019_3G"/>
    <n v="0"/>
    <n v="172170811"/>
    <n v="1280715362"/>
    <x v="1"/>
    <n v="22000"/>
    <x v="4"/>
    <x v="4"/>
    <x v="2"/>
    <x v="28"/>
  </r>
  <r>
    <s v=""/>
    <n v="1876"/>
    <s v="1398/05/12"/>
    <s v="فروش تعداد 21,489 سهم سرامیک های صنعتی اردکان(کسرا1) به نرخ 7,900 به شماره اعلاميه 0000000314_3G"/>
    <n v="0"/>
    <n v="168107924"/>
    <n v="1108544551"/>
    <x v="1"/>
    <n v="21489"/>
    <x v="4"/>
    <x v="4"/>
    <x v="2"/>
    <x v="28"/>
  </r>
  <r>
    <s v=""/>
    <n v="1877"/>
    <s v="1398/05/12"/>
    <s v="فروش تعداد 63,366 سهم سرامیک های صنعتی اردکان(کسرا1) به نرخ 7,882 به شماره اعلاميه 0000000311_3G"/>
    <n v="0"/>
    <n v="494581187"/>
    <n v="940436627"/>
    <x v="1"/>
    <n v="63366"/>
    <x v="4"/>
    <x v="4"/>
    <x v="2"/>
    <x v="28"/>
  </r>
  <r>
    <s v=""/>
    <n v="1878"/>
    <s v="1398/05/12"/>
    <s v="فروش تعداد 13,000 سهم سرامیک های صنعتی اردکان(کسرا1) به نرخ 7,881 به شماره اعلاميه 0000000321_3G"/>
    <n v="0"/>
    <n v="101454089"/>
    <n v="445855440"/>
    <x v="1"/>
    <n v="13000"/>
    <x v="4"/>
    <x v="4"/>
    <x v="2"/>
    <x v="28"/>
  </r>
  <r>
    <s v=""/>
    <n v="1879"/>
    <s v="1398/05/12"/>
    <s v="فروش تعداد 34,146 سهم سرامیک های صنعتی اردکان(کسرا1) به نرخ 7,880 به شماره اعلاميه 0000000319_3G"/>
    <n v="0"/>
    <n v="266447055"/>
    <n v="344401351"/>
    <x v="1"/>
    <n v="34146"/>
    <x v="4"/>
    <x v="4"/>
    <x v="2"/>
    <x v="28"/>
  </r>
  <r>
    <s v=""/>
    <n v="1880"/>
    <s v="1398/05/12"/>
    <s v="فروش تعداد 10,000 سهم سرامیک های صنعتی اردکان(کسرا1) به نرخ 7,871 به شماره اعلاميه 0000000300_3G"/>
    <n v="0"/>
    <n v="77942582"/>
    <n v="77954296"/>
    <x v="1"/>
    <n v="10000"/>
    <x v="4"/>
    <x v="4"/>
    <x v="2"/>
    <x v="28"/>
  </r>
  <r>
    <s v=""/>
    <n v="1881"/>
    <s v="1398/05/08"/>
    <s v="خريد تعداد 4,355 سهم توسعه معدنی و صنعتی صبانور(کنور1) به نرخ 6,362 به شماره اعلاميه 0000000192_3G"/>
    <n v="27835061"/>
    <n v="0"/>
    <n v="11714"/>
    <x v="0"/>
    <n v="4355"/>
    <x v="12"/>
    <x v="4"/>
    <x v="2"/>
    <x v="28"/>
  </r>
  <r>
    <s v=""/>
    <n v="1882"/>
    <s v="1398/05/08"/>
    <s v="خريد تعداد 8,620 سهم گسترش سرمایه گذاری ایرانیان(وگستر1) به نرخ 3,464 به شماره اعلامیه 0000000268_3G"/>
    <n v="29995239"/>
    <n v="0"/>
    <n v="27846775"/>
    <x v="0"/>
    <n v="8620"/>
    <x v="58"/>
    <x v="4"/>
    <x v="2"/>
    <x v="28"/>
  </r>
  <r>
    <s v=""/>
    <n v="1883"/>
    <s v="1398/05/08"/>
    <s v="فروش تعداد 1,397 سهم کارتن ایران(چکارن1) به نرخ 41,500 به شماره اعلاميه 0000000090_3G"/>
    <n v="0"/>
    <n v="57410246"/>
    <n v="57842014"/>
    <x v="1"/>
    <n v="1397"/>
    <x v="105"/>
    <x v="4"/>
    <x v="2"/>
    <x v="28"/>
  </r>
  <r>
    <s v=""/>
    <n v="1884"/>
    <s v="1398/05/06"/>
    <s v="پرداخت وجه طی حواله کارت به کارت دروازه پرداخت به شماره 154001545902 بانک ملت تاریخ : 1398/05/05 شعبه : فرعی(A2)"/>
    <n v="0"/>
    <n v="45000000"/>
    <n v="431768"/>
    <x v="4"/>
    <n v="0"/>
    <x v="2"/>
    <x v="4"/>
    <x v="2"/>
    <x v="28"/>
  </r>
  <r>
    <s v=""/>
    <n v="1885"/>
    <s v="1398/05/05"/>
    <s v="خريد تعداد 1,133 سهم کارتن ایران(چکارن1) به نرخ 39,549 به شماره اعلاميه 0000000436_3G"/>
    <n v="45016927"/>
    <n v="0"/>
    <n v="-44568232"/>
    <x v="0"/>
    <n v="1133"/>
    <x v="105"/>
    <x v="4"/>
    <x v="2"/>
    <x v="28"/>
  </r>
  <r>
    <s v=""/>
    <n v="1886"/>
    <s v="1398/05/05"/>
    <s v="فروش تعداد 1,000 سهم بانک صادرات ایران(وبصادر1) به نرخ 429 به شماره اعلاميه 0000000880_3G"/>
    <n v="0"/>
    <n v="424820"/>
    <n v="448695"/>
    <x v="1"/>
    <n v="1000"/>
    <x v="55"/>
    <x v="4"/>
    <x v="2"/>
    <x v="28"/>
  </r>
  <r>
    <s v=""/>
    <n v="1887"/>
    <s v="1398/05/02"/>
    <s v="پرداخت وجه طی حواله کارت به کارت دروازه پرداخت به شماره 153809910736 بانک ملت تاریخ : 1398/05/01 شعبه : فرعی(A2)"/>
    <n v="0"/>
    <n v="10000000"/>
    <n v="23875"/>
    <x v="4"/>
    <n v="0"/>
    <x v="2"/>
    <x v="4"/>
    <x v="2"/>
    <x v="28"/>
  </r>
  <r>
    <s v=""/>
    <n v="1888"/>
    <s v="1398/05/02"/>
    <s v="پرداخت وجه طی حواله کارت به کارت دروازه پرداخت به شماره 153801106650 بانک ملت تاریخ : 1398/05/01 شعبه : فرعی(A2)"/>
    <n v="0"/>
    <n v="15000000"/>
    <n v="-9976125"/>
    <x v="4"/>
    <n v="0"/>
    <x v="2"/>
    <x v="4"/>
    <x v="2"/>
    <x v="28"/>
  </r>
  <r>
    <s v=""/>
    <n v="1889"/>
    <s v="1398/05/01"/>
    <s v="خريد تعداد 226 سهم تولید ژلاتین کپسول ایران(دکپسول1) به نرخ 13,950 به شماره اعلامیه 0000001936_3G"/>
    <n v="3167004"/>
    <n v="0"/>
    <n v="-24976125"/>
    <x v="0"/>
    <n v="226"/>
    <x v="39"/>
    <x v="4"/>
    <x v="2"/>
    <x v="28"/>
  </r>
  <r>
    <s v=""/>
    <n v="1890"/>
    <s v="1398/05/01"/>
    <s v="خريد تعداد 133 سهم تولید ژلاتین کپسول ایران(دکپسول1) به نرخ 13,947 به شماره اعلامیه 0000001921_3G"/>
    <n v="1863369"/>
    <n v="0"/>
    <n v="-21809121"/>
    <x v="0"/>
    <n v="133"/>
    <x v="39"/>
    <x v="4"/>
    <x v="2"/>
    <x v="28"/>
  </r>
  <r>
    <s v=""/>
    <n v="1891"/>
    <s v="1398/05/01"/>
    <s v="خريد تعداد 1,533 سهم توسعه معدنی و صنعتی صبانور(کنور1) به نرخ 6,490 به شماره اعلاميه 0000000131_3G"/>
    <n v="9995329"/>
    <n v="0"/>
    <n v="-19945752"/>
    <x v="0"/>
    <n v="1533"/>
    <x v="12"/>
    <x v="4"/>
    <x v="2"/>
    <x v="28"/>
  </r>
  <r>
    <s v=""/>
    <n v="1892"/>
    <s v="1398/05/01"/>
    <s v="خريد تعداد 265 سهم کارتن ایران(چکارن1) به نرخ 37,500 به شماره اعلاميه 0000000398_3G"/>
    <n v="9983607"/>
    <n v="0"/>
    <n v="-9950423"/>
    <x v="0"/>
    <n v="265"/>
    <x v="105"/>
    <x v="4"/>
    <x v="2"/>
    <x v="28"/>
  </r>
  <r>
    <s v=""/>
    <n v="1893"/>
    <s v="1398/04/24"/>
    <s v="پرداخت وجه طی حواله کارت به کارت دروازه پرداخت به شماره 153352671408 بانک ملت تاریخ : 1398/04/23 شعبه : فرعی(A2)"/>
    <n v="0"/>
    <n v="10000000"/>
    <n v="33184"/>
    <x v="4"/>
    <n v="0"/>
    <x v="2"/>
    <x v="5"/>
    <x v="2"/>
    <x v="29"/>
  </r>
  <r>
    <s v=""/>
    <n v="1894"/>
    <s v="1398/04/23"/>
    <s v="خريد تعداد 643 سهم تولید ژلاتین کپسول ایران(دکپسول1) به نرخ 15,544 به شماره اعلامیه 0000029777_3G"/>
    <n v="10040165"/>
    <n v="0"/>
    <n v="-9966816"/>
    <x v="0"/>
    <n v="643"/>
    <x v="39"/>
    <x v="5"/>
    <x v="2"/>
    <x v="29"/>
  </r>
  <r>
    <s v=""/>
    <n v="1895"/>
    <s v="1398/04/23"/>
    <s v="پرداخت وجه طی حواله کارت به کارت دروازه پرداخت به شماره 153297914402 بانک ملت تاریخ : 1398/04/22 شعبه : فرعی(A2)"/>
    <n v="0"/>
    <n v="35000000"/>
    <n v="73349"/>
    <x v="4"/>
    <n v="0"/>
    <x v="2"/>
    <x v="5"/>
    <x v="2"/>
    <x v="29"/>
  </r>
  <r>
    <s v=""/>
    <n v="1896"/>
    <s v="1398/04/22"/>
    <s v="خريد تعداد 532 سهم سایر اشخاص بورس انرژی(انرژی31) به نرخ 55,998 به شماره اعلامیه 0000000012_3G"/>
    <n v="29926185"/>
    <n v="0"/>
    <n v="-34926651"/>
    <x v="0"/>
    <n v="532"/>
    <x v="61"/>
    <x v="5"/>
    <x v="2"/>
    <x v="29"/>
  </r>
  <r>
    <s v=""/>
    <n v="1897"/>
    <s v="1398/04/22"/>
    <s v="خريد تعداد 2,132 سهم بسته بندی ایران(فبیرا1) به نرخ 2,234 به شماره اعلامیه 0000000025_3G"/>
    <n v="4784509"/>
    <n v="0"/>
    <n v="-5000466"/>
    <x v="0"/>
    <n v="2132"/>
    <x v="104"/>
    <x v="5"/>
    <x v="2"/>
    <x v="29"/>
  </r>
  <r>
    <s v=""/>
    <n v="1898"/>
    <s v="1398/04/22"/>
    <s v="خريد تعداد 4,750 سهم بسته بندی ایران(فبیرا1) به نرخ 2,190 به شماره اعلامیه 0000000391_3G"/>
    <n v="10449725"/>
    <n v="0"/>
    <n v="-215957"/>
    <x v="0"/>
    <n v="4750"/>
    <x v="104"/>
    <x v="5"/>
    <x v="2"/>
    <x v="29"/>
  </r>
  <r>
    <s v=""/>
    <n v="1899"/>
    <s v="1398/04/22"/>
    <s v="فروش تعداد 1,069 سهم بورس اوراق بهادار تهران(بورس1) به نرخ 9,652 به شماره اعلاميه 0000000024_3G"/>
    <n v="0"/>
    <n v="10217392"/>
    <n v="10233768"/>
    <x v="1"/>
    <n v="1069"/>
    <x v="9"/>
    <x v="5"/>
    <x v="2"/>
    <x v="29"/>
  </r>
  <r>
    <s v=""/>
    <n v="1900"/>
    <s v="1398/04/18"/>
    <s v="پرداخت وجه طی حواله کارت به کارت دروازه پرداخت به شماره 153065224898 بانک ملت تاریخ : 1398/04/17 شعبه : فرعی(A2)"/>
    <n v="0"/>
    <n v="6000000"/>
    <n v="16376"/>
    <x v="4"/>
    <n v="0"/>
    <x v="2"/>
    <x v="5"/>
    <x v="2"/>
    <x v="29"/>
  </r>
  <r>
    <s v=""/>
    <n v="1901"/>
    <s v="1398/04/18"/>
    <s v="پرداخت وجه طی حواله کارت به کارت دروازه پرداخت به شماره 153063581813 بانک ملت تاریخ : 1398/04/17 شعبه : فرعی(A2)"/>
    <n v="0"/>
    <n v="7500000"/>
    <n v="-5983624"/>
    <x v="4"/>
    <n v="0"/>
    <x v="2"/>
    <x v="5"/>
    <x v="2"/>
    <x v="29"/>
  </r>
  <r>
    <s v=""/>
    <n v="1902"/>
    <s v="1398/04/17"/>
    <s v="خريد تعداد 4,020 سهم بیمه البرز(البرز1) به نرخ 1,869 به شماره اعلاميه 0000000521_3G"/>
    <n v="7548240"/>
    <n v="0"/>
    <n v="-13483624"/>
    <x v="0"/>
    <n v="4020"/>
    <x v="99"/>
    <x v="5"/>
    <x v="2"/>
    <x v="29"/>
  </r>
  <r>
    <s v=""/>
    <n v="1903"/>
    <s v="1398/04/17"/>
    <s v="خريد تعداد 4,200 سهم بیمه آسیا(آسیا1) به نرخ 2,845 به شماره اعلاميه 0000000139_3G"/>
    <n v="12004439"/>
    <n v="0"/>
    <n v="-5935384"/>
    <x v="0"/>
    <n v="4200"/>
    <x v="100"/>
    <x v="5"/>
    <x v="2"/>
    <x v="29"/>
  </r>
  <r>
    <s v=""/>
    <n v="1904"/>
    <s v="1398/04/17"/>
    <s v="خريد تعداد 1,100 سهم بیمه آسیا(آسیا1) به نرخ 2,841 به شماره اعلاميه 0000000147_3G"/>
    <n v="3139598"/>
    <n v="0"/>
    <n v="6069055"/>
    <x v="0"/>
    <n v="1100"/>
    <x v="100"/>
    <x v="5"/>
    <x v="2"/>
    <x v="29"/>
  </r>
  <r>
    <s v=""/>
    <n v="1905"/>
    <s v="1398/04/17"/>
    <s v="خريد تعداد 1,000 سهم بیمه آسیا(آسیا1) به نرخ 2,840 به شماره اعلاميه 0000000146_3G"/>
    <n v="2853176"/>
    <n v="0"/>
    <n v="9208653"/>
    <x v="0"/>
    <n v="1000"/>
    <x v="100"/>
    <x v="5"/>
    <x v="2"/>
    <x v="29"/>
  </r>
  <r>
    <s v=""/>
    <n v="1906"/>
    <s v="1398/04/17"/>
    <s v="فروش تعداد 1,000 سهم صنایع شیمیایی ایران (شیران1) به نرخ 12,124 به شماره اعلاميه 0000000766_3G"/>
    <n v="0"/>
    <n v="12005794"/>
    <n v="12061829"/>
    <x v="1"/>
    <n v="1000"/>
    <x v="106"/>
    <x v="5"/>
    <x v="2"/>
    <x v="29"/>
  </r>
  <r>
    <s v=""/>
    <n v="1907"/>
    <s v="1398/04/16"/>
    <s v="پرداخت وجه طی حواله کارت به کارت دروازه پرداخت به شماره 152966015825 بانک ملت تاریخ : 1398/04/15 شعبه : فرعی(A2)"/>
    <n v="0"/>
    <n v="1500000"/>
    <n v="56035"/>
    <x v="4"/>
    <n v="0"/>
    <x v="2"/>
    <x v="5"/>
    <x v="2"/>
    <x v="29"/>
  </r>
  <r>
    <s v=""/>
    <n v="1908"/>
    <s v="1398/04/15"/>
    <s v="خريد تعداد 33 سهم سایر اشخاص بورس انرژی(انرژی31) به نرخ 44,197 به شماره اعلامیه 0000000952_3G"/>
    <n v="1465119"/>
    <n v="0"/>
    <n v="-1443965"/>
    <x v="0"/>
    <n v="33"/>
    <x v="61"/>
    <x v="5"/>
    <x v="2"/>
    <x v="29"/>
  </r>
  <r>
    <s v=""/>
    <n v="1909"/>
    <s v="1398/04/11"/>
    <s v="خريد تعداد 1,670 سهم سایر اشخاص بورس انرژی(انرژی31) به نرخ 47,960 به شماره اعلامیه 0000000238_3G"/>
    <n v="80456813"/>
    <n v="0"/>
    <n v="21154"/>
    <x v="0"/>
    <n v="1670"/>
    <x v="61"/>
    <x v="5"/>
    <x v="2"/>
    <x v="29"/>
  </r>
  <r>
    <s v=""/>
    <n v="1910"/>
    <s v="1398/04/11"/>
    <s v="خريد تعداد 100 سهم سایر اشخاص بورس انرژی(انرژی31) به نرخ 47,950 به شماره اعلامیه 0000000234_3G"/>
    <n v="4816767"/>
    <n v="0"/>
    <n v="80477967"/>
    <x v="0"/>
    <n v="100"/>
    <x v="61"/>
    <x v="5"/>
    <x v="2"/>
    <x v="29"/>
  </r>
  <r>
    <s v=""/>
    <n v="1911"/>
    <s v="1398/04/11"/>
    <s v="خريد تعداد 1,000 سهم سایر اشخاص بورس انرژی(انرژی31) به نرخ 47,949 به شماره اعلامیه 0000000233_3G"/>
    <n v="48166684"/>
    <n v="0"/>
    <n v="85294734"/>
    <x v="0"/>
    <n v="1000"/>
    <x v="61"/>
    <x v="5"/>
    <x v="2"/>
    <x v="29"/>
  </r>
  <r>
    <s v=""/>
    <n v="1912"/>
    <s v="1398/04/11"/>
    <s v="خريد تعداد 230 سهم سایر اشخاص بورس انرژی(انرژی31) به نرخ 47,940 به شماره اعلامیه 0000000232_3G"/>
    <n v="11076256"/>
    <n v="0"/>
    <n v="133461418"/>
    <x v="0"/>
    <n v="230"/>
    <x v="61"/>
    <x v="5"/>
    <x v="2"/>
    <x v="29"/>
  </r>
  <r>
    <s v=""/>
    <n v="1913"/>
    <s v="1398/04/11"/>
    <s v="خريد تعداد 38 سهم سایر اشخاص بورس انرژی(انرژی31) به نرخ 47,899 به شماره اعلامیه 0000000253_3G"/>
    <n v="1828424"/>
    <n v="0"/>
    <n v="144537674"/>
    <x v="0"/>
    <n v="38"/>
    <x v="61"/>
    <x v="5"/>
    <x v="2"/>
    <x v="29"/>
  </r>
  <r>
    <s v=""/>
    <n v="1914"/>
    <s v="1398/04/11"/>
    <s v="خريد تعداد 1,274 سهم سایر اشخاص بورس انرژی(انرژی31) به نرخ 47,850 به شماره اعلامیه 0000000249_3G"/>
    <n v="61237655"/>
    <n v="0"/>
    <n v="146366098"/>
    <x v="0"/>
    <n v="1274"/>
    <x v="61"/>
    <x v="5"/>
    <x v="2"/>
    <x v="29"/>
  </r>
  <r>
    <s v=""/>
    <n v="1915"/>
    <s v="1398/04/11"/>
    <s v="خريد تعداد 150 سهم سایر اشخاص بورس انرژی(انرژی31) به نرخ 47,799 به شماره اعلامیه 0000000230_3G"/>
    <n v="7202391"/>
    <n v="0"/>
    <n v="207603753"/>
    <x v="0"/>
    <n v="150"/>
    <x v="61"/>
    <x v="5"/>
    <x v="2"/>
    <x v="29"/>
  </r>
  <r>
    <s v=""/>
    <n v="1916"/>
    <s v="1398/04/11"/>
    <s v="خريد تعداد 100 سهم سایر اشخاص بورس انرژی(انرژی31) به نرخ 47,770 به شماره اعلامیه 0000000228_3G"/>
    <n v="4798684"/>
    <n v="0"/>
    <n v="214806144"/>
    <x v="0"/>
    <n v="100"/>
    <x v="61"/>
    <x v="5"/>
    <x v="2"/>
    <x v="29"/>
  </r>
  <r>
    <s v=""/>
    <n v="1917"/>
    <s v="1398/04/11"/>
    <s v="خريد تعداد 1,358 سهم سایر اشخاص بورس انرژی(انرژی31) به نرخ 47,700 به شماره اعلامیه 0000000227_3G"/>
    <n v="65070681"/>
    <n v="0"/>
    <n v="219604828"/>
    <x v="0"/>
    <n v="1358"/>
    <x v="61"/>
    <x v="5"/>
    <x v="2"/>
    <x v="29"/>
  </r>
  <r>
    <s v=""/>
    <n v="1918"/>
    <s v="1398/04/11"/>
    <s v="خريد تعداد 1,000 سهم سایر اشخاص بورس انرژی(انرژی31) به نرخ 47,695 به شماره اعلامیه 0000000225_3G"/>
    <n v="47911528"/>
    <n v="0"/>
    <n v="284675509"/>
    <x v="0"/>
    <n v="1000"/>
    <x v="61"/>
    <x v="5"/>
    <x v="2"/>
    <x v="29"/>
  </r>
  <r>
    <s v=""/>
    <n v="1919"/>
    <s v="1398/04/11"/>
    <s v="خريد تعداد 759 سهم سایر اشخاص بورس انرژی(انرژی31) به نرخ 47,600 به شماره اعلامیه 0000000223_3G"/>
    <n v="36292419"/>
    <n v="0"/>
    <n v="332587037"/>
    <x v="0"/>
    <n v="759"/>
    <x v="61"/>
    <x v="5"/>
    <x v="2"/>
    <x v="29"/>
  </r>
  <r>
    <s v=""/>
    <n v="1920"/>
    <s v="1398/04/11"/>
    <s v="خريد تعداد 1,538 سهم سایر اشخاص بورس انرژی(انرژی31) به نرخ 47,500 به شماره اعلامیه 0000000222_3G"/>
    <n v="73386668"/>
    <n v="0"/>
    <n v="368879456"/>
    <x v="0"/>
    <n v="1538"/>
    <x v="61"/>
    <x v="5"/>
    <x v="2"/>
    <x v="29"/>
  </r>
  <r>
    <s v=""/>
    <n v="1921"/>
    <s v="1398/04/11"/>
    <s v="خريد تعداد 65 سهم سایر اشخاص بورس انرژی(انرژی31) به نرخ 47,201 به شماره اعلامیه 0000000220_3G"/>
    <n v="3081990"/>
    <n v="0"/>
    <n v="442266124"/>
    <x v="0"/>
    <n v="65"/>
    <x v="61"/>
    <x v="5"/>
    <x v="2"/>
    <x v="29"/>
  </r>
  <r>
    <s v=""/>
    <n v="1922"/>
    <s v="1398/04/11"/>
    <s v="فروش تعداد 75,419 سهم سیمان داراب(ساراب1) به نرخ 3,920 به شماره اعلاميه 0000000017_3G"/>
    <n v="0"/>
    <n v="292759974"/>
    <n v="445348114"/>
    <x v="1"/>
    <n v="75419"/>
    <x v="46"/>
    <x v="5"/>
    <x v="2"/>
    <x v="29"/>
  </r>
  <r>
    <s v=""/>
    <n v="1923"/>
    <s v="1398/04/11"/>
    <s v="فروش تعداد 40,000 سهم سیمان داراب(ساراب1) به نرخ 3,852 به شماره اعلاميه 0000000011_3G"/>
    <n v="0"/>
    <n v="152577721"/>
    <n v="152588140"/>
    <x v="1"/>
    <n v="40000"/>
    <x v="46"/>
    <x v="5"/>
    <x v="2"/>
    <x v="29"/>
  </r>
  <r>
    <s v=""/>
    <n v="1924"/>
    <s v="1398/04/06"/>
    <s v="پرداخت وجه طی حواله کارت به کارت دروازه پرداخت به شماره 152478304476 بانک ملت تاریخ : 1398/04/05 شعبه : فرعی(A2)"/>
    <n v="0"/>
    <n v="40000000"/>
    <n v="10419"/>
    <x v="4"/>
    <n v="0"/>
    <x v="2"/>
    <x v="5"/>
    <x v="2"/>
    <x v="29"/>
  </r>
  <r>
    <s v=""/>
    <n v="1925"/>
    <s v="1398/04/05"/>
    <s v="خريد تعداد 4,018 سهم داروسازی سبحان انکولوژی(دسانکو1) به نرخ 3,769 به شماره اعلامیه 0000000053_3G"/>
    <n v="15212592"/>
    <n v="0"/>
    <n v="-39989581"/>
    <x v="0"/>
    <n v="4018"/>
    <x v="11"/>
    <x v="5"/>
    <x v="2"/>
    <x v="29"/>
  </r>
  <r>
    <s v=""/>
    <n v="1926"/>
    <s v="1398/04/05"/>
    <s v="خريد تعداد 6,510 سهم داروسازی سبحان انکولوژی(دسانکو1) به نرخ 3,790 به شماره اعلامیه 0000000001_3G"/>
    <n v="24784913"/>
    <n v="0"/>
    <n v="-24776989"/>
    <x v="0"/>
    <n v="6510"/>
    <x v="11"/>
    <x v="5"/>
    <x v="2"/>
    <x v="29"/>
  </r>
  <r>
    <s v=""/>
    <n v="1927"/>
    <s v="1398/04/05"/>
    <s v="پرداخت وجه طی حواله کارت به کارت دروازه پرداخت به شماره 152443726836 بانک ملت تاریخ : 1398/04/04 شعبه : فرعی(A2)"/>
    <n v="0"/>
    <n v="16000000"/>
    <n v="7924"/>
    <x v="4"/>
    <n v="0"/>
    <x v="2"/>
    <x v="5"/>
    <x v="2"/>
    <x v="29"/>
  </r>
  <r>
    <s v=""/>
    <n v="1928"/>
    <s v="1398/04/04"/>
    <s v="خريد تعداد 610 سهم سرمایه گذاری صنایع پتروشیمی(وپترو1) به نرخ 4,110 به شماره اعلاميه 0000001218_3G"/>
    <n v="2518730"/>
    <n v="0"/>
    <n v="-15992076"/>
    <x v="0"/>
    <n v="610"/>
    <x v="23"/>
    <x v="5"/>
    <x v="2"/>
    <x v="29"/>
  </r>
  <r>
    <s v=""/>
    <n v="1929"/>
    <s v="1398/04/04"/>
    <s v="خريد تعداد 446 واحد صندوق س.پشتوانه طلای لوتوس(طلا1) به نرخ 35,840 به شماره اعلامیه 0000000412_3G"/>
    <n v="16003020"/>
    <n v="0"/>
    <n v="-13473346"/>
    <x v="0"/>
    <n v="0"/>
    <x v="2"/>
    <x v="5"/>
    <x v="2"/>
    <x v="29"/>
  </r>
  <r>
    <s v=""/>
    <n v="1930"/>
    <s v="1398/04/03"/>
    <s v="پرداخت وجه طی حواله کارت به کارت دروازه پرداخت به شماره 152320957346 بانک ملت تاریخ : 1398/04/02 شعبه : فرعی(A2)"/>
    <n v="0"/>
    <n v="4000000"/>
    <n v="2529674"/>
    <x v="4"/>
    <n v="0"/>
    <x v="2"/>
    <x v="5"/>
    <x v="2"/>
    <x v="29"/>
  </r>
  <r>
    <s v=""/>
    <n v="1931"/>
    <s v="1398/04/02"/>
    <s v="خريد تعداد 303 سهم سیمرغ(سیمرغ1) به نرخ 5,100 به شماره اعلاميه 0000005922_3G"/>
    <n v="1552467"/>
    <n v="0"/>
    <n v="-1470326"/>
    <x v="0"/>
    <n v="303"/>
    <x v="103"/>
    <x v="5"/>
    <x v="2"/>
    <x v="29"/>
  </r>
  <r>
    <s v=""/>
    <n v="1932"/>
    <s v="1398/04/02"/>
    <s v="پرداخت وجه طی حواله کارت به کارت دروازه پرداخت به شماره 152266414135 بانک ملت تاریخ : 1398/04/01 شعبه : فرعی(A2)"/>
    <n v="0"/>
    <n v="290000000"/>
    <n v="82141"/>
    <x v="4"/>
    <n v="0"/>
    <x v="2"/>
    <x v="5"/>
    <x v="2"/>
    <x v="29"/>
  </r>
  <r>
    <s v=""/>
    <n v="1933"/>
    <s v="1398/04/01"/>
    <s v="خريد تعداد 24,420 سهم فرابورس ایران(فرابورس1) به نرخ 11,822 به شماره اعلامیه 0000000010_3G"/>
    <n v="290003904"/>
    <n v="0"/>
    <n v="-289917859"/>
    <x v="0"/>
    <n v="24420"/>
    <x v="5"/>
    <x v="5"/>
    <x v="2"/>
    <x v="29"/>
  </r>
  <r>
    <s v=""/>
    <n v="1934"/>
    <s v="1398/03/31"/>
    <s v="بابت سود صندوق سرمایه گذاری حامی خرداد98"/>
    <n v="0"/>
    <n v="58124"/>
    <n v="86045"/>
    <x v="3"/>
    <n v="0"/>
    <x v="2"/>
    <x v="6"/>
    <x v="2"/>
    <x v="30"/>
  </r>
  <r>
    <s v=""/>
    <n v="1935"/>
    <s v="1398/03/28"/>
    <s v="خريد تعداد 3,916 سهم سایر اشخاص بورس انرژی(انرژی31) به نرخ 43,400 به شماره اعلامیه 0000000960_3G"/>
    <n v="170725979"/>
    <n v="0"/>
    <n v="27921"/>
    <x v="0"/>
    <n v="3916"/>
    <x v="61"/>
    <x v="6"/>
    <x v="2"/>
    <x v="30"/>
  </r>
  <r>
    <s v=""/>
    <n v="1936"/>
    <s v="1398/03/28"/>
    <s v="فروش تعداد 1 سهم صنایع خاک چینی ایران(کخاک1) به نرخ 22,296 به شماره اعلاميه 0000000476_3G"/>
    <n v="0"/>
    <n v="22082"/>
    <n v="170753900"/>
    <x v="1"/>
    <n v="1"/>
    <x v="67"/>
    <x v="6"/>
    <x v="2"/>
    <x v="30"/>
  </r>
  <r>
    <s v=""/>
    <n v="1937"/>
    <s v="1398/03/28"/>
    <s v="فروش تعداد 200 سهم صنایع خاک چینی ایران(کخاک1) به نرخ 22,205 به شماره اعلاميه 0000000479_3G"/>
    <n v="0"/>
    <n v="4397702"/>
    <n v="170731818"/>
    <x v="1"/>
    <n v="200"/>
    <x v="67"/>
    <x v="6"/>
    <x v="2"/>
    <x v="30"/>
  </r>
  <r>
    <s v=""/>
    <n v="1938"/>
    <s v="1398/03/28"/>
    <s v="فروش تعداد 2,080 سهم صنایع خاک چینی ایران(کخاک1) به نرخ 22,113 به شماره اعلاميه 0000000510_3G"/>
    <n v="0"/>
    <n v="45546591"/>
    <n v="166334116"/>
    <x v="1"/>
    <n v="2080"/>
    <x v="67"/>
    <x v="6"/>
    <x v="2"/>
    <x v="30"/>
  </r>
  <r>
    <s v=""/>
    <n v="1939"/>
    <s v="1398/03/28"/>
    <s v="فروش تعداد 2,050 سهم صنایع خاک چینی ایران(کخاک1) به نرخ 22,135 به شماره اعلاميه 0000000489_3G"/>
    <n v="0"/>
    <n v="44934334"/>
    <n v="120787525"/>
    <x v="1"/>
    <n v="2050"/>
    <x v="67"/>
    <x v="6"/>
    <x v="2"/>
    <x v="30"/>
  </r>
  <r>
    <s v=""/>
    <n v="1940"/>
    <s v="1398/03/28"/>
    <s v="فروش تعداد 1,100 سهم صنایع خاک چینی ایران(کخاک1) به نرخ 22,210 به شماره اعلاميه 0000000475_3G"/>
    <n v="0"/>
    <n v="24192802"/>
    <n v="75853191"/>
    <x v="1"/>
    <n v="1100"/>
    <x v="67"/>
    <x v="6"/>
    <x v="2"/>
    <x v="30"/>
  </r>
  <r>
    <s v=""/>
    <n v="1941"/>
    <s v="1398/03/28"/>
    <s v="فروش تعداد 2,349 سهم صنایع خاک چینی ایران(کخاک1) به نرخ 22,200 به شماره اعلاميه 0000000482_3G"/>
    <n v="0"/>
    <n v="51639372"/>
    <n v="51660389"/>
    <x v="1"/>
    <n v="2349"/>
    <x v="67"/>
    <x v="6"/>
    <x v="2"/>
    <x v="30"/>
  </r>
  <r>
    <s v=""/>
    <n v="1942"/>
    <s v="1398/03/26"/>
    <s v="پرداخت وجه طی حواله کارت به کارت دروازه پرداخت به شماره 151912668812 بانک ملت تاریخ : 1398/03/25 شعبه : فرعی(A2)"/>
    <n v="0"/>
    <n v="300000000"/>
    <n v="21017"/>
    <x v="4"/>
    <n v="0"/>
    <x v="2"/>
    <x v="6"/>
    <x v="2"/>
    <x v="30"/>
  </r>
  <r>
    <s v=""/>
    <n v="1943"/>
    <s v="1398/03/25"/>
    <s v="خريد تعداد 3,226 سهم سرمایه گذاری صنایع پتروشیمی(وپترو1) به نرخ 3,739 به شماره اعلاميه 0000000039_3G"/>
    <n v="12117975"/>
    <n v="0"/>
    <n v="-299978983"/>
    <x v="0"/>
    <n v="3226"/>
    <x v="23"/>
    <x v="6"/>
    <x v="2"/>
    <x v="30"/>
  </r>
  <r>
    <s v=""/>
    <n v="1944"/>
    <s v="1398/03/25"/>
    <s v="خريد تعداد 1,804 سهم سرمایه گذاری صنایع پتروشیمی(وپترو1) به نرخ 3,699 به شماره اعلاميه 0000000054_3G"/>
    <n v="6703956"/>
    <n v="0"/>
    <n v="-287861008"/>
    <x v="0"/>
    <n v="1804"/>
    <x v="23"/>
    <x v="6"/>
    <x v="2"/>
    <x v="30"/>
  </r>
  <r>
    <s v=""/>
    <n v="1945"/>
    <s v="1398/03/25"/>
    <s v="خريد تعداد 10,000 سهم سرمایه گذاری صنایع پتروشیمی(وپترو1) به نرخ 3,738 به شماره اعلاميه 0000000037_3G"/>
    <n v="37553442"/>
    <n v="0"/>
    <n v="-281157052"/>
    <x v="0"/>
    <n v="10000"/>
    <x v="23"/>
    <x v="6"/>
    <x v="2"/>
    <x v="30"/>
  </r>
  <r>
    <s v=""/>
    <n v="1946"/>
    <s v="1398/03/25"/>
    <s v="خريد تعداد 5,089 سهم سرمایه گذاری صنایع پتروشیمی(وپترو1) به نرخ 3,700 به شماره اعلاميه 0000000048_3G"/>
    <n v="18916664"/>
    <n v="0"/>
    <n v="-243603610"/>
    <x v="0"/>
    <n v="5089"/>
    <x v="23"/>
    <x v="6"/>
    <x v="2"/>
    <x v="30"/>
  </r>
  <r>
    <s v=""/>
    <n v="1947"/>
    <s v="1398/03/25"/>
    <s v="خريد تعداد 11,470 سهم سرمایه گذاری صنایع پتروشیمی(وپترو1) به نرخ 3,650 به شماره اعلاميه 0000000028_3G"/>
    <n v="42059745"/>
    <n v="0"/>
    <n v="-224686946"/>
    <x v="0"/>
    <n v="11470"/>
    <x v="23"/>
    <x v="6"/>
    <x v="2"/>
    <x v="30"/>
  </r>
  <r>
    <s v=""/>
    <n v="1948"/>
    <s v="1398/03/25"/>
    <s v="خريد تعداد 21,244 سهم سرمایه گذاری صنایع پتروشیمی(وپترو1) به نرخ 3,740 به شماره اعلاميه 0000000040_3G"/>
    <n v="79821217"/>
    <n v="0"/>
    <n v="-182627201"/>
    <x v="0"/>
    <n v="21244"/>
    <x v="23"/>
    <x v="6"/>
    <x v="2"/>
    <x v="30"/>
  </r>
  <r>
    <s v=""/>
    <n v="1949"/>
    <s v="1398/03/25"/>
    <s v="خريد تعداد 2,734 سهم سرمایه گذاری صنایع پتروشیمی(وپترو1) به نرخ 3,693 به شماره اعلاميه 0000000035_3G"/>
    <n v="10143506"/>
    <n v="0"/>
    <n v="-102805984"/>
    <x v="0"/>
    <n v="2734"/>
    <x v="23"/>
    <x v="6"/>
    <x v="2"/>
    <x v="30"/>
  </r>
  <r>
    <s v=""/>
    <n v="1950"/>
    <s v="1398/03/25"/>
    <s v="خريد تعداد 24,871 سهم سرمایه گذاری صنایع پتروشیمی(وپترو1) به نرخ 3,710 به شماره اعلاميه 0000000050_3G"/>
    <n v="92699543"/>
    <n v="0"/>
    <n v="-92662478"/>
    <x v="0"/>
    <n v="24871"/>
    <x v="23"/>
    <x v="6"/>
    <x v="2"/>
    <x v="30"/>
  </r>
  <r>
    <s v=""/>
    <n v="1951"/>
    <s v="1398/03/23"/>
    <s v="پرداخت وجه طی حواله کارت به کارت دروازه پرداخت به شماره 151778548288 بانک ملت تاریخ : 1398/03/22 شعبه : فرعی(A2)"/>
    <n v="0"/>
    <n v="3000000"/>
    <n v="37065"/>
    <x v="4"/>
    <n v="0"/>
    <x v="2"/>
    <x v="6"/>
    <x v="2"/>
    <x v="30"/>
  </r>
  <r>
    <s v=""/>
    <n v="1952"/>
    <s v="1398/03/22"/>
    <s v="خريد تعداد 63 سهم سایر اشخاص بورس انرژی(انرژی31) به نرخ 46,920 به شماره اعلامیه 0000000356_3G"/>
    <n v="2969377"/>
    <n v="0"/>
    <n v="-2962935"/>
    <x v="0"/>
    <n v="63"/>
    <x v="61"/>
    <x v="6"/>
    <x v="2"/>
    <x v="30"/>
  </r>
  <r>
    <s v=""/>
    <n v="1953"/>
    <s v="1398/03/22"/>
    <s v="پرداخت وجه طی حواله کارت به کارت دروازه پرداخت به شماره 151728004165 بانک ملت تاریخ : 1398/03/21 شعبه : فرعی(A2)"/>
    <n v="0"/>
    <n v="20000000"/>
    <n v="6442"/>
    <x v="4"/>
    <n v="0"/>
    <x v="2"/>
    <x v="6"/>
    <x v="2"/>
    <x v="30"/>
  </r>
  <r>
    <s v=""/>
    <n v="1954"/>
    <s v="1398/03/21"/>
    <s v="خريد تعداد 5,598 سهم سرمایه گذاری صنایع پتروشیمی(وپترو1) به نرخ 3,559 به شماره اعلاميه 0000000044_3G"/>
    <n v="20015723"/>
    <n v="0"/>
    <n v="-19993558"/>
    <x v="0"/>
    <n v="5598"/>
    <x v="23"/>
    <x v="6"/>
    <x v="2"/>
    <x v="30"/>
  </r>
  <r>
    <s v=""/>
    <n v="1955"/>
    <s v="1398/03/13"/>
    <s v="خريد تعداد 383 سهم تولید و صادرات ریشمک(ریشمک1) به نرخ 14,776 به شماره اعلامیه 0000000541_3G"/>
    <n v="5684896"/>
    <n v="0"/>
    <n v="22165"/>
    <x v="0"/>
    <n v="383"/>
    <x v="94"/>
    <x v="6"/>
    <x v="2"/>
    <x v="30"/>
  </r>
  <r>
    <s v=""/>
    <n v="1956"/>
    <s v="1398/03/13"/>
    <s v="خريد تعداد 4,800 سهم تولید و صادرات ریشمک(ریشمک1) به نرخ 14,898 به شماره اعلامیه 0000001176_3G"/>
    <n v="71835056"/>
    <n v="0"/>
    <n v="5707061"/>
    <x v="0"/>
    <n v="4800"/>
    <x v="94"/>
    <x v="6"/>
    <x v="2"/>
    <x v="30"/>
  </r>
  <r>
    <s v=""/>
    <n v="1957"/>
    <s v="1398/03/13"/>
    <s v="خريد تعداد 30 سهم سایر اشخاص بورس انرژی(انرژی31) به نرخ 45,731 به شماره اعلامیه 0000000352_3G"/>
    <n v="1378157"/>
    <n v="0"/>
    <n v="77542117"/>
    <x v="0"/>
    <n v="30"/>
    <x v="61"/>
    <x v="6"/>
    <x v="2"/>
    <x v="30"/>
  </r>
  <r>
    <s v=""/>
    <n v="1958"/>
    <s v="1398/03/13"/>
    <s v="خريد تعداد 188 سهم سایر اشخاص بورس انرژی(انرژی31) به نرخ 45,799 به شماره اعلامیه 0000000353_3G"/>
    <n v="8649301"/>
    <n v="0"/>
    <n v="78920274"/>
    <x v="0"/>
    <n v="188"/>
    <x v="61"/>
    <x v="6"/>
    <x v="2"/>
    <x v="30"/>
  </r>
  <r>
    <s v=""/>
    <n v="1959"/>
    <s v="1398/03/13"/>
    <s v="خريد تعداد 6,482 سهم سایر اشخاص بورس انرژی(انرژی31) به نرخ 45,800 به شماره اعلامیه 0000000354_3G"/>
    <n v="298223413"/>
    <n v="0"/>
    <n v="87569575"/>
    <x v="0"/>
    <n v="6482"/>
    <x v="61"/>
    <x v="6"/>
    <x v="2"/>
    <x v="30"/>
  </r>
  <r>
    <s v=""/>
    <n v="1960"/>
    <s v="1398/03/13"/>
    <s v="خريد تعداد 10,000 سهم سایر اشخاص بورس انرژی(انرژی31) به نرخ 45,900 به شماره اعلامیه 0000000334_3G"/>
    <n v="461083842"/>
    <n v="0"/>
    <n v="385792988"/>
    <x v="0"/>
    <n v="10000"/>
    <x v="61"/>
    <x v="6"/>
    <x v="2"/>
    <x v="30"/>
  </r>
  <r>
    <s v=""/>
    <n v="1961"/>
    <s v="1398/03/13"/>
    <s v="فروش تعداد 342 سهم باما(کاما1) به نرخ 14,511 به شماره اعلاميه 0000000144_3G"/>
    <n v="0"/>
    <n v="4914379"/>
    <n v="846876830"/>
    <x v="1"/>
    <n v="342"/>
    <x v="25"/>
    <x v="6"/>
    <x v="2"/>
    <x v="30"/>
  </r>
  <r>
    <s v=""/>
    <n v="1962"/>
    <s v="1398/03/13"/>
    <s v="فروش تعداد 7,500 سهم باما(کاما1) به نرخ 14,601 به شماره اعلاميه 0000000039_3G"/>
    <n v="0"/>
    <n v="108439804"/>
    <n v="841962451"/>
    <x v="1"/>
    <n v="7500"/>
    <x v="25"/>
    <x v="6"/>
    <x v="2"/>
    <x v="30"/>
  </r>
  <r>
    <s v=""/>
    <n v="1963"/>
    <s v="1398/03/13"/>
    <s v="فروش تعداد 31,685 سهم باما(کاما1) به نرخ 14,600 به شماره اعلاميه 0000000030_3G"/>
    <n v="0"/>
    <n v="458090642"/>
    <n v="733522647"/>
    <x v="1"/>
    <n v="31685"/>
    <x v="25"/>
    <x v="6"/>
    <x v="2"/>
    <x v="30"/>
  </r>
  <r>
    <s v=""/>
    <n v="1964"/>
    <s v="1398/03/13"/>
    <s v="فروش تعداد 4,658 سهم باما(کاما1) به نرخ 14,510 به شماره اعلاميه 0000000145_3G"/>
    <n v="0"/>
    <n v="66928604"/>
    <n v="275432005"/>
    <x v="1"/>
    <n v="4658"/>
    <x v="25"/>
    <x v="6"/>
    <x v="2"/>
    <x v="30"/>
  </r>
  <r>
    <s v=""/>
    <n v="1965"/>
    <s v="1398/03/13"/>
    <s v="فروش تعداد 14,419 سهم باما(کاما1) به نرخ 14,599 به شماره اعلاميه 0000000029_3G"/>
    <n v="0"/>
    <n v="208450581"/>
    <n v="208503401"/>
    <x v="1"/>
    <n v="14419"/>
    <x v="25"/>
    <x v="6"/>
    <x v="2"/>
    <x v="30"/>
  </r>
  <r>
    <s v=""/>
    <n v="1966"/>
    <s v="1398/03/13"/>
    <s v="پرداخت وجه طی حواله کارت به کارت دروازه پرداخت به شماره 151315025416 بانک ملت تاریخ : 1398/03/12 شعبه : فرعی(A2)"/>
    <n v="0"/>
    <n v="500000000"/>
    <n v="52820"/>
    <x v="4"/>
    <n v="0"/>
    <x v="2"/>
    <x v="6"/>
    <x v="2"/>
    <x v="30"/>
  </r>
  <r>
    <s v=""/>
    <n v="1967"/>
    <s v="1398/03/13"/>
    <s v="پرداخت وجه طی حواله کارت به کارت دروازه پرداخت به شماره 151314938845 بانک ملت تاریخ : 1398/03/12 شعبه : فرعی(A2)"/>
    <n v="0"/>
    <n v="500000000"/>
    <n v="-499947180"/>
    <x v="4"/>
    <n v="0"/>
    <x v="2"/>
    <x v="6"/>
    <x v="2"/>
    <x v="30"/>
  </r>
  <r>
    <s v=""/>
    <n v="1968"/>
    <s v="1398/03/12"/>
    <s v="خريد تعداد 8,868 سهم فرابورس ایران(فرابورس1) به نرخ 16,880 به شماره اعلامیه 0000000755_3G"/>
    <n v="150371438"/>
    <n v="0"/>
    <n v="-999947180"/>
    <x v="0"/>
    <n v="8868"/>
    <x v="5"/>
    <x v="6"/>
    <x v="2"/>
    <x v="30"/>
  </r>
  <r>
    <s v=""/>
    <n v="1969"/>
    <s v="1398/03/12"/>
    <s v="خريد تعداد 253 سهم سایر اشخاص بورس انرژی(انرژی31) به نرخ 47,450 به شماره اعلامیه 0000000980_3G"/>
    <n v="12059349"/>
    <n v="0"/>
    <n v="-849575742"/>
    <x v="0"/>
    <n v="253"/>
    <x v="61"/>
    <x v="6"/>
    <x v="2"/>
    <x v="30"/>
  </r>
  <r>
    <s v=""/>
    <n v="1970"/>
    <s v="1398/03/12"/>
    <s v="خريد تعداد 1,132 سهم فرابورس ایران(فرابورس1) به نرخ 16,898 به شماره اعلامیه 0000000757_3G"/>
    <n v="19215374"/>
    <n v="0"/>
    <n v="-837516393"/>
    <x v="0"/>
    <n v="1132"/>
    <x v="5"/>
    <x v="6"/>
    <x v="2"/>
    <x v="30"/>
  </r>
  <r>
    <s v=""/>
    <n v="1971"/>
    <s v="1398/03/12"/>
    <s v="خريد تعداد 264,430 سهم داروسازی تولید دارو(دتولید1) به نرخ 5,519 به شماره اعلامیه 0000000104_3G"/>
    <n v="1466014754"/>
    <n v="0"/>
    <n v="-818301019"/>
    <x v="0"/>
    <n v="264430"/>
    <x v="74"/>
    <x v="6"/>
    <x v="2"/>
    <x v="30"/>
  </r>
  <r>
    <s v=""/>
    <n v="1972"/>
    <s v="1398/03/12"/>
    <s v="خريد تعداد 21,162 سهم باما(کاما1) به نرخ 14,300 به شماره اعلاميه 0000000135_3G"/>
    <n v="304020732"/>
    <n v="0"/>
    <n v="647713735"/>
    <x v="0"/>
    <n v="21162"/>
    <x v="25"/>
    <x v="6"/>
    <x v="2"/>
    <x v="30"/>
  </r>
  <r>
    <s v=""/>
    <n v="1973"/>
    <s v="1398/03/12"/>
    <s v="فروش تعداد 512 سهم بورس کالای ایران(کالا1) به نرخ 17,200 به شماره اعلاميه 0000000103_3G"/>
    <n v="0"/>
    <n v="8720541"/>
    <n v="951734467"/>
    <x v="1"/>
    <n v="512"/>
    <x v="8"/>
    <x v="6"/>
    <x v="2"/>
    <x v="30"/>
  </r>
  <r>
    <s v=""/>
    <n v="1974"/>
    <s v="1398/03/12"/>
    <s v="فروش تعداد 2,092 سهم بورس کالای ایران(کالا1) به نرخ 17,151 به شماره اعلاميه 0000000084_3G"/>
    <n v="0"/>
    <n v="35530068"/>
    <n v="943013926"/>
    <x v="1"/>
    <n v="2092"/>
    <x v="8"/>
    <x v="6"/>
    <x v="2"/>
    <x v="30"/>
  </r>
  <r>
    <s v=""/>
    <n v="1975"/>
    <s v="1398/03/12"/>
    <s v="فروش تعداد 600 سهم بورس کالای ایران(کالا1) به نرخ 17,080 به شماره اعلاميه 0000000125_3G"/>
    <n v="0"/>
    <n v="10148084"/>
    <n v="907483858"/>
    <x v="1"/>
    <n v="600"/>
    <x v="8"/>
    <x v="6"/>
    <x v="2"/>
    <x v="30"/>
  </r>
  <r>
    <s v=""/>
    <n v="1976"/>
    <s v="1398/03/12"/>
    <s v="فروش تعداد 145 سهم بورس کالای ایران(کالا1) به نرخ 17,390 به شماره اعلاميه 0000000092_3G"/>
    <n v="0"/>
    <n v="2496969"/>
    <n v="897335774"/>
    <x v="1"/>
    <n v="145"/>
    <x v="8"/>
    <x v="6"/>
    <x v="2"/>
    <x v="30"/>
  </r>
  <r>
    <s v=""/>
    <n v="1977"/>
    <s v="1398/03/12"/>
    <s v="فروش تعداد 1,400 سهم بورس کالای ایران(کالا1) به نرخ 17,000 به شماره اعلاميه 0000000129_3G"/>
    <n v="0"/>
    <n v="23567953"/>
    <n v="894838805"/>
    <x v="1"/>
    <n v="1400"/>
    <x v="8"/>
    <x v="6"/>
    <x v="2"/>
    <x v="30"/>
  </r>
  <r>
    <s v=""/>
    <n v="1978"/>
    <s v="1398/03/12"/>
    <s v="فروش تعداد 7,910 سهم بورس کالای ایران(کالا1) به نرخ 17,150 به شماره اعلاميه 0000000106_3G"/>
    <n v="0"/>
    <n v="134333860"/>
    <n v="871270852"/>
    <x v="1"/>
    <n v="7910"/>
    <x v="8"/>
    <x v="6"/>
    <x v="2"/>
    <x v="30"/>
  </r>
  <r>
    <s v=""/>
    <n v="1979"/>
    <s v="1398/03/12"/>
    <s v="فروش تعداد 10,400 سهم بورس کالای ایران(کالا1) به نرخ 17,201 به شماره اعلاميه 0000000097_3G"/>
    <n v="0"/>
    <n v="177146233"/>
    <n v="736936992"/>
    <x v="1"/>
    <n v="10400"/>
    <x v="8"/>
    <x v="6"/>
    <x v="2"/>
    <x v="30"/>
  </r>
  <r>
    <s v=""/>
    <n v="1980"/>
    <s v="1398/03/12"/>
    <s v="فروش تعداد 5,553 سهم بورس کالای ایران(کالا1) به نرخ 17,050 به شماره اعلاميه 0000000116_3G"/>
    <n v="0"/>
    <n v="93755542"/>
    <n v="559790759"/>
    <x v="1"/>
    <n v="5553"/>
    <x v="8"/>
    <x v="6"/>
    <x v="2"/>
    <x v="30"/>
  </r>
  <r>
    <s v=""/>
    <n v="1981"/>
    <s v="1398/03/12"/>
    <s v="پرداخت وجه طی حواله کارت به کارت دروازه پرداخت به شماره 151265553923 بانک ملت تاریخ : 1398/03/11 شعبه : فرعی(A2)"/>
    <n v="0"/>
    <n v="60000000"/>
    <n v="466035217"/>
    <x v="4"/>
    <n v="0"/>
    <x v="2"/>
    <x v="6"/>
    <x v="2"/>
    <x v="30"/>
  </r>
  <r>
    <s v=""/>
    <n v="1982"/>
    <s v="1398/03/11"/>
    <s v="خريد تعداد 117 سهم باما(کاما1) به نرخ 14,740 به شماره اعلاميه 0000000282_3G"/>
    <n v="1732579"/>
    <n v="0"/>
    <n v="406035217"/>
    <x v="0"/>
    <n v="117"/>
    <x v="25"/>
    <x v="6"/>
    <x v="2"/>
    <x v="30"/>
  </r>
  <r>
    <s v=""/>
    <n v="1983"/>
    <s v="1398/03/11"/>
    <s v="خريد تعداد 1,429 سهم باما(کاما1) به نرخ 14,794 به شماره اعلاميه 0000000288_3G"/>
    <n v="21238717"/>
    <n v="0"/>
    <n v="407767796"/>
    <x v="0"/>
    <n v="1429"/>
    <x v="25"/>
    <x v="6"/>
    <x v="2"/>
    <x v="30"/>
  </r>
  <r>
    <s v=""/>
    <n v="1984"/>
    <s v="1398/03/11"/>
    <s v="خريد تعداد 4,000 سهم باما(کاما1) به نرخ 14,650 به شماره اعلاميه 0000000499_3G"/>
    <n v="58871904"/>
    <n v="0"/>
    <n v="429006513"/>
    <x v="0"/>
    <n v="4000"/>
    <x v="25"/>
    <x v="6"/>
    <x v="2"/>
    <x v="30"/>
  </r>
  <r>
    <s v=""/>
    <n v="1985"/>
    <s v="1398/03/11"/>
    <s v="خريد تعداد 30,000 سهم باما(کاما1) به نرخ 14,798 به شماره اعلاميه 0000000284_3G"/>
    <n v="445999880"/>
    <n v="0"/>
    <n v="487878417"/>
    <x v="0"/>
    <n v="30000"/>
    <x v="25"/>
    <x v="6"/>
    <x v="2"/>
    <x v="30"/>
  </r>
  <r>
    <s v=""/>
    <n v="1986"/>
    <s v="1398/03/11"/>
    <s v="خريد تعداد 4,075 سهم باما(کاما1) به نرخ 14,659 به شماره اعلاميه 0000000204_3G"/>
    <n v="60012586"/>
    <n v="0"/>
    <n v="933878297"/>
    <x v="0"/>
    <n v="4075"/>
    <x v="25"/>
    <x v="6"/>
    <x v="2"/>
    <x v="30"/>
  </r>
  <r>
    <s v=""/>
    <n v="1987"/>
    <s v="1398/03/11"/>
    <s v="فروش تعداد 3,500 سهم بورس کالای ایران(کالا1) به نرخ 17,125 به شماره اعلاميه 0000000682_3G"/>
    <n v="0"/>
    <n v="59353112"/>
    <n v="993890883"/>
    <x v="1"/>
    <n v="3500"/>
    <x v="8"/>
    <x v="6"/>
    <x v="2"/>
    <x v="30"/>
  </r>
  <r>
    <s v=""/>
    <n v="1988"/>
    <s v="1398/03/11"/>
    <s v="فروش تعداد 1,160 سهم بورس کالای ایران(کالا1) به نرخ 17,180 به شماره اعلاميه 0000000666_3G"/>
    <n v="0"/>
    <n v="19734497"/>
    <n v="934537771"/>
    <x v="1"/>
    <n v="1160"/>
    <x v="8"/>
    <x v="6"/>
    <x v="2"/>
    <x v="30"/>
  </r>
  <r>
    <s v=""/>
    <n v="1989"/>
    <s v="1398/03/11"/>
    <s v="فروش تعداد 6,983 سهم بورس کالای ایران(کالا1) به نرخ 17,060 به شماره اعلاميه 0000000512_3G"/>
    <n v="0"/>
    <n v="117968470"/>
    <n v="914803274"/>
    <x v="1"/>
    <n v="6983"/>
    <x v="8"/>
    <x v="6"/>
    <x v="2"/>
    <x v="30"/>
  </r>
  <r>
    <s v=""/>
    <n v="1990"/>
    <s v="1398/03/11"/>
    <s v="فروش تعداد 19,936 سهم بورس کالای ایران(کالا1) به نرخ 17,130 به شماره اعلاميه 0000000686_3G"/>
    <n v="0"/>
    <n v="338174029"/>
    <n v="796834804"/>
    <x v="1"/>
    <n v="19936"/>
    <x v="8"/>
    <x v="6"/>
    <x v="2"/>
    <x v="30"/>
  </r>
  <r>
    <s v=""/>
    <n v="1991"/>
    <s v="1398/03/11"/>
    <s v="فروش تعداد 1,000 سهم بورس کالای ایران(کالا1) به نرخ 17,050 به شماره اعلاميه 0000000689_3G"/>
    <n v="0"/>
    <n v="16883764"/>
    <n v="458660775"/>
    <x v="1"/>
    <n v="1000"/>
    <x v="8"/>
    <x v="6"/>
    <x v="2"/>
    <x v="30"/>
  </r>
  <r>
    <s v=""/>
    <n v="1992"/>
    <s v="1398/03/11"/>
    <s v="فروش تعداد 290 سهم بورس کالای ایران(کالا1) به نرخ 17,120 به شماره اعلاميه 0000000684_3G"/>
    <n v="0"/>
    <n v="4916397"/>
    <n v="441777011"/>
    <x v="1"/>
    <n v="290"/>
    <x v="8"/>
    <x v="6"/>
    <x v="2"/>
    <x v="30"/>
  </r>
  <r>
    <s v=""/>
    <n v="1993"/>
    <s v="1398/03/11"/>
    <s v="فروش تعداد 3,550 سهم بورس کالای ایران(کالا1) به نرخ 17,178 به شماره اعلاميه 0000000669_3G"/>
    <n v="0"/>
    <n v="60387336"/>
    <n v="436860614"/>
    <x v="1"/>
    <n v="3550"/>
    <x v="8"/>
    <x v="6"/>
    <x v="2"/>
    <x v="30"/>
  </r>
  <r>
    <s v=""/>
    <n v="1994"/>
    <s v="1398/03/11"/>
    <s v="فروش تعداد 20,729 سهم بورس کالای ایران(کالا1) به نرخ 17,100 به شماره اعلاميه 0000000519_3G"/>
    <n v="0"/>
    <n v="351009881"/>
    <n v="376473278"/>
    <x v="1"/>
    <n v="20729"/>
    <x v="8"/>
    <x v="6"/>
    <x v="2"/>
    <x v="30"/>
  </r>
  <r>
    <s v=""/>
    <n v="1995"/>
    <s v="1398/03/11"/>
    <s v="فروش تعداد 1,500 سهم بورس کالای ایران(کالا1) به نرخ 17,128 به شماره اعلاميه 0000000681_3G"/>
    <n v="0"/>
    <n v="25441507"/>
    <n v="25463397"/>
    <x v="1"/>
    <n v="1500"/>
    <x v="8"/>
    <x v="6"/>
    <x v="2"/>
    <x v="30"/>
  </r>
  <r>
    <s v=""/>
    <n v="1996"/>
    <s v="1398/03/08"/>
    <s v="پرداخت وجه طی حواله کارت به کارت دروازه پرداخت به شماره 151090171003 بانک ملت تاریخ : 1398/03/07 شعبه : فرعی(A2)"/>
    <n v="0"/>
    <n v="1000000"/>
    <n v="21890"/>
    <x v="4"/>
    <n v="0"/>
    <x v="2"/>
    <x v="6"/>
    <x v="2"/>
    <x v="30"/>
  </r>
  <r>
    <s v=""/>
    <n v="1997"/>
    <s v="1398/03/08"/>
    <s v="پرداخت وجه طی حواله کارت به کارت دروازه پرداخت به شماره 151086753002 بانک ملت تاریخ : 1398/03/07 شعبه : فرعی(A2)"/>
    <n v="0"/>
    <n v="10000000"/>
    <n v="-978110"/>
    <x v="4"/>
    <n v="0"/>
    <x v="2"/>
    <x v="6"/>
    <x v="2"/>
    <x v="30"/>
  </r>
  <r>
    <s v=""/>
    <n v="1998"/>
    <s v="1398/03/08"/>
    <s v="پرداخت وجه طی حواله کارت به کارت دروازه پرداخت به شماره 151087914311 بانک ملت تاریخ : 1398/03/07 شعبه : فرعی(A2)"/>
    <n v="0"/>
    <n v="300000000"/>
    <n v="-10978110"/>
    <x v="4"/>
    <n v="0"/>
    <x v="2"/>
    <x v="6"/>
    <x v="2"/>
    <x v="30"/>
  </r>
  <r>
    <s v=""/>
    <n v="1999"/>
    <s v="1398/03/07"/>
    <s v="خريد تعداد 547 سهم سیمان داراب(ساراب1) به نرخ 2,690 به شماره اعلاميه 0000000169_3G"/>
    <n v="1478255"/>
    <n v="0"/>
    <n v="-310978110"/>
    <x v="0"/>
    <n v="547"/>
    <x v="46"/>
    <x v="6"/>
    <x v="2"/>
    <x v="30"/>
  </r>
  <r>
    <s v=""/>
    <n v="2000"/>
    <s v="1398/03/07"/>
    <s v="خريد تعداد 4,010 سهم سیمان داراب(ساراب1) به نرخ 2,640 به شماره اعلاميه 0000000014_3G"/>
    <n v="10635517"/>
    <n v="0"/>
    <n v="-309499855"/>
    <x v="0"/>
    <n v="4010"/>
    <x v="46"/>
    <x v="6"/>
    <x v="2"/>
    <x v="30"/>
  </r>
  <r>
    <s v=""/>
    <n v="2001"/>
    <s v="1398/03/07"/>
    <s v="خريد تعداد 8,980 سهم سیمان داراب(ساراب1) به نرخ 2,700 به شماره اعلاميه 0000000184_3G"/>
    <n v="24358493"/>
    <n v="0"/>
    <n v="-298864338"/>
    <x v="0"/>
    <n v="8980"/>
    <x v="46"/>
    <x v="6"/>
    <x v="2"/>
    <x v="30"/>
  </r>
  <r>
    <s v=""/>
    <n v="2002"/>
    <s v="1398/03/07"/>
    <s v="خريد تعداد 440 سهم سیمان داراب(ساراب1) به نرخ 2,616 به شماره اعلاميه 0000000494_3G"/>
    <n v="1156379"/>
    <n v="0"/>
    <n v="-274505845"/>
    <x v="0"/>
    <n v="440"/>
    <x v="46"/>
    <x v="6"/>
    <x v="2"/>
    <x v="30"/>
  </r>
  <r>
    <s v=""/>
    <n v="2003"/>
    <s v="1398/03/07"/>
    <s v="خريد تعداد 101,449 سهم سیمان داراب(ساراب1) به نرخ 2,689 به شماره اعلاميه 0000000168_3G"/>
    <n v="274062114"/>
    <n v="0"/>
    <n v="-273349466"/>
    <x v="0"/>
    <n v="101449"/>
    <x v="46"/>
    <x v="6"/>
    <x v="2"/>
    <x v="30"/>
  </r>
  <r>
    <s v=""/>
    <n v="2004"/>
    <s v="1398/03/06"/>
    <s v="پرداخت وجه طی حواله کارت به کارت دروازه پرداخت به شماره 151005788290 بانک ملت تاریخ : 1398/03/05 شعبه : فرعی(A2)"/>
    <n v="0"/>
    <n v="1200000"/>
    <n v="712648"/>
    <x v="4"/>
    <n v="0"/>
    <x v="2"/>
    <x v="6"/>
    <x v="2"/>
    <x v="30"/>
  </r>
  <r>
    <s v=""/>
    <n v="2005"/>
    <s v="1398/03/05"/>
    <s v="خريد تعداد 107 سهم تولید ژلاتین کپسول ایران(دکپسول1) به نرخ 5,700 به شماره اعلامیه 0000025389_3G"/>
    <n v="612665"/>
    <n v="0"/>
    <n v="-487352"/>
    <x v="0"/>
    <n v="107"/>
    <x v="39"/>
    <x v="6"/>
    <x v="2"/>
    <x v="30"/>
  </r>
  <r>
    <s v=""/>
    <n v="2006"/>
    <s v="1398/03/05"/>
    <s v="پرداخت وجه طی حواله کارت به کارت دروازه پرداخت به شماره 150959498014 بانک ملت تاریخ : 1398/03/04 شعبه : فرعی(A2)"/>
    <n v="0"/>
    <n v="10000000"/>
    <n v="125313"/>
    <x v="4"/>
    <n v="0"/>
    <x v="2"/>
    <x v="6"/>
    <x v="2"/>
    <x v="30"/>
  </r>
  <r>
    <s v=""/>
    <n v="2007"/>
    <s v="1398/03/05"/>
    <s v="پرداخت وجه طی حواله کارت به کارت دروازه پرداخت به شماره 150957778745 بانک ملت تاریخ : 1398/03/04 شعبه : فرعی(A2)"/>
    <n v="0"/>
    <n v="62000000"/>
    <n v="-9874687"/>
    <x v="4"/>
    <n v="0"/>
    <x v="2"/>
    <x v="6"/>
    <x v="2"/>
    <x v="30"/>
  </r>
  <r>
    <s v=""/>
    <n v="2008"/>
    <s v="1398/03/04"/>
    <s v="خريد تعداد 130 سهم فرابورس ایران(فرابورس1) به نرخ 14,550 به شماره اعلامیه 0000002875_3G"/>
    <n v="1900085"/>
    <n v="0"/>
    <n v="-71874687"/>
    <x v="0"/>
    <n v="130"/>
    <x v="5"/>
    <x v="6"/>
    <x v="2"/>
    <x v="30"/>
  </r>
  <r>
    <s v=""/>
    <n v="2009"/>
    <s v="1398/03/04"/>
    <s v="خريد تعداد 696 سهم فرابورس ایران(فرابورس1) به نرخ 14,251 به شماره اعلامیه 0000001663_3G"/>
    <n v="9963723"/>
    <n v="0"/>
    <n v="-69974602"/>
    <x v="0"/>
    <n v="696"/>
    <x v="5"/>
    <x v="6"/>
    <x v="2"/>
    <x v="30"/>
  </r>
  <r>
    <s v=""/>
    <n v="2010"/>
    <s v="1398/03/04"/>
    <s v="خريد تعداد 4,330 سهم فرابورس ایران(فرابورس1) به نرخ 14,250 به شماره اعلامیه 0000000020_3G"/>
    <n v="61982627"/>
    <n v="0"/>
    <n v="-60010879"/>
    <x v="0"/>
    <n v="4330"/>
    <x v="5"/>
    <x v="6"/>
    <x v="2"/>
    <x v="30"/>
  </r>
  <r>
    <s v=""/>
    <n v="2011"/>
    <s v="1398/03/04"/>
    <s v="خريد تعداد 6,875 سهم فرابورس ایران(فرابورس1) به نرخ 14,470 به شماره اعلامیه 0000002650_3G"/>
    <n v="99932893"/>
    <n v="0"/>
    <n v="1971748"/>
    <x v="0"/>
    <n v="6875"/>
    <x v="5"/>
    <x v="6"/>
    <x v="2"/>
    <x v="30"/>
  </r>
  <r>
    <s v=""/>
    <n v="2012"/>
    <s v="1398/03/04"/>
    <s v="خريد تعداد 1,400 سهم فرابورس ایران(فرابورس1) به نرخ 14,670 به شماره اعلامیه 0000002257_3G"/>
    <n v="20631239"/>
    <n v="0"/>
    <n v="101904641"/>
    <x v="0"/>
    <n v="1400"/>
    <x v="5"/>
    <x v="6"/>
    <x v="2"/>
    <x v="30"/>
  </r>
  <r>
    <s v=""/>
    <n v="2013"/>
    <s v="1398/03/04"/>
    <s v="خريد تعداد 1,350 سهم فرابورس ایران(فرابورس1) به نرخ 14,500 به شماره اعلامیه 0000002632_3G"/>
    <n v="19663869"/>
    <n v="0"/>
    <n v="122535880"/>
    <x v="0"/>
    <n v="1350"/>
    <x v="5"/>
    <x v="6"/>
    <x v="2"/>
    <x v="30"/>
  </r>
  <r>
    <s v=""/>
    <n v="2014"/>
    <s v="1398/03/04"/>
    <s v="خريد تعداد 2,535 سهم فرابورس ایران(فرابورس1) به نرخ 14,572 به شماره اعلامیه 0000003006_3G"/>
    <n v="37107726"/>
    <n v="0"/>
    <n v="142199749"/>
    <x v="0"/>
    <n v="2535"/>
    <x v="5"/>
    <x v="6"/>
    <x v="2"/>
    <x v="30"/>
  </r>
  <r>
    <s v=""/>
    <n v="2015"/>
    <s v="1398/03/04"/>
    <s v="فروش تعداد 2,500 سهم فرآوری موادمعدنی ایران(فرآور1) به نرخ 36,850 به شماره اعلاميه 0000000096_3G"/>
    <n v="0"/>
    <n v="91226784"/>
    <n v="179307475"/>
    <x v="1"/>
    <n v="2500"/>
    <x v="101"/>
    <x v="6"/>
    <x v="2"/>
    <x v="30"/>
  </r>
  <r>
    <s v=""/>
    <n v="2016"/>
    <s v="1398/03/04"/>
    <s v="فروش تعداد 570 سهم فرآوری موادمعدنی ایران(فرآور1) به نرخ 36,620 به شماره اعلاميه 0000000054_3G"/>
    <n v="0"/>
    <n v="20669886"/>
    <n v="88080691"/>
    <x v="1"/>
    <n v="570"/>
    <x v="101"/>
    <x v="6"/>
    <x v="2"/>
    <x v="30"/>
  </r>
  <r>
    <s v=""/>
    <n v="2017"/>
    <s v="1398/03/04"/>
    <s v="فروش تعداد 80 سهم فرآوری موادمعدنی ایران(فرآور1) به نرخ 36,999 به شماره اعلاميه 0000000128_3G"/>
    <n v="0"/>
    <n v="2931066"/>
    <n v="67410805"/>
    <x v="1"/>
    <n v="80"/>
    <x v="101"/>
    <x v="6"/>
    <x v="2"/>
    <x v="30"/>
  </r>
  <r>
    <s v=""/>
    <n v="2018"/>
    <s v="1398/03/04"/>
    <s v="فروش تعداد 540 سهم فرآوری موادمعدنی ایران(فرآور1) به نرخ 36,810 به شماره اعلاميه 0000000091_3G"/>
    <n v="0"/>
    <n v="19683598"/>
    <n v="64479739"/>
    <x v="1"/>
    <n v="540"/>
    <x v="101"/>
    <x v="6"/>
    <x v="2"/>
    <x v="30"/>
  </r>
  <r>
    <s v=""/>
    <n v="2019"/>
    <s v="1398/03/04"/>
    <s v="فروش تعداد 463 سهم فرآوری موادمعدنی ایران(فرآور1) به نرخ 37,000 به شماره اعلاميه 0000000129_3G"/>
    <n v="0"/>
    <n v="16963977"/>
    <n v="44796141"/>
    <x v="1"/>
    <n v="463"/>
    <x v="101"/>
    <x v="6"/>
    <x v="2"/>
    <x v="30"/>
  </r>
  <r>
    <s v=""/>
    <n v="2020"/>
    <s v="1398/03/04"/>
    <s v="فروش تعداد 240 سهم فرآوری موادمعدنی ایران(فرآور1) به نرخ 36,860 به شماره اعلاميه 0000000095_3G"/>
    <n v="0"/>
    <n v="8760153"/>
    <n v="27832164"/>
    <x v="1"/>
    <n v="240"/>
    <x v="101"/>
    <x v="6"/>
    <x v="2"/>
    <x v="30"/>
  </r>
  <r>
    <s v=""/>
    <n v="2021"/>
    <s v="1398/03/04"/>
    <s v="فروش تعداد 513 سهم فرآوری موادمعدنی ایران(فرآور1) به نرخ 37,498 به شماره اعلاميه 0000000150_3G"/>
    <n v="0"/>
    <n v="19048922"/>
    <n v="19072011"/>
    <x v="1"/>
    <n v="513"/>
    <x v="101"/>
    <x v="6"/>
    <x v="2"/>
    <x v="30"/>
  </r>
  <r>
    <s v=""/>
    <n v="2022"/>
    <s v="1398/03/01"/>
    <s v="خريد تعداد 4,340 سهم فرابورس ایران(فرابورس1) به نرخ 14,961 به شماره اعلامیه 0000001571_3G"/>
    <n v="65225523"/>
    <n v="0"/>
    <n v="23089"/>
    <x v="0"/>
    <n v="4340"/>
    <x v="5"/>
    <x v="6"/>
    <x v="2"/>
    <x v="30"/>
  </r>
  <r>
    <s v=""/>
    <n v="2023"/>
    <s v="1398/03/01"/>
    <s v="خريد تعداد 98,261 سهم فرابورس ایران(فرابورس1) به نرخ 14,955 به شماره اعلامیه 0000001762_3G"/>
    <n v="1476164694"/>
    <n v="0"/>
    <n v="65248612"/>
    <x v="0"/>
    <n v="98261"/>
    <x v="5"/>
    <x v="6"/>
    <x v="2"/>
    <x v="30"/>
  </r>
  <r>
    <s v=""/>
    <n v="2024"/>
    <s v="1398/03/01"/>
    <s v="فروش تعداد 2,532 سهم فرآوری موادمعدنی ایران(فرآور1) به نرخ 36,200 به شماره اعلاميه 0000000166_3G"/>
    <n v="0"/>
    <n v="90764735"/>
    <n v="1541413306"/>
    <x v="1"/>
    <n v="2532"/>
    <x v="101"/>
    <x v="6"/>
    <x v="2"/>
    <x v="30"/>
  </r>
  <r>
    <s v=""/>
    <n v="2025"/>
    <s v="1398/03/01"/>
    <s v="فروش تعداد 1,834 سهم فرآوری موادمعدنی ایران(فرآور1) به نرخ 35,960 به شماره اعلاميه 0000000130_3G"/>
    <n v="0"/>
    <n v="65307624"/>
    <n v="1450648571"/>
    <x v="1"/>
    <n v="1834"/>
    <x v="101"/>
    <x v="6"/>
    <x v="2"/>
    <x v="30"/>
  </r>
  <r>
    <s v=""/>
    <n v="2026"/>
    <s v="1398/03/01"/>
    <s v="فروش تعداد 41 سهم فرآوری موادمعدنی ایران(فرآور1) به نرخ 37,310 به شماره اعلاميه 0000000247_3G"/>
    <n v="0"/>
    <n v="1514800"/>
    <n v="1385340947"/>
    <x v="1"/>
    <n v="41"/>
    <x v="101"/>
    <x v="6"/>
    <x v="2"/>
    <x v="30"/>
  </r>
  <r>
    <s v=""/>
    <n v="2027"/>
    <s v="1398/03/01"/>
    <s v="فروش تعداد 1,884 سهم فرآوری موادمعدنی ایران(فرآور1) به نرخ 37,300 به شماره اعلاميه 0000000249_3G"/>
    <n v="0"/>
    <n v="69588040"/>
    <n v="1383826147"/>
    <x v="1"/>
    <n v="1884"/>
    <x v="101"/>
    <x v="6"/>
    <x v="2"/>
    <x v="30"/>
  </r>
  <r>
    <s v=""/>
    <n v="2028"/>
    <s v="1398/03/01"/>
    <s v="فروش تعداد 50 سهم فرآوری موادمعدنی ایران(فرآور1) به نرخ 35,666 به شماره اعلاميه 0000000144_3G"/>
    <n v="0"/>
    <n v="1765917"/>
    <n v="1314238107"/>
    <x v="1"/>
    <n v="50"/>
    <x v="101"/>
    <x v="6"/>
    <x v="2"/>
    <x v="30"/>
  </r>
  <r>
    <s v=""/>
    <n v="2029"/>
    <s v="1398/03/01"/>
    <s v="فروش تعداد 1,000 سهم فرآوری موادمعدنی ایران(فرآور1) به نرخ 36,280 به شماره اعلاميه 0000000177_3G"/>
    <n v="0"/>
    <n v="35926271"/>
    <n v="1312472190"/>
    <x v="1"/>
    <n v="1000"/>
    <x v="101"/>
    <x v="6"/>
    <x v="2"/>
    <x v="30"/>
  </r>
  <r>
    <s v=""/>
    <n v="2030"/>
    <s v="1398/03/01"/>
    <s v="فروش تعداد 6,000 سهم فرآوری موادمعدنی ایران(فرآور1) به نرخ 37,500 به شماره اعلاميه 0000000251_3G"/>
    <n v="0"/>
    <n v="222806250"/>
    <n v="1276545919"/>
    <x v="1"/>
    <n v="6000"/>
    <x v="101"/>
    <x v="6"/>
    <x v="2"/>
    <x v="30"/>
  </r>
  <r>
    <s v=""/>
    <n v="2031"/>
    <s v="1398/03/01"/>
    <s v="فروش تعداد 2,173 سهم فرآوری موادمعدنی ایران(فرآور1) به نرخ 37,420 به شماره اعلاميه 0000000254_3G"/>
    <n v="0"/>
    <n v="80520854"/>
    <n v="1053739669"/>
    <x v="1"/>
    <n v="2173"/>
    <x v="101"/>
    <x v="6"/>
    <x v="2"/>
    <x v="30"/>
  </r>
  <r>
    <s v=""/>
    <n v="2032"/>
    <s v="1398/03/01"/>
    <s v="فروش تعداد 11,637 سهم فرآوری موادمعدنی ایران(فرآور1) به نرخ 37,550 به شماره اعلاميه 0000000243_3G"/>
    <n v="0"/>
    <n v="432708902"/>
    <n v="973218815"/>
    <x v="1"/>
    <n v="11637"/>
    <x v="101"/>
    <x v="6"/>
    <x v="2"/>
    <x v="30"/>
  </r>
  <r>
    <s v=""/>
    <n v="2033"/>
    <s v="1398/03/01"/>
    <s v="فروش تعداد 100 سهم فرآوری موادمعدنی ایران(فرآور1) به نرخ 36,360 به شماره اعلاميه 0000000176_3G"/>
    <n v="0"/>
    <n v="3600552"/>
    <n v="540509913"/>
    <x v="1"/>
    <n v="100"/>
    <x v="101"/>
    <x v="6"/>
    <x v="2"/>
    <x v="30"/>
  </r>
  <r>
    <s v=""/>
    <n v="2034"/>
    <s v="1398/03/01"/>
    <s v="فروش تعداد 1,827 سهم فرآوری موادمعدنی ایران(فرآور1) به نرخ 37,401 به شماره اعلاميه 0000000270_3G"/>
    <n v="0"/>
    <n v="67665397"/>
    <n v="536909361"/>
    <x v="1"/>
    <n v="1827"/>
    <x v="101"/>
    <x v="6"/>
    <x v="2"/>
    <x v="30"/>
  </r>
  <r>
    <s v=""/>
    <n v="2035"/>
    <s v="1398/03/01"/>
    <s v="فروش تعداد 1,000 سهم فرآوری موادمعدنی ایران(فرآور1) به نرخ 35,651 به شماره اعلاميه 0000000145_3G"/>
    <n v="0"/>
    <n v="35303406"/>
    <n v="469243964"/>
    <x v="1"/>
    <n v="1000"/>
    <x v="101"/>
    <x v="6"/>
    <x v="2"/>
    <x v="30"/>
  </r>
  <r>
    <s v=""/>
    <n v="2036"/>
    <s v="1398/03/01"/>
    <s v="فروش تعداد 2,000 سهم فرآوری موادمعدنی ایران(فرآور1) به نرخ 37,301 به شماره اعلاميه 0000000248_3G"/>
    <n v="0"/>
    <n v="73874633"/>
    <n v="433940558"/>
    <x v="1"/>
    <n v="2000"/>
    <x v="101"/>
    <x v="6"/>
    <x v="2"/>
    <x v="30"/>
  </r>
  <r>
    <s v=""/>
    <n v="2037"/>
    <s v="1398/03/01"/>
    <s v="فروش تعداد 10,022 سهم فرآوری موادمعدنی ایران(فرآور1) به نرخ 36,279 به شماره اعلاميه 0000000179_3G"/>
    <n v="0"/>
    <n v="360043161"/>
    <n v="360065925"/>
    <x v="1"/>
    <n v="10022"/>
    <x v="101"/>
    <x v="6"/>
    <x v="2"/>
    <x v="30"/>
  </r>
  <r>
    <s v=""/>
    <n v="2038"/>
    <s v="1398/03/01"/>
    <s v="پرداخت وجه طی حواله کارت به کارت دروازه پرداخت به شماره 150779232816 بانک ملت تاریخ : 1398/02/31 شعبه : فرعی(A2)"/>
    <n v="0"/>
    <n v="20000000"/>
    <n v="22764"/>
    <x v="4"/>
    <n v="0"/>
    <x v="2"/>
    <x v="6"/>
    <x v="2"/>
    <x v="30"/>
  </r>
  <r>
    <s v=""/>
    <n v="2039"/>
    <s v="1398/03/01"/>
    <s v="پرداخت وجه طی حواله کارت به کارت دروازه پرداخت به شماره 150776675028 بانک ملت تاریخ : 1398/02/31 شعبه : فرعی(A2)"/>
    <n v="0"/>
    <n v="11000000"/>
    <n v="-19977236"/>
    <x v="4"/>
    <n v="0"/>
    <x v="2"/>
    <x v="6"/>
    <x v="2"/>
    <x v="30"/>
  </r>
  <r>
    <s v=""/>
    <n v="2040"/>
    <s v="1398/02/31"/>
    <s v="خريد تعداد 650 سهم فرابورس ایران(فرابورس1) به نرخ 16,287 به شماره اعلامیه 0000000998_3G"/>
    <n v="10634609"/>
    <n v="0"/>
    <n v="-30977236"/>
    <x v="0"/>
    <n v="650"/>
    <x v="5"/>
    <x v="7"/>
    <x v="2"/>
    <x v="31"/>
  </r>
  <r>
    <s v=""/>
    <n v="2041"/>
    <s v="1398/02/31"/>
    <s v="خريد تعداد 1,836 سهم فرابورس ایران(فرابورس1) به نرخ 15,369 به شماره اعلامیه 0000006550_3G"/>
    <n v="28345588"/>
    <n v="0"/>
    <n v="-20342627"/>
    <x v="0"/>
    <n v="1836"/>
    <x v="5"/>
    <x v="7"/>
    <x v="2"/>
    <x v="31"/>
  </r>
  <r>
    <s v=""/>
    <n v="2042"/>
    <s v="1398/02/31"/>
    <s v="خريد تعداد 1,986 سهم فرابورس ایران(فرابورس1) به نرخ 15,800 به شماره اعلامیه 0000003489_3G"/>
    <n v="31521256"/>
    <n v="0"/>
    <n v="8002961"/>
    <x v="0"/>
    <n v="1986"/>
    <x v="5"/>
    <x v="7"/>
    <x v="2"/>
    <x v="31"/>
  </r>
  <r>
    <s v=""/>
    <n v="2043"/>
    <s v="1398/02/31"/>
    <s v="خريد تعداد 5,000 سهم فرابورس ایران(فرابورس1) به نرخ 15,799 به شماره اعلامیه 0000003488_3G"/>
    <n v="79353635"/>
    <n v="0"/>
    <n v="39524217"/>
    <x v="0"/>
    <n v="5000"/>
    <x v="5"/>
    <x v="7"/>
    <x v="2"/>
    <x v="31"/>
  </r>
  <r>
    <s v=""/>
    <n v="2044"/>
    <s v="1398/02/31"/>
    <s v="خريد تعداد 1,790 سهم فرابورس ایران(فرابورس1) به نرخ 15,500 به شماره اعلامیه 0000005115_3G"/>
    <n v="27870960"/>
    <n v="0"/>
    <n v="118877852"/>
    <x v="0"/>
    <n v="1790"/>
    <x v="5"/>
    <x v="7"/>
    <x v="2"/>
    <x v="31"/>
  </r>
  <r>
    <s v=""/>
    <n v="2045"/>
    <s v="1398/02/31"/>
    <s v="خريد تعداد 2,300 سهم فرابورس ایران(فرابورس1) به نرخ 15,659 به شماره اعلامیه 0000004845_3G"/>
    <n v="36179209"/>
    <n v="0"/>
    <n v="146748812"/>
    <x v="0"/>
    <n v="2300"/>
    <x v="5"/>
    <x v="7"/>
    <x v="2"/>
    <x v="31"/>
  </r>
  <r>
    <s v=""/>
    <n v="2046"/>
    <s v="1398/02/31"/>
    <s v="خريد تعداد 144 سهم فرابورس ایران(فرابورس1) به نرخ 15,394 به شماره اعلامیه 0000006551_3G"/>
    <n v="2226797"/>
    <n v="0"/>
    <n v="182928021"/>
    <x v="0"/>
    <n v="144"/>
    <x v="5"/>
    <x v="7"/>
    <x v="2"/>
    <x v="31"/>
  </r>
  <r>
    <s v=""/>
    <n v="2047"/>
    <s v="1398/02/31"/>
    <s v="خريد تعداد 65 سهم فرابورس ایران(فرابورس1) به نرخ 15,990 به شماره اعلامیه 0000004507_3G"/>
    <n v="1044064"/>
    <n v="0"/>
    <n v="185154818"/>
    <x v="0"/>
    <n v="65"/>
    <x v="5"/>
    <x v="7"/>
    <x v="2"/>
    <x v="31"/>
  </r>
  <r>
    <s v=""/>
    <n v="2048"/>
    <s v="1398/02/31"/>
    <s v="خريد تعداد 6,366 سهم فرابورس ایران(فرابورس1) به نرخ 15,900 به شماره اعلامیه 0000004215_3G"/>
    <n v="101678932"/>
    <n v="0"/>
    <n v="186198882"/>
    <x v="0"/>
    <n v="6366"/>
    <x v="5"/>
    <x v="7"/>
    <x v="2"/>
    <x v="31"/>
  </r>
  <r>
    <s v=""/>
    <n v="2049"/>
    <s v="1398/02/31"/>
    <s v="خريد تعداد 1,660 سهم فرابورس ایران(فرابورس1) به نرخ 16,100 به شماره اعلامیه 0000004422_3G"/>
    <n v="26847333"/>
    <n v="0"/>
    <n v="287877814"/>
    <x v="0"/>
    <n v="1660"/>
    <x v="5"/>
    <x v="7"/>
    <x v="2"/>
    <x v="31"/>
  </r>
  <r>
    <s v=""/>
    <n v="2050"/>
    <s v="1398/02/31"/>
    <s v="خريد تعداد 1,234 سهم فرابورس ایران(فرابورس1) به نرخ 15,899 به شماره اعلامیه 0000004213_3G"/>
    <n v="19708434"/>
    <n v="0"/>
    <n v="314725147"/>
    <x v="0"/>
    <n v="1234"/>
    <x v="5"/>
    <x v="7"/>
    <x v="2"/>
    <x v="31"/>
  </r>
  <r>
    <s v=""/>
    <n v="2051"/>
    <s v="1398/02/31"/>
    <s v="خريد تعداد 10,000 سهم فرابورس ایران(فرابورس1) به نرخ 16,447 به شماره اعلامیه 0000004078_3G"/>
    <n v="165216693"/>
    <n v="0"/>
    <n v="334433581"/>
    <x v="0"/>
    <n v="10000"/>
    <x v="5"/>
    <x v="7"/>
    <x v="2"/>
    <x v="31"/>
  </r>
  <r>
    <s v=""/>
    <n v="2052"/>
    <s v="1398/02/31"/>
    <s v="خريد تعداد 100 سهم فرابورس ایران(فرابورس1) به نرخ 15,949 به شماره اعلامیه 0000003617_3G"/>
    <n v="1602137"/>
    <n v="0"/>
    <n v="499650274"/>
    <x v="0"/>
    <n v="100"/>
    <x v="5"/>
    <x v="7"/>
    <x v="2"/>
    <x v="31"/>
  </r>
  <r>
    <s v=""/>
    <n v="2053"/>
    <s v="1398/02/31"/>
    <s v="خريد تعداد 20 سهم فرابورس ایران(فرابورس1) به نرخ 15,604 به شماره اعلامیه 0000005050_3G"/>
    <n v="313494"/>
    <n v="0"/>
    <n v="501252411"/>
    <x v="0"/>
    <n v="20"/>
    <x v="5"/>
    <x v="7"/>
    <x v="2"/>
    <x v="31"/>
  </r>
  <r>
    <s v=""/>
    <n v="2054"/>
    <s v="1398/02/31"/>
    <s v="خريد تعداد 5,000 سهم فرابورس ایران(فرابورس1) به نرخ 15,605 به شماره اعلامیه 0000005051_3G"/>
    <n v="78379232"/>
    <n v="0"/>
    <n v="501565905"/>
    <x v="0"/>
    <n v="5000"/>
    <x v="5"/>
    <x v="7"/>
    <x v="2"/>
    <x v="31"/>
  </r>
  <r>
    <s v=""/>
    <n v="2055"/>
    <s v="1398/02/31"/>
    <s v="خريد تعداد 3,150 سهم فرابورس ایران(فرابورس1) به نرخ 15,429 به شماره اعلامیه 0000003252_3G"/>
    <n v="48821999"/>
    <n v="0"/>
    <n v="579945137"/>
    <x v="0"/>
    <n v="3150"/>
    <x v="5"/>
    <x v="7"/>
    <x v="2"/>
    <x v="31"/>
  </r>
  <r>
    <s v=""/>
    <n v="2056"/>
    <s v="1398/02/31"/>
    <s v="خريد تعداد 4,480 سهم فرابورس ایران(فرابورس1) به نرخ 15,606 به شماره اعلامیه 0000005052_3G"/>
    <n v="70232290"/>
    <n v="0"/>
    <n v="628767136"/>
    <x v="0"/>
    <n v="4480"/>
    <x v="5"/>
    <x v="7"/>
    <x v="2"/>
    <x v="31"/>
  </r>
  <r>
    <s v=""/>
    <n v="2057"/>
    <s v="1398/02/31"/>
    <s v="خريد تعداد 2,339 سهم فرابورس ایران(فرابورس1) به نرخ 15,600 به شماره اعلامیه 0000003487_3G"/>
    <n v="36654051"/>
    <n v="0"/>
    <n v="698999426"/>
    <x v="0"/>
    <n v="2339"/>
    <x v="5"/>
    <x v="7"/>
    <x v="2"/>
    <x v="31"/>
  </r>
  <r>
    <s v=""/>
    <n v="2058"/>
    <s v="1398/02/31"/>
    <s v="خريد تعداد 500 سهم فرابورس ایران(فرابورس1) به نرخ 16,482 به شماره اعلامیه 0000004074_3G"/>
    <n v="8278412"/>
    <n v="0"/>
    <n v="735653477"/>
    <x v="0"/>
    <n v="500"/>
    <x v="5"/>
    <x v="7"/>
    <x v="2"/>
    <x v="31"/>
  </r>
  <r>
    <s v=""/>
    <n v="2059"/>
    <s v="1398/02/31"/>
    <s v="خريد تعداد 10,000 سهم فرابورس ایران(فرابورس1) به نرخ 15,950 به شماره اعلامیه 0000003616_3G"/>
    <n v="160224124"/>
    <n v="0"/>
    <n v="743931889"/>
    <x v="0"/>
    <n v="10000"/>
    <x v="5"/>
    <x v="7"/>
    <x v="2"/>
    <x v="31"/>
  </r>
  <r>
    <s v=""/>
    <n v="2060"/>
    <s v="1398/02/31"/>
    <s v="خريد تعداد 10,925 سهم فرابورس ایران(فرابورس1) به نرخ 15,337 به شماره اعلامیه 0000006640_3G"/>
    <n v="168317424"/>
    <n v="0"/>
    <n v="904156013"/>
    <x v="0"/>
    <n v="10925"/>
    <x v="5"/>
    <x v="7"/>
    <x v="2"/>
    <x v="31"/>
  </r>
  <r>
    <s v=""/>
    <n v="2061"/>
    <s v="1398/02/31"/>
    <s v="خريد تعداد 11,100 سهم فرابورس ایران(فرابورس1) به نرخ 16,130 به شماره اعلامیه 0000004391_3G"/>
    <n v="179855850"/>
    <n v="0"/>
    <n v="1072473437"/>
    <x v="0"/>
    <n v="11100"/>
    <x v="5"/>
    <x v="7"/>
    <x v="2"/>
    <x v="31"/>
  </r>
  <r>
    <s v=""/>
    <n v="2062"/>
    <s v="1398/02/31"/>
    <s v="فروش تعداد 44 سهم فرآوری موادمعدنی ایران(فرآور1) به نرخ 37,171 به شماره اعلاميه 0000000127_3G"/>
    <n v="0"/>
    <n v="1619581"/>
    <n v="1252329287"/>
    <x v="1"/>
    <n v="44"/>
    <x v="101"/>
    <x v="7"/>
    <x v="2"/>
    <x v="31"/>
  </r>
  <r>
    <s v=""/>
    <n v="2063"/>
    <s v="1398/02/31"/>
    <s v="فروش تعداد 1,000 سهم فرآوری موادمعدنی ایران(فرآور1) به نرخ 36,699 به شماره اعلاميه 0000000233_3G"/>
    <n v="0"/>
    <n v="36341189"/>
    <n v="1250709706"/>
    <x v="1"/>
    <n v="1000"/>
    <x v="101"/>
    <x v="7"/>
    <x v="2"/>
    <x v="31"/>
  </r>
  <r>
    <s v=""/>
    <n v="2064"/>
    <s v="1398/02/31"/>
    <s v="فروش تعداد 553 سهم فرآوری موادمعدنی ایران(فرآور1) به نرخ 37,500 به شماره اعلاميه 0000000057_3G"/>
    <n v="0"/>
    <n v="20535312"/>
    <n v="1214368517"/>
    <x v="1"/>
    <n v="553"/>
    <x v="101"/>
    <x v="7"/>
    <x v="2"/>
    <x v="31"/>
  </r>
  <r>
    <s v=""/>
    <n v="2065"/>
    <s v="1398/02/31"/>
    <s v="فروش تعداد 5,000 سهم آلومینیوم ایران(فایرا1) به نرخ 5,630 به شماره اعلاميه 0000000121_3G"/>
    <n v="0"/>
    <n v="27875543"/>
    <n v="1193833205"/>
    <x v="1"/>
    <n v="5000"/>
    <x v="107"/>
    <x v="7"/>
    <x v="2"/>
    <x v="31"/>
  </r>
  <r>
    <s v=""/>
    <n v="2066"/>
    <s v="1398/02/31"/>
    <s v="فروش تعداد 594 سهم فرآوری موادمعدنی ایران(فرآور1) به نرخ 37,401 به شماره اعلاميه 0000000065_3G"/>
    <n v="0"/>
    <n v="21999596"/>
    <n v="1165957662"/>
    <x v="1"/>
    <n v="594"/>
    <x v="101"/>
    <x v="7"/>
    <x v="2"/>
    <x v="31"/>
  </r>
  <r>
    <s v=""/>
    <n v="2067"/>
    <s v="1398/02/31"/>
    <s v="فروش تعداد 1,000 سهم سرامیک های صنعتی اردکان(کسرا1) به نرخ 7,466 به شماره اعلاميه 0000000540_3G"/>
    <n v="0"/>
    <n v="7393211"/>
    <n v="1143958066"/>
    <x v="1"/>
    <n v="1000"/>
    <x v="4"/>
    <x v="7"/>
    <x v="2"/>
    <x v="31"/>
  </r>
  <r>
    <s v=""/>
    <n v="2068"/>
    <s v="1398/02/31"/>
    <s v="فروش تعداد 5,558 سهم سرامیک های صنعتی اردکان(کسرا1) به نرخ 7,465 به شماره اعلاميه 0000000541_3G"/>
    <n v="0"/>
    <n v="41085942"/>
    <n v="1136564855"/>
    <x v="1"/>
    <n v="5558"/>
    <x v="4"/>
    <x v="7"/>
    <x v="2"/>
    <x v="31"/>
  </r>
  <r>
    <s v=""/>
    <n v="2069"/>
    <s v="1398/02/31"/>
    <s v="فروش تعداد 30 سهم فرآوری موادمعدنی ایران(فرآور1) به نرخ 36,510 به شماره اعلاميه 0000000272_3G"/>
    <n v="0"/>
    <n v="1084624"/>
    <n v="1095478913"/>
    <x v="1"/>
    <n v="30"/>
    <x v="101"/>
    <x v="7"/>
    <x v="2"/>
    <x v="31"/>
  </r>
  <r>
    <s v=""/>
    <n v="2070"/>
    <s v="1398/02/31"/>
    <s v="فروش تعداد 361 سهم فرآوری موادمعدنی ایران(فرآور1) به نرخ 37,224 به شماره اعلاميه 0000000027_3G"/>
    <n v="0"/>
    <n v="13306848"/>
    <n v="1094394289"/>
    <x v="1"/>
    <n v="361"/>
    <x v="101"/>
    <x v="7"/>
    <x v="2"/>
    <x v="31"/>
  </r>
  <r>
    <s v=""/>
    <n v="2071"/>
    <s v="1398/02/31"/>
    <s v="فروش تعداد 2,367 سهم فرآوری موادمعدنی ایران(فرآور1) به نرخ 37,202 به شماره اعلاميه 0000000023_3G"/>
    <n v="0"/>
    <n v="87198586"/>
    <n v="1081087441"/>
    <x v="1"/>
    <n v="2367"/>
    <x v="101"/>
    <x v="7"/>
    <x v="2"/>
    <x v="31"/>
  </r>
  <r>
    <s v=""/>
    <n v="2072"/>
    <s v="1398/02/31"/>
    <s v="فروش تعداد 2,651 سهم فرآوری موادمعدنی ایران(فرآور1) به نرخ 36,700 به شماره اعلاميه 0000000386_3G"/>
    <n v="0"/>
    <n v="96343125"/>
    <n v="993888855"/>
    <x v="1"/>
    <n v="2651"/>
    <x v="101"/>
    <x v="7"/>
    <x v="2"/>
    <x v="31"/>
  </r>
  <r>
    <s v=""/>
    <n v="2073"/>
    <s v="1398/02/31"/>
    <s v="فروش تعداد 14,181 سهم سرامیک های صنعتی اردکان(کسرا1) به نرخ 7,313 به شماره اعلاميه 0000000625_3G"/>
    <n v="0"/>
    <n v="102694528"/>
    <n v="897545730"/>
    <x v="1"/>
    <n v="14181"/>
    <x v="4"/>
    <x v="7"/>
    <x v="2"/>
    <x v="31"/>
  </r>
  <r>
    <s v=""/>
    <n v="2074"/>
    <s v="1398/02/31"/>
    <s v="فروش تعداد 30 سهم فرآوری موادمعدنی ایران(فرآور1) به نرخ 36,410 به شماره اعلاميه 0000000270_3G"/>
    <n v="0"/>
    <n v="1081655"/>
    <n v="794851202"/>
    <x v="1"/>
    <n v="30"/>
    <x v="101"/>
    <x v="7"/>
    <x v="2"/>
    <x v="31"/>
  </r>
  <r>
    <s v=""/>
    <n v="2075"/>
    <s v="1398/02/31"/>
    <s v="فروش تعداد 830 سهم فرآوری موادمعدنی ایران(فرآور1) به نرخ 37,350 به شماره اعلاميه 0000000078_3G"/>
    <n v="0"/>
    <n v="30698251"/>
    <n v="793769547"/>
    <x v="1"/>
    <n v="830"/>
    <x v="101"/>
    <x v="7"/>
    <x v="2"/>
    <x v="31"/>
  </r>
  <r>
    <s v=""/>
    <n v="2076"/>
    <s v="1398/02/31"/>
    <s v="فروش تعداد 537 سهم فرآوری موادمعدنی ایران(فرآور1) به نرخ 37,064 به شماره اعلاميه 0000000180_3G"/>
    <n v="0"/>
    <n v="19709315"/>
    <n v="763071296"/>
    <x v="1"/>
    <n v="537"/>
    <x v="101"/>
    <x v="7"/>
    <x v="2"/>
    <x v="31"/>
  </r>
  <r>
    <s v=""/>
    <n v="2077"/>
    <s v="1398/02/31"/>
    <s v="فروش تعداد 30 سهم فرآوری موادمعدنی ایران(فرآور1) به نرخ 36,500 به شماره اعلاميه 0000000269_3G"/>
    <n v="0"/>
    <n v="1084326"/>
    <n v="743361981"/>
    <x v="1"/>
    <n v="30"/>
    <x v="101"/>
    <x v="7"/>
    <x v="2"/>
    <x v="31"/>
  </r>
  <r>
    <s v=""/>
    <n v="2078"/>
    <s v="1398/02/31"/>
    <s v="فروش تعداد 500 سهم فرآوری موادمعدنی ایران(فرآور1) به نرخ 37,160 به شماره اعلاميه 0000000131_3G"/>
    <n v="0"/>
    <n v="18398846"/>
    <n v="742277655"/>
    <x v="1"/>
    <n v="500"/>
    <x v="101"/>
    <x v="7"/>
    <x v="2"/>
    <x v="31"/>
  </r>
  <r>
    <s v=""/>
    <n v="2079"/>
    <s v="1398/02/31"/>
    <s v="فروش تعداد 80 سهم فرآوری موادمعدنی ایران(فرآور1) به نرخ 37,200 به شماره اعلاميه 0000000020_3G"/>
    <n v="0"/>
    <n v="2946987"/>
    <n v="723878809"/>
    <x v="1"/>
    <n v="80"/>
    <x v="101"/>
    <x v="7"/>
    <x v="2"/>
    <x v="31"/>
  </r>
  <r>
    <s v=""/>
    <n v="2080"/>
    <s v="1398/02/31"/>
    <s v="فروش تعداد 173 سهم فرآوری موادمعدنی ایران(فرآور1) به نرخ 37,225 به شماره اعلاميه 0000000026_3G"/>
    <n v="0"/>
    <n v="6377141"/>
    <n v="720931822"/>
    <x v="1"/>
    <n v="173"/>
    <x v="101"/>
    <x v="7"/>
    <x v="2"/>
    <x v="31"/>
  </r>
  <r>
    <s v=""/>
    <n v="2081"/>
    <s v="1398/02/31"/>
    <s v="فروش تعداد 300 سهم فرآوری موادمعدنی ایران(فرآور1) به نرخ 37,170 به شماره اعلاميه 0000000155_3G"/>
    <n v="0"/>
    <n v="11042285"/>
    <n v="714554681"/>
    <x v="1"/>
    <n v="300"/>
    <x v="101"/>
    <x v="7"/>
    <x v="2"/>
    <x v="31"/>
  </r>
  <r>
    <s v=""/>
    <n v="2082"/>
    <s v="1398/02/31"/>
    <s v="فروش تعداد 200 سهم فرآوری موادمعدنی ایران(فرآور1) به نرخ 37,201 به شماره اعلاميه 0000000019_3G"/>
    <n v="0"/>
    <n v="7367660"/>
    <n v="703512396"/>
    <x v="1"/>
    <n v="200"/>
    <x v="101"/>
    <x v="7"/>
    <x v="2"/>
    <x v="31"/>
  </r>
  <r>
    <s v=""/>
    <n v="2083"/>
    <s v="1398/02/31"/>
    <s v="فروش تعداد 2,329 سهم فرآوری موادمعدنی ایران(فرآور1) به نرخ 37,400 به شماره اعلاميه 0000000068_3G"/>
    <n v="0"/>
    <n v="86255346"/>
    <n v="696144736"/>
    <x v="1"/>
    <n v="2329"/>
    <x v="101"/>
    <x v="7"/>
    <x v="2"/>
    <x v="31"/>
  </r>
  <r>
    <s v=""/>
    <n v="2084"/>
    <s v="1398/02/31"/>
    <s v="فروش تعداد 4,320 سهم فرآوری موادمعدنی ایران(فرآور1) به نرخ 36,411 به شماره اعلاميه 0000000307_3G"/>
    <n v="0"/>
    <n v="155761898"/>
    <n v="609889390"/>
    <x v="1"/>
    <n v="4320"/>
    <x v="101"/>
    <x v="7"/>
    <x v="2"/>
    <x v="31"/>
  </r>
  <r>
    <s v=""/>
    <n v="2085"/>
    <s v="1398/02/31"/>
    <s v="فروش تعداد 3,616 سهم سرامیک های صنعتی اردکان(کسرا1) به نرخ 7,330 به شماره اعلاميه 0000000621_3G"/>
    <n v="0"/>
    <n v="26246860"/>
    <n v="454127492"/>
    <x v="1"/>
    <n v="3616"/>
    <x v="4"/>
    <x v="7"/>
    <x v="2"/>
    <x v="31"/>
  </r>
  <r>
    <s v=""/>
    <n v="2086"/>
    <s v="1398/02/31"/>
    <s v="فروش تعداد 516 سهم فرآوری موادمعدنی ایران(فرآور1) به نرخ 37,351 به شماره اعلاميه 0000000076_3G"/>
    <n v="0"/>
    <n v="19085208"/>
    <n v="427880632"/>
    <x v="1"/>
    <n v="516"/>
    <x v="101"/>
    <x v="7"/>
    <x v="2"/>
    <x v="31"/>
  </r>
  <r>
    <s v=""/>
    <n v="2087"/>
    <s v="1398/02/31"/>
    <s v="فروش تعداد 1,000 سهم فرآوری موادمعدنی ایران(فرآور1) به نرخ 37,316 به شماره اعلاميه 0000000079_3G"/>
    <n v="0"/>
    <n v="36952172"/>
    <n v="408795424"/>
    <x v="1"/>
    <n v="1000"/>
    <x v="101"/>
    <x v="7"/>
    <x v="2"/>
    <x v="31"/>
  </r>
  <r>
    <s v=""/>
    <n v="2088"/>
    <s v="1398/02/31"/>
    <s v="فروش تعداد 161 سهم فرآوری موادمعدنی ایران(فرآور1) به نرخ 36,701 به شماره اعلاميه 0000000227_3G"/>
    <n v="0"/>
    <n v="5851258"/>
    <n v="371843252"/>
    <x v="1"/>
    <n v="161"/>
    <x v="101"/>
    <x v="7"/>
    <x v="2"/>
    <x v="31"/>
  </r>
  <r>
    <s v=""/>
    <n v="2089"/>
    <s v="1398/02/31"/>
    <s v="فروش تعداد 1,000 سهم فرآوری موادمعدنی ایران(فرآور1) به نرخ 36,702 به شماره اعلاميه 0000000224_3G"/>
    <n v="0"/>
    <n v="36344158"/>
    <n v="365991994"/>
    <x v="1"/>
    <n v="1000"/>
    <x v="101"/>
    <x v="7"/>
    <x v="2"/>
    <x v="31"/>
  </r>
  <r>
    <s v=""/>
    <n v="2090"/>
    <s v="1398/02/31"/>
    <s v="فروش تعداد 900 سهم فرآوری موادمعدنی ایران(فرآور1) به نرخ 37,222 به شماره اعلاميه 0000000025_3G"/>
    <n v="0"/>
    <n v="33173182"/>
    <n v="329647836"/>
    <x v="1"/>
    <n v="900"/>
    <x v="101"/>
    <x v="7"/>
    <x v="2"/>
    <x v="31"/>
  </r>
  <r>
    <s v=""/>
    <n v="2091"/>
    <s v="1398/02/31"/>
    <s v="فروش تعداد 718 سهم فرآوری موادمعدنی ایران(فرآور1) به نرخ 37,000 به شماره اعلاميه 0000000145_3G"/>
    <n v="0"/>
    <n v="26306998"/>
    <n v="296474654"/>
    <x v="1"/>
    <n v="718"/>
    <x v="101"/>
    <x v="7"/>
    <x v="2"/>
    <x v="31"/>
  </r>
  <r>
    <s v=""/>
    <n v="2092"/>
    <s v="1398/02/31"/>
    <s v="فروش تعداد 160 سهم فرآوری موادمعدنی ایران(فرآور1) به نرخ 37,451 به شماره اعلاميه 0000000054_3G"/>
    <n v="0"/>
    <n v="5933741"/>
    <n v="270167656"/>
    <x v="1"/>
    <n v="160"/>
    <x v="101"/>
    <x v="7"/>
    <x v="2"/>
    <x v="31"/>
  </r>
  <r>
    <s v=""/>
    <n v="2093"/>
    <s v="1398/02/31"/>
    <s v="فروش تعداد 322 سهم فرآوری موادمعدنی ایران(فرآور1) به نرخ 36,720 به شماره اعلاميه 0000000223_3G"/>
    <n v="0"/>
    <n v="11708561"/>
    <n v="264233915"/>
    <x v="1"/>
    <n v="322"/>
    <x v="101"/>
    <x v="7"/>
    <x v="2"/>
    <x v="31"/>
  </r>
  <r>
    <s v=""/>
    <n v="2094"/>
    <s v="1398/02/31"/>
    <s v="فروش تعداد 5,000 سهم فرآوری موادمعدنی ایران(فرآور1) به نرخ 37,360 به شماره اعلاميه 0000000098_3G"/>
    <n v="0"/>
    <n v="184978712"/>
    <n v="252525354"/>
    <x v="1"/>
    <n v="5000"/>
    <x v="101"/>
    <x v="7"/>
    <x v="2"/>
    <x v="31"/>
  </r>
  <r>
    <s v=""/>
    <n v="2095"/>
    <s v="1398/02/31"/>
    <s v="فروش تعداد 450 سهم فرآوری موادمعدنی ایران(فرآور1) به نرخ 37,051 به شماره اعلاميه 0000000183_3G"/>
    <n v="0"/>
    <n v="16510395"/>
    <n v="67546642"/>
    <x v="1"/>
    <n v="450"/>
    <x v="101"/>
    <x v="7"/>
    <x v="2"/>
    <x v="31"/>
  </r>
  <r>
    <s v=""/>
    <n v="2096"/>
    <s v="1398/02/31"/>
    <s v="فروش تعداد 60 سهم فرآوری موادمعدنی ایران(فرآور1) به نرخ 36,730 به شماره اعلاميه 0000000382_3G"/>
    <n v="0"/>
    <n v="2182320"/>
    <n v="51036247"/>
    <x v="1"/>
    <n v="60"/>
    <x v="101"/>
    <x v="7"/>
    <x v="2"/>
    <x v="31"/>
  </r>
  <r>
    <s v=""/>
    <n v="2097"/>
    <s v="1398/02/31"/>
    <s v="فروش تعداد 394 سهم فرآوری موادمعدنی ایران(فرآور1) به نرخ 37,450 به شماره اعلاميه 0000000055_3G"/>
    <n v="0"/>
    <n v="14611444"/>
    <n v="48853927"/>
    <x v="1"/>
    <n v="394"/>
    <x v="101"/>
    <x v="7"/>
    <x v="2"/>
    <x v="31"/>
  </r>
  <r>
    <s v=""/>
    <n v="2098"/>
    <s v="1398/02/31"/>
    <s v="فروش تعداد 280 سهم فرآوری موادمعدنی ایران(فرآور1) به نرخ 37,102 به شماره اعلاميه 0000000016_3G"/>
    <n v="0"/>
    <n v="10287281"/>
    <n v="34242483"/>
    <x v="1"/>
    <n v="280"/>
    <x v="101"/>
    <x v="7"/>
    <x v="2"/>
    <x v="31"/>
  </r>
  <r>
    <s v=""/>
    <n v="2099"/>
    <s v="1398/02/31"/>
    <s v="فروش تعداد 647 سهم فرآوری موادمعدنی ایران(فرآور1) به نرخ 37,305 به شماره اعلاميه 0000000069_3G"/>
    <n v="0"/>
    <n v="23901009"/>
    <n v="23955202"/>
    <x v="1"/>
    <n v="647"/>
    <x v="101"/>
    <x v="7"/>
    <x v="2"/>
    <x v="31"/>
  </r>
  <r>
    <s v=""/>
    <n v="2100"/>
    <s v="1398/02/31"/>
    <s v="بابت سود صندوق سرمایه گذاری حامی اردیبهشت 98"/>
    <n v="0"/>
    <n v="4530"/>
    <n v="54193"/>
    <x v="3"/>
    <n v="0"/>
    <x v="2"/>
    <x v="7"/>
    <x v="2"/>
    <x v="31"/>
  </r>
  <r>
    <s v=""/>
    <n v="2101"/>
    <s v="1398/02/31"/>
    <s v="پرداخت وجه طی حواله کارت به کارت دروازه پرداخت به شماره 150731103312 بانک ملت تاریخ : 1398/02/30 شعبه : فرعی(A2)"/>
    <n v="0"/>
    <n v="20000000"/>
    <n v="49663"/>
    <x v="4"/>
    <n v="0"/>
    <x v="2"/>
    <x v="7"/>
    <x v="2"/>
    <x v="31"/>
  </r>
  <r>
    <s v=""/>
    <n v="2102"/>
    <s v="1398/02/30"/>
    <s v="خريد تعداد 383 سهم سایر اشخاص بورس انرژی(انرژی31) به نرخ 52,100 به شماره اعلامیه 0000000118_3G"/>
    <n v="20044890"/>
    <n v="0"/>
    <n v="-19950337"/>
    <x v="0"/>
    <n v="383"/>
    <x v="61"/>
    <x v="7"/>
    <x v="2"/>
    <x v="31"/>
  </r>
  <r>
    <s v=""/>
    <n v="2103"/>
    <s v="1398/02/30"/>
    <s v="خريد تعداد 1,350 سهم سایر اشخاص بورس انرژی(انرژی31) به نرخ 51,854 به شماره اعلامیه 0000000177_3G"/>
    <n v="70320706"/>
    <n v="0"/>
    <n v="94553"/>
    <x v="0"/>
    <n v="1350"/>
    <x v="61"/>
    <x v="7"/>
    <x v="2"/>
    <x v="31"/>
  </r>
  <r>
    <s v=""/>
    <n v="2104"/>
    <s v="1398/02/30"/>
    <s v="خريد تعداد 63 سهم سایر اشخاص بورس انرژی(انرژی31) به نرخ 51,800 به شماره اعلامیه 0000000278_3G"/>
    <n v="3278213"/>
    <n v="0"/>
    <n v="70415259"/>
    <x v="0"/>
    <n v="63"/>
    <x v="61"/>
    <x v="7"/>
    <x v="2"/>
    <x v="31"/>
  </r>
  <r>
    <s v=""/>
    <n v="2105"/>
    <s v="1398/02/30"/>
    <s v="فروش تعداد 1,000 سهم آلومینیوم ایران(فایرا1) به نرخ 5,583 به شماره اعلاميه 0000000046_3G"/>
    <n v="0"/>
    <n v="5528569"/>
    <n v="73693472"/>
    <x v="1"/>
    <n v="1000"/>
    <x v="107"/>
    <x v="7"/>
    <x v="2"/>
    <x v="31"/>
  </r>
  <r>
    <s v=""/>
    <n v="2106"/>
    <s v="1398/02/30"/>
    <s v="فروش تعداد 273 سهم به پرداخت ملت(پرداخت1) به نرخ 11,810 به شماره اعلاميه 0000000008_3G"/>
    <n v="0"/>
    <n v="3192699"/>
    <n v="68164903"/>
    <x v="1"/>
    <n v="273"/>
    <x v="108"/>
    <x v="7"/>
    <x v="2"/>
    <x v="31"/>
  </r>
  <r>
    <s v=""/>
    <n v="2107"/>
    <s v="1398/02/30"/>
    <s v="فروش تعداد 190 سهم صنایع خاک چینی ایران(کخاک1) به نرخ 17,590 به شماره اعلاميه 0000000074_3G"/>
    <n v="0"/>
    <n v="3309518"/>
    <n v="64972204"/>
    <x v="1"/>
    <n v="190"/>
    <x v="67"/>
    <x v="7"/>
    <x v="2"/>
    <x v="31"/>
  </r>
  <r>
    <s v=""/>
    <n v="2108"/>
    <s v="1398/02/30"/>
    <s v="فروش تعداد 999 سهم معادن بافق(کبافق1) به نرخ 36,551 به شماره اعلاميه 0000000011_3G"/>
    <n v="0"/>
    <n v="36158440"/>
    <n v="61662686"/>
    <x v="1"/>
    <n v="999"/>
    <x v="50"/>
    <x v="7"/>
    <x v="2"/>
    <x v="31"/>
  </r>
  <r>
    <s v=""/>
    <n v="2109"/>
    <s v="1398/02/30"/>
    <s v="فروش تعداد 1,968 سهم خدمات انفورماتیک(رانفور1) به نرخ 12,502 به شماره اعلاميه 0000000052_3G"/>
    <n v="0"/>
    <n v="24364058"/>
    <n v="25504246"/>
    <x v="1"/>
    <n v="1968"/>
    <x v="75"/>
    <x v="7"/>
    <x v="2"/>
    <x v="31"/>
  </r>
  <r>
    <s v=""/>
    <n v="2110"/>
    <s v="1398/02/30"/>
    <s v="فروش تعداد 180 سهم آلومینیوم ایران(فایرا1) به نرخ 5,582 به شماره اعلاميه 0000000047_3G"/>
    <n v="0"/>
    <n v="994967"/>
    <n v="1140188"/>
    <x v="1"/>
    <n v="180"/>
    <x v="107"/>
    <x v="7"/>
    <x v="2"/>
    <x v="31"/>
  </r>
  <r>
    <s v=""/>
    <n v="2111"/>
    <s v="1398/02/25"/>
    <s v="خريد تعداد 1,000 سهم صنایع شیمیایی ایران (شیران1) به نرخ 7,710 به شماره اعلاميه 0000000438_3G"/>
    <n v="7745774"/>
    <n v="0"/>
    <n v="145221"/>
    <x v="0"/>
    <n v="1000"/>
    <x v="106"/>
    <x v="7"/>
    <x v="2"/>
    <x v="31"/>
  </r>
  <r>
    <s v=""/>
    <n v="2112"/>
    <s v="1398/02/25"/>
    <s v="خريد تعداد 2,890 سهم سرمایه گذاری آتیه دماوند(واتی1) به نرخ 2,450 به شماره اعلاميه 0000000342_3G"/>
    <n v="7113351"/>
    <n v="0"/>
    <n v="7890995"/>
    <x v="0"/>
    <n v="2890"/>
    <x v="102"/>
    <x v="7"/>
    <x v="2"/>
    <x v="31"/>
  </r>
  <r>
    <s v=""/>
    <n v="2113"/>
    <s v="1398/02/25"/>
    <s v="خريد تعداد 40,430 سهم سرمایه گذاری آتیه دماوند(واتی1) به نرخ 2,449 به شماره اعلاميه 0000000341_3G"/>
    <n v="99472488"/>
    <n v="0"/>
    <n v="15004346"/>
    <x v="0"/>
    <n v="40430"/>
    <x v="102"/>
    <x v="7"/>
    <x v="2"/>
    <x v="31"/>
  </r>
  <r>
    <s v=""/>
    <n v="2114"/>
    <s v="1398/02/25"/>
    <s v="خريد تعداد 10,000 سهم سرمایه گذاری آتیه دماوند(واتی1) به نرخ 2,490 به شماره اعلاميه 0000000374_3G"/>
    <n v="25015536"/>
    <n v="0"/>
    <n v="114476834"/>
    <x v="0"/>
    <n v="10000"/>
    <x v="102"/>
    <x v="7"/>
    <x v="2"/>
    <x v="31"/>
  </r>
  <r>
    <s v=""/>
    <n v="2115"/>
    <s v="1398/02/25"/>
    <s v="خريد تعداد 25,000 سهم سرمایه گذاری آتیه دماوند(واتی1) به نرخ 2,491 به شماره اعلاميه 0000000380_3G"/>
    <n v="62563937"/>
    <n v="0"/>
    <n v="139492370"/>
    <x v="0"/>
    <n v="25000"/>
    <x v="102"/>
    <x v="7"/>
    <x v="2"/>
    <x v="31"/>
  </r>
  <r>
    <s v=""/>
    <n v="2116"/>
    <s v="1398/02/25"/>
    <s v="فروش تعداد 5,000 سهم سرمایه گذاری نیرو(ونیرو1) به نرخ 1,289 به شماره اعلاميه 0000000324_3G"/>
    <n v="0"/>
    <n v="6382164"/>
    <n v="202056307"/>
    <x v="1"/>
    <n v="5000"/>
    <x v="109"/>
    <x v="7"/>
    <x v="2"/>
    <x v="31"/>
  </r>
  <r>
    <s v=""/>
    <n v="2117"/>
    <s v="1398/02/25"/>
    <s v="فروش تعداد 153,388 سهم سرمایه گذاری نیرو(ونیرو1) به نرخ 1,288 به شماره اعلاميه 0000000330_3G"/>
    <n v="0"/>
    <n v="195637513"/>
    <n v="195674143"/>
    <x v="1"/>
    <n v="153388"/>
    <x v="109"/>
    <x v="7"/>
    <x v="2"/>
    <x v="31"/>
  </r>
  <r>
    <s v=""/>
    <n v="2118"/>
    <s v="1398/02/24"/>
    <s v="خريد تعداد 3,000 سهم صنایع خاک چینی ایران(کخاک1) به نرخ 18,447 به شماره اعلاميه 0000000265_3G"/>
    <n v="55597777"/>
    <n v="0"/>
    <n v="36630"/>
    <x v="0"/>
    <n v="3000"/>
    <x v="67"/>
    <x v="7"/>
    <x v="2"/>
    <x v="31"/>
  </r>
  <r>
    <s v=""/>
    <n v="2119"/>
    <s v="1398/02/24"/>
    <s v="خريد تعداد 975 سهم صنایع خاک چینی ایران(کخاک1) به نرخ 18,448 به شماره اعلاميه 0000000266_3G"/>
    <n v="18070255"/>
    <n v="0"/>
    <n v="55634407"/>
    <x v="0"/>
    <n v="975"/>
    <x v="67"/>
    <x v="7"/>
    <x v="2"/>
    <x v="31"/>
  </r>
  <r>
    <s v=""/>
    <n v="2120"/>
    <s v="1398/02/24"/>
    <s v="خريد تعداد 400 سهم صنایع خاک چینی ایران(کخاک1) به نرخ 18,446 به شماره اعلاميه 0000000263_3G"/>
    <n v="7412632"/>
    <n v="0"/>
    <n v="73704662"/>
    <x v="0"/>
    <n v="400"/>
    <x v="67"/>
    <x v="7"/>
    <x v="2"/>
    <x v="31"/>
  </r>
  <r>
    <s v=""/>
    <n v="2121"/>
    <s v="1398/02/23"/>
    <s v="خريد تعداد 11,509 سهم سرامیک های صنعتی اردکان(کسرا1) به نرخ 6,698 به شماره اعلاميه 0000000816_3G"/>
    <n v="77444963"/>
    <n v="0"/>
    <n v="81117294"/>
    <x v="0"/>
    <n v="11509"/>
    <x v="4"/>
    <x v="7"/>
    <x v="2"/>
    <x v="31"/>
  </r>
  <r>
    <s v=""/>
    <n v="2122"/>
    <s v="1398/02/23"/>
    <s v="خريد تعداد 8,341 سهم سرامیک های صنعتی اردکان(کسرا1) به نرخ 6,680 به شماره اعلاميه 0000000815_3G"/>
    <n v="55976407"/>
    <n v="0"/>
    <n v="158562257"/>
    <x v="0"/>
    <n v="8341"/>
    <x v="4"/>
    <x v="7"/>
    <x v="2"/>
    <x v="31"/>
  </r>
  <r>
    <s v=""/>
    <n v="2123"/>
    <s v="1398/02/23"/>
    <s v="فروش تعداد 900 سهم تجارت الکترونیک پارسیان کیش(تاپکیش1) به نرخ 5,950 به شماره اعلامیه 0000000355_3G"/>
    <n v="0"/>
    <n v="5302791"/>
    <n v="214538664"/>
    <x v="1"/>
    <n v="900"/>
    <x v="110"/>
    <x v="7"/>
    <x v="2"/>
    <x v="31"/>
  </r>
  <r>
    <s v=""/>
    <n v="2124"/>
    <s v="1398/02/23"/>
    <s v="فروش تعداد 22 سهم تجارت الکترونیک پارسیان کیش(تاپکیش1) به نرخ 5,941 به شماره اعلامیه 0000000356_3G"/>
    <n v="0"/>
    <n v="129432"/>
    <n v="209235873"/>
    <x v="1"/>
    <n v="22"/>
    <x v="110"/>
    <x v="7"/>
    <x v="2"/>
    <x v="31"/>
  </r>
  <r>
    <s v=""/>
    <n v="2125"/>
    <s v="1398/02/23"/>
    <s v="فروش تعداد 212 سهم صنایع شیمیایی سینا(شسینا1) به نرخ 22,209 به شماره اعلاميه 0000000039_3G"/>
    <n v="0"/>
    <n v="4662405"/>
    <n v="209106441"/>
    <x v="1"/>
    <n v="212"/>
    <x v="111"/>
    <x v="7"/>
    <x v="2"/>
    <x v="31"/>
  </r>
  <r>
    <s v=""/>
    <n v="2126"/>
    <s v="1398/02/23"/>
    <s v="فروش تعداد 2,500 سهم معادن بافق(کبافق1) به نرخ 33,402 به شماره اعلاميه 0000000082_3G"/>
    <n v="0"/>
    <n v="82690830"/>
    <n v="204444036"/>
    <x v="1"/>
    <n v="2500"/>
    <x v="50"/>
    <x v="7"/>
    <x v="2"/>
    <x v="31"/>
  </r>
  <r>
    <s v=""/>
    <n v="2127"/>
    <s v="1398/02/23"/>
    <s v="فروش تعداد 1,255 سهم صنایع شیمیایی سینا(شسینا1) به نرخ 22,214 به شماره اعلاميه 0000000040_3G"/>
    <n v="0"/>
    <n v="27606758"/>
    <n v="121753206"/>
    <x v="1"/>
    <n v="1255"/>
    <x v="111"/>
    <x v="7"/>
    <x v="2"/>
    <x v="31"/>
  </r>
  <r>
    <s v=""/>
    <n v="2128"/>
    <s v="1398/02/23"/>
    <s v="فروش تعداد 114 سهم معادن بافق(کبافق1) به نرخ 33,405 به شماره اعلاميه 0000000085_3G"/>
    <n v="0"/>
    <n v="3771043"/>
    <n v="94146448"/>
    <x v="1"/>
    <n v="114"/>
    <x v="50"/>
    <x v="7"/>
    <x v="2"/>
    <x v="31"/>
  </r>
  <r>
    <s v=""/>
    <n v="2129"/>
    <s v="1398/02/23"/>
    <s v="فروش تعداد 288 سهم صنایع شیمیایی سینا(شسینا1) به نرخ 22,211 به شماره اعلاميه 0000000038_3G"/>
    <n v="0"/>
    <n v="6334404"/>
    <n v="90375405"/>
    <x v="1"/>
    <n v="288"/>
    <x v="111"/>
    <x v="7"/>
    <x v="2"/>
    <x v="31"/>
  </r>
  <r>
    <s v=""/>
    <n v="2130"/>
    <s v="1398/02/23"/>
    <s v="فروش تعداد 1,536 سهم معادن بافق(کبافق1) به نرخ 33,500 به شماره اعلاميه 0000000080_3G"/>
    <n v="0"/>
    <n v="50954313"/>
    <n v="84041001"/>
    <x v="1"/>
    <n v="1536"/>
    <x v="50"/>
    <x v="7"/>
    <x v="2"/>
    <x v="31"/>
  </r>
  <r>
    <s v=""/>
    <n v="2131"/>
    <s v="1398/02/23"/>
    <s v="فروش تعداد 1,500 سهم صنایع شیمیایی سینا(شسینا1) به نرخ 22,212 به شماره اعلاميه 0000000037_3G"/>
    <n v="0"/>
    <n v="32993153"/>
    <n v="33086688"/>
    <x v="1"/>
    <n v="1500"/>
    <x v="111"/>
    <x v="7"/>
    <x v="2"/>
    <x v="31"/>
  </r>
  <r>
    <s v=""/>
    <n v="2132"/>
    <s v="1398/02/18"/>
    <s v="خريد تعداد 2,600 سهم بورس کالای ایران(کالا1) به نرخ 13,500 به شماره اعلاميه 0000000292_3G"/>
    <n v="35262864"/>
    <n v="0"/>
    <n v="93535"/>
    <x v="0"/>
    <n v="2600"/>
    <x v="8"/>
    <x v="7"/>
    <x v="2"/>
    <x v="31"/>
  </r>
  <r>
    <s v=""/>
    <n v="2133"/>
    <s v="1398/02/18"/>
    <s v="خريد تعداد 10,000 سهم سرامیک های صنعتی اردکان(کسرا1) به نرخ 6,290 به شماره اعلاميه 0000000455_3G"/>
    <n v="63191850"/>
    <n v="0"/>
    <n v="35356399"/>
    <x v="0"/>
    <n v="10000"/>
    <x v="4"/>
    <x v="7"/>
    <x v="2"/>
    <x v="31"/>
  </r>
  <r>
    <s v=""/>
    <n v="2134"/>
    <s v="1398/02/18"/>
    <s v="فروش تعداد 3,000 سهم پرداخت الکترونیک سامان کیش(سپ1) به نرخ 10,300 به شماره اعلاميه 0000000030_3G"/>
    <n v="0"/>
    <n v="30598725"/>
    <n v="98548249"/>
    <x v="1"/>
    <n v="3000"/>
    <x v="112"/>
    <x v="7"/>
    <x v="2"/>
    <x v="31"/>
  </r>
  <r>
    <s v=""/>
    <n v="2135"/>
    <s v="1398/02/18"/>
    <s v="فروش تعداد 1,957 سهم پرداخت الکترونیک سامان کیش(سپ1) به نرخ 10,202 به شماره اعلاميه 0000000038_3G"/>
    <n v="0"/>
    <n v="19770659"/>
    <n v="67949524"/>
    <x v="1"/>
    <n v="1957"/>
    <x v="112"/>
    <x v="7"/>
    <x v="2"/>
    <x v="31"/>
  </r>
  <r>
    <s v=""/>
    <n v="2136"/>
    <s v="1398/02/18"/>
    <s v="فروش تعداد 3,776 سهم پرداخت الکترونیک سامان کیش(سپ1) به نرخ 10,200 به شماره اعلاميه 0000000035_3G"/>
    <n v="0"/>
    <n v="38139685"/>
    <n v="48178865"/>
    <x v="1"/>
    <n v="3776"/>
    <x v="112"/>
    <x v="7"/>
    <x v="2"/>
    <x v="31"/>
  </r>
  <r>
    <s v=""/>
    <n v="2137"/>
    <s v="1398/02/18"/>
    <s v="فروش تعداد 940 سهم پرداخت الکترونیک سامان کیش(سپ1) به نرخ 10,201 به شماره اعلاميه 0000000031_3G"/>
    <n v="0"/>
    <n v="9495452"/>
    <n v="10039180"/>
    <x v="1"/>
    <n v="940"/>
    <x v="112"/>
    <x v="7"/>
    <x v="2"/>
    <x v="31"/>
  </r>
  <r>
    <s v=""/>
    <n v="2138"/>
    <s v="1398/02/17"/>
    <s v="پرداخت وجه طی حواله کارت به کارت دروازه پرداخت به شماره 150129157349 بانک ملت تاریخ : 1398/02/16 شعبه : فرعی(A2)"/>
    <n v="0"/>
    <n v="16000000"/>
    <n v="543728"/>
    <x v="4"/>
    <n v="0"/>
    <x v="2"/>
    <x v="7"/>
    <x v="2"/>
    <x v="31"/>
  </r>
  <r>
    <s v=""/>
    <n v="2139"/>
    <s v="1398/02/16"/>
    <s v="خريد تعداد 45 واحد صندوق س.پشتوانه طلای لوتوس(طلا1) به نرخ 40,537 به شماره اعلامیه 0000001668_3G"/>
    <n v="1826261"/>
    <n v="0"/>
    <n v="-15456272"/>
    <x v="0"/>
    <n v="0"/>
    <x v="2"/>
    <x v="7"/>
    <x v="2"/>
    <x v="31"/>
  </r>
  <r>
    <s v=""/>
    <n v="2140"/>
    <s v="1398/02/16"/>
    <s v="خريد تعداد 39 واحد صندوق س.پشتوانه طلای لوتوس(طلا1) به نرخ 40,540 به شماره اعلامیه 0000001649_3G"/>
    <n v="1582875"/>
    <n v="0"/>
    <n v="-13630011"/>
    <x v="0"/>
    <n v="0"/>
    <x v="2"/>
    <x v="7"/>
    <x v="2"/>
    <x v="31"/>
  </r>
  <r>
    <s v=""/>
    <n v="2141"/>
    <s v="1398/02/16"/>
    <s v="خريد تعداد 300 واحد صندوق س.پشتوانه طلای لوتوس(طلا1) به نرخ 40,539 به شماره اعلامیه 0000001651_3G"/>
    <n v="12175685"/>
    <n v="0"/>
    <n v="-12047136"/>
    <x v="0"/>
    <n v="0"/>
    <x v="2"/>
    <x v="7"/>
    <x v="2"/>
    <x v="31"/>
  </r>
  <r>
    <s v=""/>
    <n v="2142"/>
    <s v="1398/02/15"/>
    <s v="خريد تعداد 630 سهم بورس اوراق بهادار تهران(بورس1) به نرخ 10,395 به شماره اعلاميه 0000000043_3G"/>
    <n v="6579232"/>
    <n v="0"/>
    <n v="128549"/>
    <x v="0"/>
    <n v="630"/>
    <x v="9"/>
    <x v="7"/>
    <x v="2"/>
    <x v="31"/>
  </r>
  <r>
    <s v=""/>
    <n v="2143"/>
    <s v="1398/02/15"/>
    <s v="خريد تعداد 6,180 سهم آلومینیوم ایران(فایرا1) به نرخ 6,286 به شماره اعلاميه 0000000359_3G"/>
    <n v="39027724"/>
    <n v="0"/>
    <n v="6707781"/>
    <x v="0"/>
    <n v="6180"/>
    <x v="107"/>
    <x v="7"/>
    <x v="2"/>
    <x v="31"/>
  </r>
  <r>
    <s v=""/>
    <n v="2144"/>
    <s v="1398/02/15"/>
    <s v="فروش تعداد 3,012 سهم باما(کاما1) به نرخ 13,113 به شماره اعلاميه 0000000044_3G"/>
    <n v="0"/>
    <n v="39111271"/>
    <n v="45735505"/>
    <x v="1"/>
    <n v="3012"/>
    <x v="25"/>
    <x v="7"/>
    <x v="2"/>
    <x v="31"/>
  </r>
  <r>
    <s v=""/>
    <n v="2145"/>
    <s v="1398/02/14"/>
    <s v="خريد تعداد 3,000 سهم صنایع خاک چینی ایران(کخاک1) به نرخ 18,279 به شماره اعلاميه 0000000170_3G"/>
    <n v="55091440"/>
    <n v="0"/>
    <n v="6624234"/>
    <x v="0"/>
    <n v="3000"/>
    <x v="67"/>
    <x v="7"/>
    <x v="2"/>
    <x v="31"/>
  </r>
  <r>
    <s v=""/>
    <n v="2146"/>
    <s v="1398/02/14"/>
    <s v="خريد تعداد 600 سهم صنایع خاک چینی ایران(کخاک1) به نرخ 18,269 به شماره اعلاميه 0000000209_3G"/>
    <n v="11012259"/>
    <n v="0"/>
    <n v="61715674"/>
    <x v="0"/>
    <n v="600"/>
    <x v="67"/>
    <x v="7"/>
    <x v="2"/>
    <x v="31"/>
  </r>
  <r>
    <s v=""/>
    <n v="2147"/>
    <s v="1398/02/14"/>
    <s v="فروش تعداد 475 سهم قاسم ایران(قاسم1) به نرخ 12,750 به شماره اعلامیه 0000000768_3G"/>
    <n v="0"/>
    <n v="5997205"/>
    <n v="72727933"/>
    <x v="1"/>
    <n v="475"/>
    <x v="113"/>
    <x v="7"/>
    <x v="2"/>
    <x v="31"/>
  </r>
  <r>
    <s v=""/>
    <n v="2148"/>
    <s v="1398/02/14"/>
    <s v="فروش تعداد 82 سهم زرین معدن آسیا(فزرین1) به نرخ 6,689 به شماره اعلامیه 0000000514_3G"/>
    <n v="0"/>
    <n v="543153"/>
    <n v="66730728"/>
    <x v="1"/>
    <n v="82"/>
    <x v="114"/>
    <x v="7"/>
    <x v="2"/>
    <x v="31"/>
  </r>
  <r>
    <s v=""/>
    <n v="2149"/>
    <s v="1398/02/14"/>
    <s v="فروش تعداد 9,557 سهم کشتیرانی دریای خزر(حخزر1) به نرخ 6,940 به شماره اعلامیه 0000000059_3G"/>
    <n v="0"/>
    <n v="65678912"/>
    <n v="66187575"/>
    <x v="1"/>
    <n v="9557"/>
    <x v="115"/>
    <x v="7"/>
    <x v="2"/>
    <x v="31"/>
  </r>
  <r>
    <s v=""/>
    <n v="2150"/>
    <s v="1398/02/10"/>
    <s v="خريد تعداد 20,000 سهم فرابورس ایران(فرابورس1) به نرخ 9,600 به شماره اعلامیه 0000000787_3G"/>
    <n v="192871680"/>
    <n v="0"/>
    <n v="508663"/>
    <x v="0"/>
    <n v="20000"/>
    <x v="5"/>
    <x v="7"/>
    <x v="2"/>
    <x v="31"/>
  </r>
  <r>
    <s v=""/>
    <n v="2151"/>
    <s v="1398/02/10"/>
    <s v="خريد تعداد 20,000 سهم بورس کالای ایران(کالا1) به نرخ 15,560 به شماره اعلاميه 0000000216_3G"/>
    <n v="312643968"/>
    <n v="0"/>
    <n v="193380343"/>
    <x v="0"/>
    <n v="20000"/>
    <x v="8"/>
    <x v="7"/>
    <x v="2"/>
    <x v="31"/>
  </r>
  <r>
    <s v=""/>
    <n v="2152"/>
    <s v="1398/02/10"/>
    <s v="خريد تعداد 25,667 سهم سرامیک های صنعتی اردکان(کسرا1) به نرخ 6,873 به شماره اعلاميه 0000003355_3G"/>
    <n v="177227824"/>
    <n v="0"/>
    <n v="506024311"/>
    <x v="0"/>
    <n v="25667"/>
    <x v="4"/>
    <x v="7"/>
    <x v="2"/>
    <x v="31"/>
  </r>
  <r>
    <s v=""/>
    <n v="2153"/>
    <s v="1398/02/10"/>
    <s v="خريد تعداد 10,000 سهم بورس کالای ایران(کالا1) به نرخ 15,568 به شماره اعلاميه 0000000203_3G"/>
    <n v="156402354"/>
    <n v="0"/>
    <n v="683252135"/>
    <x v="0"/>
    <n v="10000"/>
    <x v="8"/>
    <x v="7"/>
    <x v="2"/>
    <x v="31"/>
  </r>
  <r>
    <s v=""/>
    <n v="2154"/>
    <s v="1398/02/10"/>
    <s v="فروش تعداد 10,000 سهم آسان پرداخت پرشین(آپ1) به نرخ 13,211 به شماره اعلاميه 0000000041_3G"/>
    <n v="0"/>
    <n v="130821929"/>
    <n v="839654489"/>
    <x v="1"/>
    <n v="10000"/>
    <x v="53"/>
    <x v="7"/>
    <x v="2"/>
    <x v="31"/>
  </r>
  <r>
    <s v=""/>
    <n v="2155"/>
    <s v="1398/02/10"/>
    <s v="فروش تعداد 1,128 سهم آسان پرداخت پرشین(آپ1) به نرخ 13,230 به شماره اعلاميه 0000000017_3G"/>
    <n v="0"/>
    <n v="14777942"/>
    <n v="708832560"/>
    <x v="1"/>
    <n v="1128"/>
    <x v="53"/>
    <x v="7"/>
    <x v="2"/>
    <x v="31"/>
  </r>
  <r>
    <s v=""/>
    <n v="2156"/>
    <s v="1398/02/10"/>
    <s v="فروش تعداد 3,840 سهم آسان پرداخت پرشین(آپ1) به نرخ 13,203 به شماره اعلاميه 0000000031_3G"/>
    <n v="0"/>
    <n v="50205208"/>
    <n v="694054618"/>
    <x v="1"/>
    <n v="3840"/>
    <x v="53"/>
    <x v="7"/>
    <x v="2"/>
    <x v="31"/>
  </r>
  <r>
    <s v=""/>
    <n v="2157"/>
    <s v="1398/02/10"/>
    <s v="فروش تعداد 8,872 سهم آسان پرداخت پرشین(آپ1) به نرخ 13,220 به شماره اعلاميه 0000000025_3G"/>
    <n v="0"/>
    <n v="116144298"/>
    <n v="643849410"/>
    <x v="1"/>
    <n v="8872"/>
    <x v="53"/>
    <x v="7"/>
    <x v="2"/>
    <x v="31"/>
  </r>
  <r>
    <s v=""/>
    <n v="2158"/>
    <s v="1398/02/10"/>
    <s v="فروش تعداد 29,814 سهم آسان پرداخت پرشین(آپ1) به نرخ 13,210 به شماره اعلاميه 0000000048_3G"/>
    <n v="0"/>
    <n v="390002990"/>
    <n v="527705112"/>
    <x v="1"/>
    <n v="29814"/>
    <x v="53"/>
    <x v="7"/>
    <x v="2"/>
    <x v="31"/>
  </r>
  <r>
    <s v=""/>
    <n v="2159"/>
    <s v="1398/02/10"/>
    <s v="خريد تعداد 150 واحد صندوق س.پشتوانه طلای لوتوس(طلا1) به نرخ 39,660 به شماره اعلامیه 0000000280_3G"/>
    <n v="5955839"/>
    <n v="0"/>
    <n v="137702122"/>
    <x v="0"/>
    <n v="0"/>
    <x v="2"/>
    <x v="7"/>
    <x v="2"/>
    <x v="31"/>
  </r>
  <r>
    <s v=""/>
    <n v="2160"/>
    <s v="1398/02/10"/>
    <s v="خريد تعداد 3,080 واحد صندوق س.پشتوانه طلای لوتوس(طلا1) به نرخ 39,550 به شماره اعلامیه 0000000218_3G"/>
    <n v="121954077"/>
    <n v="0"/>
    <n v="143657961"/>
    <x v="0"/>
    <n v="0"/>
    <x v="2"/>
    <x v="7"/>
    <x v="2"/>
    <x v="31"/>
  </r>
  <r>
    <s v=""/>
    <n v="2161"/>
    <s v="1398/02/10"/>
    <s v="خريد تعداد 500 واحد صندوق س.پشتوانه طلای لوتوس(طلا1) به نرخ 39,597 به شماره اعلامیه 0000000244_3G"/>
    <n v="19821265"/>
    <n v="0"/>
    <n v="265612038"/>
    <x v="0"/>
    <n v="0"/>
    <x v="2"/>
    <x v="7"/>
    <x v="2"/>
    <x v="31"/>
  </r>
  <r>
    <s v=""/>
    <n v="2162"/>
    <s v="1398/02/10"/>
    <s v="خريد تعداد 2,588 واحد صندوق س.پشتوانه طلای لوتوس(طلا1) به نرخ 39,559 به شماره اعلامیه 0000000569_3G"/>
    <n v="102496419"/>
    <n v="0"/>
    <n v="285433303"/>
    <x v="0"/>
    <n v="0"/>
    <x v="2"/>
    <x v="7"/>
    <x v="2"/>
    <x v="31"/>
  </r>
  <r>
    <s v=""/>
    <n v="2163"/>
    <s v="1398/02/10"/>
    <s v="خريد تعداد 530 واحد صندوق س.پشتوانه طلای لوتوس(طلا1) به نرخ 39,549 به شماره اعلامیه 0000000216_3G"/>
    <n v="20985070"/>
    <n v="0"/>
    <n v="387929722"/>
    <x v="0"/>
    <n v="0"/>
    <x v="2"/>
    <x v="7"/>
    <x v="2"/>
    <x v="31"/>
  </r>
  <r>
    <s v=""/>
    <n v="2164"/>
    <s v="1398/02/09"/>
    <s v="خريد تعداد 10,300 سهم آتیه داده پرداز(اپرداز1) به نرخ 8,677 به شماره اعلامیه 0000000425_3G"/>
    <n v="89778850"/>
    <n v="0"/>
    <n v="408914792"/>
    <x v="0"/>
    <n v="10300"/>
    <x v="42"/>
    <x v="7"/>
    <x v="2"/>
    <x v="31"/>
  </r>
  <r>
    <s v=""/>
    <n v="2165"/>
    <s v="1398/02/09"/>
    <s v="خريد تعداد 4,200 سهم آتیه داده پرداز(اپرداز1) به نرخ 8,650 به شماره اعلامیه 0000001015_3G"/>
    <n v="36494937"/>
    <n v="0"/>
    <n v="498693642"/>
    <x v="0"/>
    <n v="4200"/>
    <x v="42"/>
    <x v="7"/>
    <x v="2"/>
    <x v="31"/>
  </r>
  <r>
    <s v=""/>
    <n v="2166"/>
    <s v="1398/02/09"/>
    <s v="فروش تعداد 5,000 سهم آسان پرداخت پرشین(آپ1) به نرخ 12,952 به شماره اعلاميه 0000000900_3G"/>
    <n v="0"/>
    <n v="64128591"/>
    <n v="535188579"/>
    <x v="1"/>
    <n v="5000"/>
    <x v="53"/>
    <x v="7"/>
    <x v="2"/>
    <x v="31"/>
  </r>
  <r>
    <s v=""/>
    <n v="2167"/>
    <s v="1398/02/09"/>
    <s v="فروش تعداد 85 سهم آسان پرداخت پرشین(آپ1) به نرخ 12,922 به شماره اعلاميه 0000000197_3G"/>
    <n v="0"/>
    <n v="1087666"/>
    <n v="471059988"/>
    <x v="1"/>
    <n v="85"/>
    <x v="53"/>
    <x v="7"/>
    <x v="2"/>
    <x v="31"/>
  </r>
  <r>
    <s v=""/>
    <n v="2168"/>
    <s v="1398/02/09"/>
    <s v="فروش تعداد 2,500 سهم آسان پرداخت پرشین(آپ1) به نرخ 12,951 به شماره اعلاميه 0000000901_3G"/>
    <n v="0"/>
    <n v="32061823"/>
    <n v="469972322"/>
    <x v="1"/>
    <n v="2500"/>
    <x v="53"/>
    <x v="7"/>
    <x v="2"/>
    <x v="31"/>
  </r>
  <r>
    <s v=""/>
    <n v="2169"/>
    <s v="1398/02/09"/>
    <s v="فروش تعداد 3,000 سهم آسان پرداخت پرشین(آپ1) به نرخ 12,945 به شماره اعلاميه 0000000876_3G"/>
    <n v="0"/>
    <n v="38456366"/>
    <n v="437910499"/>
    <x v="1"/>
    <n v="3000"/>
    <x v="53"/>
    <x v="7"/>
    <x v="2"/>
    <x v="31"/>
  </r>
  <r>
    <s v=""/>
    <n v="2170"/>
    <s v="1398/02/09"/>
    <s v="فروش تعداد 5,000 سهم آسان پرداخت پرشین(آپ1) به نرخ 13,001 به شماره اعلاميه 0000000431_3G"/>
    <n v="0"/>
    <n v="64371223"/>
    <n v="399454133"/>
    <x v="1"/>
    <n v="5000"/>
    <x v="53"/>
    <x v="7"/>
    <x v="2"/>
    <x v="31"/>
  </r>
  <r>
    <s v=""/>
    <n v="2171"/>
    <s v="1398/02/09"/>
    <s v="فروش تعداد 21,378 سهم آسان پرداخت پرشین(آپ1) به نرخ 12,941 به شماره اعلاميه 0000000883_3G"/>
    <n v="0"/>
    <n v="273955344"/>
    <n v="335082910"/>
    <x v="1"/>
    <n v="21378"/>
    <x v="53"/>
    <x v="7"/>
    <x v="2"/>
    <x v="31"/>
  </r>
  <r>
    <s v=""/>
    <n v="2172"/>
    <s v="1398/02/09"/>
    <s v="فروش تعداد 4,777 سهم آسان پرداخت پرشین(آپ1) به نرخ 12,921 به شماره اعلاميه 0000000201_3G"/>
    <n v="0"/>
    <n v="61121828"/>
    <n v="61127566"/>
    <x v="1"/>
    <n v="4777"/>
    <x v="53"/>
    <x v="7"/>
    <x v="2"/>
    <x v="31"/>
  </r>
  <r>
    <s v=""/>
    <n v="2173"/>
    <s v="1398/02/04"/>
    <s v="پرداخت وجه طی حواله کارت به کارت دروازه پرداخت به شماره 149511410301 بانک ملت تاریخ : 1398/02/03 شعبه : فرعی(A2)"/>
    <n v="0"/>
    <n v="20000000"/>
    <n v="5738"/>
    <x v="4"/>
    <n v="0"/>
    <x v="2"/>
    <x v="7"/>
    <x v="2"/>
    <x v="31"/>
  </r>
  <r>
    <s v=""/>
    <n v="2174"/>
    <s v="1398/02/04"/>
    <s v="پرداخت وجه طی حواله کارت به کارت دروازه پرداخت به شماره 149509166766 بانک ملت تاریخ : 1398/02/03 شعبه : فرعی(A2)"/>
    <n v="0"/>
    <n v="50000000"/>
    <n v="-19994262"/>
    <x v="4"/>
    <n v="0"/>
    <x v="2"/>
    <x v="7"/>
    <x v="2"/>
    <x v="31"/>
  </r>
  <r>
    <s v=""/>
    <n v="2175"/>
    <s v="1398/02/04"/>
    <s v="پرداخت وجه طی حواله کارت به کارت دروازه پرداخت به شماره 149508057106 بانک ملت تاریخ : 1398/02/03 شعبه : فرعی(A2)"/>
    <n v="0"/>
    <n v="2000000"/>
    <n v="-69994262"/>
    <x v="4"/>
    <n v="0"/>
    <x v="2"/>
    <x v="7"/>
    <x v="2"/>
    <x v="31"/>
  </r>
  <r>
    <s v=""/>
    <n v="2176"/>
    <s v="1398/02/04"/>
    <s v="پرداخت وجه طی حواله کارت به کارت دروازه پرداخت به شماره 149507532479 بانک ملت تاریخ : 1398/02/03 شعبه : فرعی(A2)"/>
    <n v="0"/>
    <n v="20000000"/>
    <n v="-71994262"/>
    <x v="4"/>
    <n v="0"/>
    <x v="2"/>
    <x v="7"/>
    <x v="2"/>
    <x v="31"/>
  </r>
  <r>
    <s v=""/>
    <n v="2177"/>
    <s v="1398/02/03"/>
    <s v="خريد تعداد 7,364 سهم سرامیک های صنعتی اردکان(کسرا1) به نرخ 5,400 به شماره اعلاميه 0000000772_3G"/>
    <n v="39950108"/>
    <n v="0"/>
    <n v="-91994262"/>
    <x v="0"/>
    <n v="7364"/>
    <x v="4"/>
    <x v="7"/>
    <x v="2"/>
    <x v="31"/>
  </r>
  <r>
    <s v=""/>
    <n v="2178"/>
    <s v="1398/02/03"/>
    <s v="خريد تعداد 600 سهم سرامیک های صنعتی اردکان(کسرا1) به نرخ 5,369 به شماره اعلاميه 0000000331_3G"/>
    <n v="3236345"/>
    <n v="0"/>
    <n v="-52044154"/>
    <x v="0"/>
    <n v="600"/>
    <x v="4"/>
    <x v="7"/>
    <x v="2"/>
    <x v="31"/>
  </r>
  <r>
    <s v=""/>
    <n v="2179"/>
    <s v="1398/02/03"/>
    <s v="خريد تعداد 418 سهم سرامیک های صنعتی اردکان(کسرا1) به نرخ 5,349 به شماره اعلاميه 0000000474_3G"/>
    <n v="2246253"/>
    <n v="0"/>
    <n v="-48807809"/>
    <x v="0"/>
    <n v="418"/>
    <x v="4"/>
    <x v="7"/>
    <x v="2"/>
    <x v="31"/>
  </r>
  <r>
    <s v=""/>
    <n v="2180"/>
    <s v="1398/02/03"/>
    <s v="خريد تعداد 350 سهم سرامیک های صنعتی اردکان(کسرا1) به نرخ 5,340 به شماره اعلاميه 0000000547_3G"/>
    <n v="1877669"/>
    <n v="0"/>
    <n v="-46561556"/>
    <x v="0"/>
    <n v="350"/>
    <x v="4"/>
    <x v="7"/>
    <x v="2"/>
    <x v="31"/>
  </r>
  <r>
    <s v=""/>
    <n v="2181"/>
    <s v="1398/02/03"/>
    <s v="خريد تعداد 3,508 سهم سرامیک های صنعتی اردکان(کسرا1) به نرخ 5,299 به شماره اعلاميه 0000000540_3G"/>
    <n v="18675139"/>
    <n v="0"/>
    <n v="-44683887"/>
    <x v="0"/>
    <n v="3508"/>
    <x v="4"/>
    <x v="7"/>
    <x v="2"/>
    <x v="31"/>
  </r>
  <r>
    <s v=""/>
    <n v="2182"/>
    <s v="1398/02/03"/>
    <s v="خريد تعداد 5,502 سهم سرامیک های صنعتی اردکان(کسرا1) به نرخ 5,300 به شماره اعلاميه 0000000545_3G"/>
    <n v="29295893"/>
    <n v="0"/>
    <n v="-26008748"/>
    <x v="0"/>
    <n v="5502"/>
    <x v="4"/>
    <x v="7"/>
    <x v="2"/>
    <x v="31"/>
  </r>
  <r>
    <s v=""/>
    <n v="2183"/>
    <s v="1398/02/02"/>
    <s v="خريد تعداد 1,310 سهم فرآوری موادمعدنی ایران(فرآور1) به نرخ 37,989 به شماره اعلاميه 0000000132_3G"/>
    <n v="49996499"/>
    <n v="0"/>
    <n v="3287145"/>
    <x v="0"/>
    <n v="1310"/>
    <x v="101"/>
    <x v="7"/>
    <x v="2"/>
    <x v="31"/>
  </r>
  <r>
    <s v=""/>
    <n v="2184"/>
    <s v="1398/02/02"/>
    <s v="فروش تعداد 720 سهم ایران ارقام(مرقام1) به نرخ 3,601 به شماره اعلاميه 0000000249_3G"/>
    <n v="0"/>
    <n v="2567446"/>
    <n v="53283644"/>
    <x v="1"/>
    <n v="720"/>
    <x v="116"/>
    <x v="7"/>
    <x v="2"/>
    <x v="31"/>
  </r>
  <r>
    <s v=""/>
    <n v="2185"/>
    <s v="1398/02/02"/>
    <s v="فروش تعداد 13,320 سهم ایران ارقام(مرقام1) به نرخ 3,600 به شماره اعلاميه 0000000250_3G"/>
    <n v="0"/>
    <n v="47484472"/>
    <n v="50716198"/>
    <x v="1"/>
    <n v="13320"/>
    <x v="116"/>
    <x v="7"/>
    <x v="2"/>
    <x v="31"/>
  </r>
  <r>
    <s v=""/>
    <n v="2186"/>
    <s v="1398/02/02"/>
    <s v="بابت افتتاح حساب حامی"/>
    <n v="0"/>
    <n v="2622733"/>
    <n v="3231726"/>
    <x v="5"/>
    <n v="0"/>
    <x v="2"/>
    <x v="7"/>
    <x v="2"/>
    <x v="31"/>
  </r>
  <r>
    <s v=""/>
    <n v="2187"/>
    <s v="1398/01/31"/>
    <s v="خريد تعداد 581 سهم آتیه داده پرداز(اپرداز1) به نرخ 7,858 به شماره اعلامیه 0000000578_3G"/>
    <n v="4586222"/>
    <n v="0"/>
    <n v="608993"/>
    <x v="0"/>
    <n v="581"/>
    <x v="42"/>
    <x v="8"/>
    <x v="2"/>
    <x v="32"/>
  </r>
  <r>
    <s v=""/>
    <n v="2188"/>
    <s v="1398/01/31"/>
    <s v="خريد تعداد 1,159 سهم فرآوری موادمعدنی ایران(فرآور1) به نرخ 38,878 به شماره اعلاميه 0000000132_3G"/>
    <n v="45268675"/>
    <n v="0"/>
    <n v="5195215"/>
    <x v="0"/>
    <n v="1159"/>
    <x v="101"/>
    <x v="8"/>
    <x v="2"/>
    <x v="32"/>
  </r>
  <r>
    <s v=""/>
    <n v="2189"/>
    <s v="1398/01/31"/>
    <s v="خريد تعداد 788 سهم فرآوری موادمعدنی ایران(فرآور1) به نرخ 38,710 به شماره اعلاميه 0000000125_3G"/>
    <n v="30645015"/>
    <n v="0"/>
    <n v="50463890"/>
    <x v="0"/>
    <n v="788"/>
    <x v="101"/>
    <x v="8"/>
    <x v="2"/>
    <x v="32"/>
  </r>
  <r>
    <s v=""/>
    <n v="2190"/>
    <s v="1398/01/31"/>
    <s v="خريد تعداد 223 سهم فرآوری موادمعدنی ایران(فرآور1) به نرخ 38,959 به شماره اعلاميه 0000000155_3G"/>
    <n v="8728165"/>
    <n v="0"/>
    <n v="81108905"/>
    <x v="0"/>
    <n v="223"/>
    <x v="101"/>
    <x v="8"/>
    <x v="2"/>
    <x v="32"/>
  </r>
  <r>
    <s v=""/>
    <n v="2191"/>
    <s v="1398/01/31"/>
    <s v="خريد تعداد 286 سهم فرآوری موادمعدنی ایران(فرآور1) به نرخ 38,997 به شماره اعلاميه 0000000218_3G"/>
    <n v="11204890"/>
    <n v="0"/>
    <n v="89837070"/>
    <x v="0"/>
    <n v="286"/>
    <x v="101"/>
    <x v="8"/>
    <x v="2"/>
    <x v="32"/>
  </r>
  <r>
    <s v=""/>
    <n v="2192"/>
    <s v="1398/01/31"/>
    <s v="خريد تعداد 185 سهم فرآوری موادمعدنی ایران(فرآور1) به نرخ 38,896 به شماره اعلاميه 0000000137_3G"/>
    <n v="7229144"/>
    <n v="0"/>
    <n v="101041960"/>
    <x v="0"/>
    <n v="185"/>
    <x v="101"/>
    <x v="8"/>
    <x v="2"/>
    <x v="32"/>
  </r>
  <r>
    <s v=""/>
    <n v="2193"/>
    <s v="1398/01/31"/>
    <s v="خريد تعداد 3,448 سهم فرآوری موادمعدنی ایران(فرآور1) به نرخ 38,950 به شماره اعلاميه 0000000177_3G"/>
    <n v="134922745"/>
    <n v="0"/>
    <n v="108271104"/>
    <x v="0"/>
    <n v="3448"/>
    <x v="101"/>
    <x v="8"/>
    <x v="2"/>
    <x v="32"/>
  </r>
  <r>
    <s v=""/>
    <n v="2194"/>
    <s v="1398/01/31"/>
    <s v="خريد تعداد 234 سهم فرآوری موادمعدنی ایران(فرآور1) به نرخ 38,955 به شماره اعلاميه 0000000154_3G"/>
    <n v="9157762"/>
    <n v="0"/>
    <n v="243193849"/>
    <x v="0"/>
    <n v="234"/>
    <x v="101"/>
    <x v="8"/>
    <x v="2"/>
    <x v="32"/>
  </r>
  <r>
    <s v=""/>
    <n v="2195"/>
    <s v="1398/01/31"/>
    <s v="خريد تعداد 1,096 سهم فرآوری موادمعدنی ایران(فرآور1) به نرخ 38,898 به شماره اعلاميه 0000000141_3G"/>
    <n v="42830019"/>
    <n v="0"/>
    <n v="252351611"/>
    <x v="0"/>
    <n v="1096"/>
    <x v="101"/>
    <x v="8"/>
    <x v="2"/>
    <x v="32"/>
  </r>
  <r>
    <s v=""/>
    <n v="2196"/>
    <s v="1398/01/31"/>
    <s v="خريد تعداد 1,808 سهم فرآوری موادمعدنی ایران(فرآور1) به نرخ 38,800 به شماره اعلاميه 0000000129_3G"/>
    <n v="70475897"/>
    <n v="0"/>
    <n v="295181630"/>
    <x v="0"/>
    <n v="1808"/>
    <x v="101"/>
    <x v="8"/>
    <x v="2"/>
    <x v="32"/>
  </r>
  <r>
    <s v=""/>
    <n v="2197"/>
    <s v="1398/01/31"/>
    <s v="خريد تعداد 2,033 سهم فرآوری موادمعدنی ایران(فرآور1) به نرخ 38,877 به شماره اعلاميه 0000000131_3G"/>
    <n v="79403667"/>
    <n v="0"/>
    <n v="365657527"/>
    <x v="0"/>
    <n v="2033"/>
    <x v="101"/>
    <x v="8"/>
    <x v="2"/>
    <x v="32"/>
  </r>
  <r>
    <s v=""/>
    <n v="2198"/>
    <s v="1398/01/31"/>
    <s v="خريد تعداد 622 سهم فرآوری موادمعدنی ایران(فرآور1) به نرخ 38,899 به شماره اعلاميه 0000000096_3G"/>
    <n v="24307440"/>
    <n v="0"/>
    <n v="445061194"/>
    <x v="0"/>
    <n v="622"/>
    <x v="101"/>
    <x v="8"/>
    <x v="2"/>
    <x v="32"/>
  </r>
  <r>
    <s v=""/>
    <n v="2199"/>
    <s v="1398/01/31"/>
    <s v="خريد تعداد 20,598 سهم فرآوری موادمعدنی ایران(فرآور1) به نرخ 38,897 به شماره اعلاميه 0000000119_3G"/>
    <n v="804917962"/>
    <n v="0"/>
    <n v="469368634"/>
    <x v="0"/>
    <n v="20598"/>
    <x v="101"/>
    <x v="8"/>
    <x v="2"/>
    <x v="32"/>
  </r>
  <r>
    <s v=""/>
    <n v="2200"/>
    <s v="1398/01/31"/>
    <s v="خريد تعداد 255 سهم فرآوری موادمعدنی ایران(فرآور1) به نرخ 38,949 به شماره اعلاميه 0000000180_3G"/>
    <n v="9978074"/>
    <n v="0"/>
    <n v="1274286596"/>
    <x v="0"/>
    <n v="255"/>
    <x v="101"/>
    <x v="8"/>
    <x v="2"/>
    <x v="32"/>
  </r>
  <r>
    <s v=""/>
    <n v="2201"/>
    <s v="1398/01/31"/>
    <s v="خريد تعداد 12,815 سهم فرآوری موادمعدنی ایران(فرآور1) به نرخ 38,890 به شماره اعلاميه 0000000136_3G"/>
    <n v="500687808"/>
    <n v="0"/>
    <n v="1284264670"/>
    <x v="0"/>
    <n v="12815"/>
    <x v="101"/>
    <x v="8"/>
    <x v="2"/>
    <x v="32"/>
  </r>
  <r>
    <s v=""/>
    <n v="2202"/>
    <s v="1398/01/31"/>
    <s v="خريد تعداد 4,904 سهم فرآوری موادمعدنی ایران(فرآور1) به نرخ 38,960 به شماره اعلاميه 0000000142_3G"/>
    <n v="191946354"/>
    <n v="0"/>
    <n v="1784952478"/>
    <x v="0"/>
    <n v="4904"/>
    <x v="101"/>
    <x v="8"/>
    <x v="2"/>
    <x v="32"/>
  </r>
  <r>
    <s v=""/>
    <n v="2203"/>
    <s v="1398/01/31"/>
    <s v="فروش تعداد 980 سهم فرآورده های غدایی وقندپیرانشهر(قپیرا1) به نرخ 21,800 به شماره اعلاميه 0000000094_3G"/>
    <n v="0"/>
    <n v="21155704"/>
    <n v="1976898832"/>
    <x v="1"/>
    <n v="980"/>
    <x v="48"/>
    <x v="8"/>
    <x v="2"/>
    <x v="32"/>
  </r>
  <r>
    <s v=""/>
    <n v="2204"/>
    <s v="1398/01/31"/>
    <s v="فروش تعداد 2,044 سهم فرآورده های غدایی وقندپیرانشهر(قپیرا1) به نرخ 22,500 به شماره اعلاميه 0000000091_3G"/>
    <n v="0"/>
    <n v="45541600"/>
    <n v="1955743128"/>
    <x v="1"/>
    <n v="2044"/>
    <x v="48"/>
    <x v="8"/>
    <x v="2"/>
    <x v="32"/>
  </r>
  <r>
    <s v=""/>
    <n v="2205"/>
    <s v="1398/01/31"/>
    <s v="فروش تعداد 3,850 سهم فرآورده های غدایی وقندپیرانشهر(قپیرا1) به نرخ 21,712 به شماره اعلاميه 0000000093_3G"/>
    <n v="0"/>
    <n v="82776191"/>
    <n v="1910201528"/>
    <x v="1"/>
    <n v="3850"/>
    <x v="48"/>
    <x v="8"/>
    <x v="2"/>
    <x v="32"/>
  </r>
  <r>
    <s v=""/>
    <n v="2206"/>
    <s v="1398/01/31"/>
    <s v="فروش تعداد 6,000 سهم زرین معدن آسیا(فزرین1) به نرخ 5,927 به شماره اعلامیه 0000000046_3G"/>
    <n v="0"/>
    <n v="35215274"/>
    <n v="1827425337"/>
    <x v="1"/>
    <n v="6000"/>
    <x v="114"/>
    <x v="8"/>
    <x v="2"/>
    <x v="32"/>
  </r>
  <r>
    <s v=""/>
    <n v="2207"/>
    <s v="1398/01/31"/>
    <s v="فروش تعداد 10,189 سهم زرین معدن آسیا(فزرین1) به نرخ 5,985 به شماره اعلامیه 0000000176_3G"/>
    <n v="0"/>
    <n v="60386605"/>
    <n v="1792210063"/>
    <x v="1"/>
    <n v="10189"/>
    <x v="114"/>
    <x v="8"/>
    <x v="2"/>
    <x v="32"/>
  </r>
  <r>
    <s v=""/>
    <n v="2208"/>
    <s v="1398/01/31"/>
    <s v="فروش تعداد 2,000 سهم زرین معدن آسیا(فزرین1) به نرخ 6,011 به شماره اعلامیه 0000000224_3G"/>
    <n v="0"/>
    <n v="11904788"/>
    <n v="1731823458"/>
    <x v="1"/>
    <n v="2000"/>
    <x v="114"/>
    <x v="8"/>
    <x v="2"/>
    <x v="32"/>
  </r>
  <r>
    <s v=""/>
    <n v="2209"/>
    <s v="1398/01/31"/>
    <s v="فروش تعداد 4,110 سهم زرین معدن آسیا(فزرین1) به نرخ 5,972 به شماره اعلامیه 0000000182_3G"/>
    <n v="0"/>
    <n v="24305611"/>
    <n v="1719918670"/>
    <x v="1"/>
    <n v="4110"/>
    <x v="114"/>
    <x v="8"/>
    <x v="2"/>
    <x v="32"/>
  </r>
  <r>
    <s v=""/>
    <n v="2210"/>
    <s v="1398/01/31"/>
    <s v="فروش تعداد 33,050 سهم زرین معدن آسیا(فزرین1) به نرخ 6,020 به شماره اعلامیه 0000000223_3G"/>
    <n v="0"/>
    <n v="197021133"/>
    <n v="1695613059"/>
    <x v="1"/>
    <n v="33050"/>
    <x v="114"/>
    <x v="8"/>
    <x v="2"/>
    <x v="32"/>
  </r>
  <r>
    <s v=""/>
    <n v="2211"/>
    <s v="1398/01/31"/>
    <s v="فروش تعداد 11,976 سهم زرین معدن آسیا(فزرین1) به نرخ 5,961 به شماره اعلامیه 0000000141_3G"/>
    <n v="0"/>
    <n v="70692898"/>
    <n v="1498591926"/>
    <x v="1"/>
    <n v="11976"/>
    <x v="114"/>
    <x v="8"/>
    <x v="2"/>
    <x v="32"/>
  </r>
  <r>
    <s v=""/>
    <n v="2212"/>
    <s v="1398/01/31"/>
    <s v="فروش تعداد 3,000 سهم زرین معدن آسیا(فزرین1) به نرخ 5,982 به شماره اعلامیه 0000000201_3G"/>
    <n v="0"/>
    <n v="17771031"/>
    <n v="1427899028"/>
    <x v="1"/>
    <n v="3000"/>
    <x v="114"/>
    <x v="8"/>
    <x v="2"/>
    <x v="32"/>
  </r>
  <r>
    <s v=""/>
    <n v="2213"/>
    <s v="1398/01/31"/>
    <s v="فروش تعداد 1,669 سهم زرین معدن آسیا(فزرین1) به نرخ 5,966 به شماره اعلامیه 0000000155_3G"/>
    <n v="0"/>
    <n v="9860174"/>
    <n v="1410127997"/>
    <x v="1"/>
    <n v="1669"/>
    <x v="114"/>
    <x v="8"/>
    <x v="2"/>
    <x v="32"/>
  </r>
  <r>
    <s v=""/>
    <n v="2214"/>
    <s v="1398/01/31"/>
    <s v="فروش تعداد 400 سهم زرین معدن آسیا(فزرین1) به نرخ 5,933 به شماره اعلامیه 0000000047_3G"/>
    <n v="0"/>
    <n v="2350065"/>
    <n v="1400267823"/>
    <x v="1"/>
    <n v="400"/>
    <x v="114"/>
    <x v="8"/>
    <x v="2"/>
    <x v="32"/>
  </r>
  <r>
    <s v=""/>
    <n v="2215"/>
    <s v="1398/01/31"/>
    <s v="فروش تعداد 22,912 سهم زرین معدن آسیا(فزرین1) به نرخ 6,005 به شماره اعلامیه 0000000231_3G"/>
    <n v="0"/>
    <n v="136245098"/>
    <n v="1397917758"/>
    <x v="1"/>
    <n v="22912"/>
    <x v="114"/>
    <x v="8"/>
    <x v="2"/>
    <x v="32"/>
  </r>
  <r>
    <s v=""/>
    <n v="2216"/>
    <s v="1398/01/31"/>
    <s v="فروش تعداد 8,440 سهم زرین معدن آسیا(فزرین1) به نرخ 6,001 به شماره اعلامیه 0000000234_3G"/>
    <n v="0"/>
    <n v="50154624"/>
    <n v="1261672660"/>
    <x v="1"/>
    <n v="8440"/>
    <x v="114"/>
    <x v="8"/>
    <x v="2"/>
    <x v="32"/>
  </r>
  <r>
    <s v=""/>
    <n v="2217"/>
    <s v="1398/01/31"/>
    <s v="فروش تعداد 8,308 سهم زرین معدن آسیا(فزرین1) به نرخ 5,999 به شماره اعلامیه 0000000070_3G"/>
    <n v="0"/>
    <n v="49353762"/>
    <n v="1211518036"/>
    <x v="1"/>
    <n v="8308"/>
    <x v="114"/>
    <x v="8"/>
    <x v="2"/>
    <x v="32"/>
  </r>
  <r>
    <s v=""/>
    <n v="2218"/>
    <s v="1398/01/31"/>
    <s v="فروش تعداد 1,748 سهم زرین معدن آسیا(فزرین1) به نرخ 5,963 به شماره اعلامیه 0000000164_3G"/>
    <n v="0"/>
    <n v="10321705"/>
    <n v="1162164274"/>
    <x v="1"/>
    <n v="1748"/>
    <x v="114"/>
    <x v="8"/>
    <x v="2"/>
    <x v="32"/>
  </r>
  <r>
    <s v=""/>
    <n v="2219"/>
    <s v="1398/01/31"/>
    <s v="فروش تعداد 6,749 سهم زرین معدن آسیا(فزرین1) به نرخ 5,965 به شماره اعلامیه 0000000167_3G"/>
    <n v="0"/>
    <n v="39865282"/>
    <n v="1151842569"/>
    <x v="1"/>
    <n v="6749"/>
    <x v="114"/>
    <x v="8"/>
    <x v="2"/>
    <x v="32"/>
  </r>
  <r>
    <s v=""/>
    <n v="2220"/>
    <s v="1398/01/31"/>
    <s v="فروش تعداد 25,107 سهم زرین معدن آسیا(فزرین1) به نرخ 6,000 به شماره اعلامیه 0000000205_3G"/>
    <n v="0"/>
    <n v="149173243"/>
    <n v="1111977287"/>
    <x v="1"/>
    <n v="25107"/>
    <x v="114"/>
    <x v="8"/>
    <x v="2"/>
    <x v="32"/>
  </r>
  <r>
    <s v=""/>
    <n v="2221"/>
    <s v="1398/01/31"/>
    <s v="فروش تعداد 5,000 سهم زرین معدن آسیا(فزرین1) به نرخ 5,990 به شماره اعلامیه 0000000057_3G"/>
    <n v="0"/>
    <n v="29657997"/>
    <n v="962804044"/>
    <x v="1"/>
    <n v="5000"/>
    <x v="114"/>
    <x v="8"/>
    <x v="2"/>
    <x v="32"/>
  </r>
  <r>
    <s v=""/>
    <n v="2222"/>
    <s v="1398/01/31"/>
    <s v="فروش تعداد 2,954 سهم زرین معدن آسیا(فزرین1) به نرخ 5,973 به شماره اعلامیه 0000000125_3G"/>
    <n v="0"/>
    <n v="17472213"/>
    <n v="933146047"/>
    <x v="1"/>
    <n v="2954"/>
    <x v="114"/>
    <x v="8"/>
    <x v="2"/>
    <x v="32"/>
  </r>
  <r>
    <s v=""/>
    <n v="2223"/>
    <s v="1398/01/31"/>
    <s v="فروش تعداد 12,900 سهم زرین معدن آسیا(فزرین1) به نرخ 5,971 به شماره اعلامیه 0000000442_3G"/>
    <n v="0"/>
    <n v="76274909"/>
    <n v="915673834"/>
    <x v="1"/>
    <n v="12900"/>
    <x v="114"/>
    <x v="8"/>
    <x v="2"/>
    <x v="32"/>
  </r>
  <r>
    <s v=""/>
    <n v="2224"/>
    <s v="1398/01/31"/>
    <s v="فروش تعداد 8,000 سهم زرین معدن آسیا(فزرین1) به نرخ 5,964 به شماره اعلامیه 0000000168_3G"/>
    <n v="0"/>
    <n v="47246813"/>
    <n v="839398925"/>
    <x v="1"/>
    <n v="8000"/>
    <x v="114"/>
    <x v="8"/>
    <x v="2"/>
    <x v="32"/>
  </r>
  <r>
    <s v=""/>
    <n v="2225"/>
    <s v="1398/01/31"/>
    <s v="فروش تعداد 15,375 سهم زرین معدن آسیا(فزرین1) به نرخ 5,970 به شماره اعلامیه 0000000180_3G"/>
    <n v="0"/>
    <n v="90893832"/>
    <n v="792152112"/>
    <x v="1"/>
    <n v="15375"/>
    <x v="114"/>
    <x v="8"/>
    <x v="2"/>
    <x v="32"/>
  </r>
  <r>
    <s v=""/>
    <n v="2226"/>
    <s v="1398/01/31"/>
    <s v="فروش تعداد 1,000 سهم زرین معدن آسیا(فزرین1) به نرخ 5,967 به شماره اعلامیه 0000000154_3G"/>
    <n v="0"/>
    <n v="5908823"/>
    <n v="701258280"/>
    <x v="1"/>
    <n v="1000"/>
    <x v="114"/>
    <x v="8"/>
    <x v="2"/>
    <x v="32"/>
  </r>
  <r>
    <s v=""/>
    <n v="2227"/>
    <s v="1398/01/31"/>
    <s v="فروش تعداد 65,000 سهم زرین معدن آسیا(فزرین1) به نرخ 6,010 به شماره اعلامیه 0000000230_3G"/>
    <n v="0"/>
    <n v="386841174"/>
    <n v="695349457"/>
    <x v="1"/>
    <n v="65000"/>
    <x v="114"/>
    <x v="8"/>
    <x v="2"/>
    <x v="32"/>
  </r>
  <r>
    <s v=""/>
    <n v="2228"/>
    <s v="1398/01/31"/>
    <s v="فروش تعداد 52,000 سهم زرین معدن آسیا(فزرین1) به نرخ 5,980 به شماره اعلامیه 0000000203_3G"/>
    <n v="0"/>
    <n v="307928147"/>
    <n v="308508283"/>
    <x v="1"/>
    <n v="52000"/>
    <x v="114"/>
    <x v="8"/>
    <x v="2"/>
    <x v="32"/>
  </r>
  <r>
    <s v=""/>
    <n v="2229"/>
    <s v="1398/01/31"/>
    <s v="بابت بستن حساب حامی"/>
    <n v="2622733"/>
    <n v="0"/>
    <n v="580136"/>
    <x v="5"/>
    <n v="0"/>
    <x v="2"/>
    <x v="8"/>
    <x v="2"/>
    <x v="32"/>
  </r>
  <r>
    <s v=""/>
    <n v="2230"/>
    <s v="1398/01/31"/>
    <s v="بابت سود صندوق سرمایه گذاری حامی فروردین 98"/>
    <n v="0"/>
    <n v="3195895"/>
    <n v="3202869"/>
    <x v="3"/>
    <n v="0"/>
    <x v="2"/>
    <x v="8"/>
    <x v="2"/>
    <x v="32"/>
  </r>
  <r>
    <s v=""/>
    <n v="2231"/>
    <s v="1398/01/26"/>
    <s v="پرداخت وجه طی حواله کارت به کارت دروازه پرداخت به شماره 149105353290 بانک ملت تاریخ : 1398/01/25 شعبه : فرعی(A2)"/>
    <n v="0"/>
    <n v="2000000"/>
    <n v="6974"/>
    <x v="4"/>
    <n v="0"/>
    <x v="2"/>
    <x v="8"/>
    <x v="2"/>
    <x v="32"/>
  </r>
  <r>
    <s v=""/>
    <n v="2232"/>
    <s v="1398/01/25"/>
    <s v="خريد تعداد 6,000 سهم سرامیک های صنعتی اردکان به نرخ 5,230 به شماره اعلاميه 0000000901_3G"/>
    <n v="31525602"/>
    <n v="0"/>
    <n v="-1993026"/>
    <x v="0"/>
    <n v="6000"/>
    <x v="117"/>
    <x v="8"/>
    <x v="2"/>
    <x v="32"/>
  </r>
  <r>
    <s v=""/>
    <n v="2233"/>
    <s v="1398/01/25"/>
    <s v="خريد تعداد 238 سهم بورس کالای ایران به نرخ 9,350 به شماره اعلاميه 0000000560_3G"/>
    <n v="2235623"/>
    <n v="0"/>
    <n v="29532576"/>
    <x v="0"/>
    <n v="238"/>
    <x v="118"/>
    <x v="8"/>
    <x v="2"/>
    <x v="32"/>
  </r>
  <r>
    <s v=""/>
    <n v="2234"/>
    <s v="1398/01/25"/>
    <s v="خريد تعداد 494 سهم فرآوری موادمعدنی ایران به نرخ 38,950 به شماره اعلاميه 0000000093_3G"/>
    <n v="19330577"/>
    <n v="0"/>
    <n v="31768199"/>
    <x v="0"/>
    <n v="494"/>
    <x v="119"/>
    <x v="8"/>
    <x v="2"/>
    <x v="32"/>
  </r>
  <r>
    <s v=""/>
    <n v="2235"/>
    <s v="1398/01/25"/>
    <s v="خريد تعداد 15,000 سهم سرامیک های صنعتی اردکان به نرخ 5,200 به شماره اعلاميه 0000000948_3G"/>
    <n v="78361920"/>
    <n v="0"/>
    <n v="51098776"/>
    <x v="0"/>
    <n v="15000"/>
    <x v="117"/>
    <x v="8"/>
    <x v="2"/>
    <x v="32"/>
  </r>
  <r>
    <s v=""/>
    <n v="2236"/>
    <s v="1398/01/25"/>
    <s v="خريد تعداد 285 سهم فرآوری موادمعدنی ایران به نرخ 38,900 به شماره اعلاميه 0000000094_3G"/>
    <n v="11137933"/>
    <n v="0"/>
    <n v="129460696"/>
    <x v="0"/>
    <n v="285"/>
    <x v="119"/>
    <x v="8"/>
    <x v="2"/>
    <x v="32"/>
  </r>
  <r>
    <s v=""/>
    <n v="2237"/>
    <s v="1398/01/25"/>
    <s v="فروش تعداد 3,000 سهم به پرداخت ملت به نرخ 13,500 به شماره اعلاميه 0000000048_3G"/>
    <n v="0"/>
    <n v="40105125"/>
    <n v="140598629"/>
    <x v="1"/>
    <n v="3000"/>
    <x v="120"/>
    <x v="8"/>
    <x v="2"/>
    <x v="32"/>
  </r>
  <r>
    <s v=""/>
    <n v="2238"/>
    <s v="1398/01/25"/>
    <s v="فروش تعداد 100 سهم به پرداخت ملت به نرخ 13,501 به شماره اعلاميه 0000000047_3G"/>
    <n v="0"/>
    <n v="1336939"/>
    <n v="100493504"/>
    <x v="1"/>
    <n v="100"/>
    <x v="120"/>
    <x v="8"/>
    <x v="2"/>
    <x v="32"/>
  </r>
  <r>
    <s v=""/>
    <n v="2239"/>
    <s v="1398/01/25"/>
    <s v="فروش تعداد 100 سهم به پرداخت ملت به نرخ 13,502 به شماره اعلاميه 0000000046_3G"/>
    <n v="0"/>
    <n v="1337038"/>
    <n v="99156565"/>
    <x v="1"/>
    <n v="100"/>
    <x v="120"/>
    <x v="8"/>
    <x v="2"/>
    <x v="32"/>
  </r>
  <r>
    <s v=""/>
    <n v="2240"/>
    <s v="1398/01/25"/>
    <s v="فروش تعداد 125 سهم به پرداخت ملت به نرخ 13,552 به شماره اعلاميه 0000000032_3G"/>
    <n v="0"/>
    <n v="1677485"/>
    <n v="97819527"/>
    <x v="1"/>
    <n v="125"/>
    <x v="120"/>
    <x v="8"/>
    <x v="2"/>
    <x v="32"/>
  </r>
  <r>
    <s v=""/>
    <n v="2241"/>
    <s v="1398/01/25"/>
    <s v="فروش تعداد 100 سهم به پرداخت ملت به نرخ 13,545 به شماره اعلاميه 0000000045_3G"/>
    <n v="0"/>
    <n v="1341296"/>
    <n v="96142042"/>
    <x v="1"/>
    <n v="100"/>
    <x v="120"/>
    <x v="8"/>
    <x v="2"/>
    <x v="32"/>
  </r>
  <r>
    <s v=""/>
    <n v="2242"/>
    <s v="1398/01/25"/>
    <s v="فروش تعداد 7,013 سهم به پرداخت ملت به نرخ 13,550 به شماره اعلاميه 0000000038_3G"/>
    <n v="0"/>
    <n v="94099655"/>
    <n v="94800746"/>
    <x v="1"/>
    <n v="7013"/>
    <x v="120"/>
    <x v="8"/>
    <x v="2"/>
    <x v="32"/>
  </r>
  <r>
    <s v=""/>
    <n v="2243"/>
    <s v="1398/01/25"/>
    <s v="دریافت وجه طی حواله ساتنا بانکی به شماره 1406906 بانک خاور میانه جهت واریز به حساب 0100868772008"/>
    <n v="450000000"/>
    <n v="0"/>
    <n v="701091"/>
    <x v="2"/>
    <n v="0"/>
    <x v="2"/>
    <x v="8"/>
    <x v="2"/>
    <x v="32"/>
  </r>
  <r>
    <s v=""/>
    <n v="2244"/>
    <s v="1398/01/24"/>
    <s v="خريد تعداد 1,262 سهم فرآوری موادمعدنی ایران به نرخ 39,381 به شماره اعلاميه 0000000177_3G"/>
    <n v="49929420"/>
    <n v="0"/>
    <n v="450701091"/>
    <x v="0"/>
    <n v="1262"/>
    <x v="119"/>
    <x v="8"/>
    <x v="2"/>
    <x v="32"/>
  </r>
  <r>
    <s v=""/>
    <n v="2245"/>
    <s v="1398/01/24"/>
    <s v="خريد تعداد 270 سهم فرآوری موادمعدنی ایران به نرخ 38,998 به شماره اعلاميه 0000000148_3G"/>
    <n v="10578312"/>
    <n v="0"/>
    <n v="500630511"/>
    <x v="0"/>
    <n v="270"/>
    <x v="119"/>
    <x v="8"/>
    <x v="2"/>
    <x v="32"/>
  </r>
  <r>
    <s v=""/>
    <n v="2246"/>
    <s v="1398/01/24"/>
    <s v="خريد تعداد 269 سهم فرآوری موادمعدنی ایران به نرخ 39,201 به شماره اعلاميه 0000000173_3G"/>
    <n v="10593993"/>
    <n v="0"/>
    <n v="511208823"/>
    <x v="0"/>
    <n v="269"/>
    <x v="119"/>
    <x v="8"/>
    <x v="2"/>
    <x v="32"/>
  </r>
  <r>
    <s v=""/>
    <n v="2247"/>
    <s v="1398/01/24"/>
    <s v="خريد تعداد 509 سهم فرآوری موادمعدنی ایران به نرخ 39,423 به شماره اعلاميه 0000000178_3G"/>
    <n v="20159411"/>
    <n v="0"/>
    <n v="521802816"/>
    <x v="0"/>
    <n v="509"/>
    <x v="119"/>
    <x v="8"/>
    <x v="2"/>
    <x v="32"/>
  </r>
  <r>
    <s v=""/>
    <n v="2248"/>
    <s v="1398/01/24"/>
    <s v="خريد تعداد 909 سهم فرآوری موادمعدنی ایران به نرخ 39,504 به شماره اعلاميه 0000000308_3G"/>
    <n v="36075750"/>
    <n v="0"/>
    <n v="541962227"/>
    <x v="0"/>
    <n v="909"/>
    <x v="119"/>
    <x v="8"/>
    <x v="2"/>
    <x v="32"/>
  </r>
  <r>
    <s v=""/>
    <n v="2249"/>
    <s v="1398/01/24"/>
    <s v="خريد تعداد 17,021 سهم فرآوری موادمعدنی ایران به نرخ 39,505 به شماره اعلاميه 0000000375_3G"/>
    <n v="675534596"/>
    <n v="0"/>
    <n v="578037977"/>
    <x v="0"/>
    <n v="17021"/>
    <x v="119"/>
    <x v="8"/>
    <x v="2"/>
    <x v="32"/>
  </r>
  <r>
    <s v=""/>
    <n v="2250"/>
    <s v="1398/01/24"/>
    <s v="خريد تعداد 1,319 سهم فرآوری موادمعدنی ایران به نرخ 39,500 به شماره اعلاميه 0000000307_3G"/>
    <n v="52342245"/>
    <n v="0"/>
    <n v="1253572573"/>
    <x v="0"/>
    <n v="1319"/>
    <x v="119"/>
    <x v="8"/>
    <x v="2"/>
    <x v="32"/>
  </r>
  <r>
    <s v=""/>
    <n v="2251"/>
    <s v="1398/01/24"/>
    <s v="خريد تعداد 20,000 سهم سرامیک های صنعتی اردکان به نرخ 5,106 به شماره اعلاميه 0000001560_3G"/>
    <n v="102593826"/>
    <n v="0"/>
    <n v="1305914818"/>
    <x v="0"/>
    <n v="20000"/>
    <x v="117"/>
    <x v="8"/>
    <x v="2"/>
    <x v="32"/>
  </r>
  <r>
    <s v=""/>
    <n v="2252"/>
    <s v="1398/01/24"/>
    <s v="خريد تعداد 2,100 سهم فرآوری موادمعدنی ایران به نرخ 39,111 به شماره اعلاميه 0000000163_3G"/>
    <n v="82514194"/>
    <n v="0"/>
    <n v="1408508644"/>
    <x v="0"/>
    <n v="2100"/>
    <x v="119"/>
    <x v="8"/>
    <x v="2"/>
    <x v="32"/>
  </r>
  <r>
    <s v=""/>
    <n v="2253"/>
    <s v="1398/01/24"/>
    <s v="خريد تعداد 4,000 سهم فرآوری موادمعدنی ایران به نرخ 39,130 به شماره اعلاميه 0000000171_3G"/>
    <n v="157246248"/>
    <n v="0"/>
    <n v="1491022838"/>
    <x v="0"/>
    <n v="4000"/>
    <x v="119"/>
    <x v="8"/>
    <x v="2"/>
    <x v="32"/>
  </r>
  <r>
    <s v=""/>
    <n v="2254"/>
    <s v="1398/01/24"/>
    <s v="خريد تعداد 290 سهم فرآوری موادمعدنی ایران به نرخ 38,890 به شماره اعلاميه 0000000147_3G"/>
    <n v="11330426"/>
    <n v="0"/>
    <n v="1648269086"/>
    <x v="0"/>
    <n v="290"/>
    <x v="119"/>
    <x v="8"/>
    <x v="2"/>
    <x v="32"/>
  </r>
  <r>
    <s v=""/>
    <n v="2255"/>
    <s v="1398/01/24"/>
    <s v="خريد تعداد 19,440 سهم فرآوری موادمعدنی ایران به نرخ 39,000 به شماره اعلاميه 0000000153_3G"/>
    <n v="761677855"/>
    <n v="0"/>
    <n v="1659599512"/>
    <x v="0"/>
    <n v="19440"/>
    <x v="119"/>
    <x v="8"/>
    <x v="2"/>
    <x v="32"/>
  </r>
  <r>
    <s v=""/>
    <n v="2256"/>
    <s v="1398/01/24"/>
    <s v="خريد تعداد 55,000 سهم بورس کالای ایران به نرخ 9,775 به شماره اعلاميه 0000000331_3G"/>
    <n v="540119568"/>
    <n v="0"/>
    <n v="2421277367"/>
    <x v="0"/>
    <n v="55000"/>
    <x v="118"/>
    <x v="8"/>
    <x v="2"/>
    <x v="32"/>
  </r>
  <r>
    <s v=""/>
    <n v="2257"/>
    <s v="1398/01/24"/>
    <s v="خريد تعداد 860 سهم فرآوری موادمعدنی ایران به نرخ 39,335 به شماره اعلاميه 0000000176_3G"/>
    <n v="33985056"/>
    <n v="0"/>
    <n v="2961396935"/>
    <x v="0"/>
    <n v="860"/>
    <x v="119"/>
    <x v="8"/>
    <x v="2"/>
    <x v="32"/>
  </r>
  <r>
    <s v=""/>
    <n v="2258"/>
    <s v="1398/01/24"/>
    <s v="خريد تعداد 88,371 سهم فرآوری موادمعدنی ایران به نرخ 39,506 به شماره اعلاميه 0000000389_3G"/>
    <n v="3507383732"/>
    <n v="0"/>
    <n v="2995381991"/>
    <x v="0"/>
    <n v="88371"/>
    <x v="119"/>
    <x v="8"/>
    <x v="2"/>
    <x v="32"/>
  </r>
  <r>
    <s v=""/>
    <n v="2259"/>
    <s v="1398/01/24"/>
    <s v="فروش تعداد 39,000 سهم قاسم ایران به نرخ 11,351 به شماره اعلامیه 0000000237_3G"/>
    <n v="0"/>
    <n v="438372785"/>
    <n v="6502765723"/>
    <x v="1"/>
    <n v="39000"/>
    <x v="121"/>
    <x v="8"/>
    <x v="2"/>
    <x v="32"/>
  </r>
  <r>
    <s v=""/>
    <n v="2260"/>
    <s v="1398/01/24"/>
    <s v="خريد تعداد 200 واحد صندوق س.پشتوانه طلای لوتوس به نرخ 38,175 به شماره اعلامیه 0000001430_3G"/>
    <n v="7643779"/>
    <n v="0"/>
    <n v="6064392938"/>
    <x v="0"/>
    <n v="0"/>
    <x v="2"/>
    <x v="8"/>
    <x v="2"/>
    <x v="32"/>
  </r>
  <r>
    <s v=""/>
    <n v="2261"/>
    <s v="1398/01/24"/>
    <s v="خريد تعداد 100 واحد صندوق س.پشتوانه طلای لوتوس به نرخ 38,040 به شماره اعلامیه 0000000381_3G"/>
    <n v="3808373"/>
    <n v="0"/>
    <n v="6072036717"/>
    <x v="0"/>
    <n v="0"/>
    <x v="2"/>
    <x v="8"/>
    <x v="2"/>
    <x v="32"/>
  </r>
  <r>
    <s v=""/>
    <n v="2262"/>
    <s v="1398/01/24"/>
    <s v="خريد تعداد 10 واحد صندوق س.پشتوانه طلای لوتوس به نرخ 38,160 به شماره اعلامیه 0000001388_3G"/>
    <n v="382037"/>
    <n v="0"/>
    <n v="6075845090"/>
    <x v="0"/>
    <n v="0"/>
    <x v="2"/>
    <x v="8"/>
    <x v="2"/>
    <x v="32"/>
  </r>
  <r>
    <s v=""/>
    <n v="2263"/>
    <s v="1398/01/24"/>
    <s v="خريد تعداد 100 واحد صندوق س.پشتوانه طلای لوتوس به نرخ 38,077 به شماره اعلامیه 0000001164_3G"/>
    <n v="3812076"/>
    <n v="0"/>
    <n v="6076227127"/>
    <x v="0"/>
    <n v="0"/>
    <x v="2"/>
    <x v="8"/>
    <x v="2"/>
    <x v="32"/>
  </r>
  <r>
    <s v=""/>
    <n v="2264"/>
    <s v="1398/01/24"/>
    <s v="خريد تعداد 300 واحد صندوق س.پشتوانه طلای لوتوس به نرخ 38,138 به شماره اعلامیه 0000001369_3G"/>
    <n v="11454557"/>
    <n v="0"/>
    <n v="6080039203"/>
    <x v="0"/>
    <n v="0"/>
    <x v="2"/>
    <x v="8"/>
    <x v="2"/>
    <x v="32"/>
  </r>
  <r>
    <s v=""/>
    <n v="2265"/>
    <s v="1398/01/24"/>
    <s v="خريد تعداد 2,200 واحد صندوق س.پشتوانه طلای لوتوس به نرخ 38,070 به شماره اعلامیه 0000001203_3G"/>
    <n v="83850315"/>
    <n v="0"/>
    <n v="6091493760"/>
    <x v="0"/>
    <n v="0"/>
    <x v="2"/>
    <x v="8"/>
    <x v="2"/>
    <x v="32"/>
  </r>
  <r>
    <s v=""/>
    <n v="2266"/>
    <s v="1398/01/24"/>
    <s v="خريد تعداد 800 واحد صندوق س.پشتوانه طلای لوتوس به نرخ 38,069 به شماره اعلامیه 0000001202_3G"/>
    <n v="30490222"/>
    <n v="0"/>
    <n v="6175344075"/>
    <x v="0"/>
    <n v="0"/>
    <x v="2"/>
    <x v="8"/>
    <x v="2"/>
    <x v="32"/>
  </r>
  <r>
    <s v=""/>
    <n v="2267"/>
    <s v="1398/01/24"/>
    <s v="خريد تعداد 25 واحد صندوق س.پشتوانه طلای لوتوس به نرخ 38,159 به شماره اعلامیه 0000001387_3G"/>
    <n v="955070"/>
    <n v="0"/>
    <n v="6205834297"/>
    <x v="0"/>
    <n v="0"/>
    <x v="2"/>
    <x v="8"/>
    <x v="2"/>
    <x v="32"/>
  </r>
  <r>
    <s v=""/>
    <n v="2268"/>
    <s v="1398/01/24"/>
    <s v="خريد تعداد 4,251 واحد صندوق س.پشتوانه طلای لوتوس به نرخ 38,030 به شماره اعلامیه 0000001192_3G"/>
    <n v="161851444"/>
    <n v="0"/>
    <n v="6206789367"/>
    <x v="0"/>
    <n v="0"/>
    <x v="2"/>
    <x v="8"/>
    <x v="2"/>
    <x v="32"/>
  </r>
  <r>
    <s v=""/>
    <n v="2269"/>
    <s v="1398/01/24"/>
    <s v="خريد تعداد 790 واحد صندوق س.پشتوانه طلای لوتوس به نرخ 37,942 به شماره اعلامیه 0000000493_3G"/>
    <n v="30008648"/>
    <n v="0"/>
    <n v="6368640811"/>
    <x v="0"/>
    <n v="0"/>
    <x v="2"/>
    <x v="8"/>
    <x v="2"/>
    <x v="32"/>
  </r>
  <r>
    <s v=""/>
    <n v="2270"/>
    <s v="1398/01/24"/>
    <s v="خريد تعداد 3,700 واحد صندوق س.پشتوانه طلای لوتوس به نرخ 38,140 به شماره اعلامیه 0000001371_3G"/>
    <n v="141280283"/>
    <n v="0"/>
    <n v="6398649459"/>
    <x v="0"/>
    <n v="0"/>
    <x v="2"/>
    <x v="8"/>
    <x v="2"/>
    <x v="32"/>
  </r>
  <r>
    <s v=""/>
    <n v="2271"/>
    <s v="1398/01/21"/>
    <s v="خريد تعداد 773 سهم خدمات انفورماتیک به نرخ 11,699 به شماره اعلاميه 0000000093_3G"/>
    <n v="9085284"/>
    <n v="0"/>
    <n v="6539929742"/>
    <x v="0"/>
    <n v="773"/>
    <x v="122"/>
    <x v="8"/>
    <x v="2"/>
    <x v="32"/>
  </r>
  <r>
    <s v=""/>
    <n v="2272"/>
    <s v="1398/01/21"/>
    <s v="خريد تعداد 4,704 سهم سرامیک های صنعتی اردکان به نرخ 4,862 به شماره اعلاميه 0000001122_3G"/>
    <n v="22976967"/>
    <n v="0"/>
    <n v="6549015026"/>
    <x v="0"/>
    <n v="4704"/>
    <x v="117"/>
    <x v="8"/>
    <x v="2"/>
    <x v="32"/>
  </r>
  <r>
    <s v=""/>
    <n v="2273"/>
    <s v="1398/01/21"/>
    <s v="خريد تعداد 1,000 سهم ایران ارقام به نرخ 3,650 به شماره اعلاميه 0000001365_3G"/>
    <n v="3666936"/>
    <n v="0"/>
    <n v="6571991993"/>
    <x v="0"/>
    <n v="1000"/>
    <x v="123"/>
    <x v="8"/>
    <x v="2"/>
    <x v="32"/>
  </r>
  <r>
    <s v=""/>
    <n v="2274"/>
    <s v="1398/01/21"/>
    <s v="خريد تعداد 1,000 سهم خدمات انفورماتیک به نرخ 11,760 به شماره اعلاميه 0000000094_3G"/>
    <n v="11814566"/>
    <n v="0"/>
    <n v="6575658929"/>
    <x v="0"/>
    <n v="1000"/>
    <x v="122"/>
    <x v="8"/>
    <x v="2"/>
    <x v="32"/>
  </r>
  <r>
    <s v=""/>
    <n v="2275"/>
    <s v="1398/01/21"/>
    <s v="خريد تعداد 30,296 سهم سرامیک های صنعتی اردکان به نرخ 4,869 به شماره اعلاميه 0000001123_3G"/>
    <n v="148195674"/>
    <n v="0"/>
    <n v="6587473495"/>
    <x v="0"/>
    <n v="30296"/>
    <x v="117"/>
    <x v="8"/>
    <x v="2"/>
    <x v="32"/>
  </r>
  <r>
    <s v=""/>
    <n v="2276"/>
    <s v="1398/01/21"/>
    <s v="خريد تعداد 7,787 سهم ایران ارقام به نرخ 3,638 به شماره اعلاميه 0000001566_3G"/>
    <n v="28460549"/>
    <n v="0"/>
    <n v="6735669169"/>
    <x v="0"/>
    <n v="7787"/>
    <x v="123"/>
    <x v="8"/>
    <x v="2"/>
    <x v="32"/>
  </r>
  <r>
    <s v=""/>
    <n v="2277"/>
    <s v="1398/01/21"/>
    <s v="خريد تعداد 5,200 سهم سرامیک های صنعتی اردکان به نرخ 4,859 به شماره اعلاميه 0000001144_3G"/>
    <n v="25384035"/>
    <n v="0"/>
    <n v="6764129718"/>
    <x v="0"/>
    <n v="5200"/>
    <x v="117"/>
    <x v="8"/>
    <x v="2"/>
    <x v="32"/>
  </r>
  <r>
    <s v=""/>
    <n v="2278"/>
    <s v="1398/01/21"/>
    <s v="خريد تعداد 5,000 سهم سرامیک های صنعتی اردکان به نرخ 4,858 به شماره اعلاميه 0000001145_3G"/>
    <n v="24402704"/>
    <n v="0"/>
    <n v="6789513753"/>
    <x v="0"/>
    <n v="5000"/>
    <x v="117"/>
    <x v="8"/>
    <x v="2"/>
    <x v="32"/>
  </r>
  <r>
    <s v=""/>
    <n v="2279"/>
    <s v="1398/01/21"/>
    <s v="خريد تعداد 13,600 سهم سرامیک های صنعتی اردکان به نرخ 4,900 به شماره اعلاميه 0000001024_3G"/>
    <n v="66949208"/>
    <n v="0"/>
    <n v="6813916457"/>
    <x v="0"/>
    <n v="13600"/>
    <x v="117"/>
    <x v="8"/>
    <x v="2"/>
    <x v="32"/>
  </r>
  <r>
    <s v=""/>
    <n v="2280"/>
    <s v="1398/01/21"/>
    <s v="خريد تعداد 2,213 سهم ایران ارقام به نرخ 3,635 به شماره اعلاميه 0000001565_3G"/>
    <n v="8081578"/>
    <n v="0"/>
    <n v="6880865665"/>
    <x v="0"/>
    <n v="2213"/>
    <x v="123"/>
    <x v="8"/>
    <x v="2"/>
    <x v="32"/>
  </r>
  <r>
    <s v=""/>
    <n v="2281"/>
    <s v="1398/01/21"/>
    <s v="فروش تعداد 530 سهم فرآوری موادمعدنی ایران به نرخ 37,620 به شماره اعلاميه 0000000185_3G"/>
    <n v="0"/>
    <n v="19744202"/>
    <n v="6888947243"/>
    <x v="1"/>
    <n v="530"/>
    <x v="119"/>
    <x v="8"/>
    <x v="2"/>
    <x v="32"/>
  </r>
  <r>
    <s v=""/>
    <n v="2282"/>
    <s v="1398/01/21"/>
    <s v="فروش تعداد 8,080 سهم فرآوری موادمعدنی ایران به نرخ 37,631 به شماره اعلاميه 0000000230_3G"/>
    <n v="0"/>
    <n v="301093914"/>
    <n v="6869203041"/>
    <x v="1"/>
    <n v="8080"/>
    <x v="119"/>
    <x v="8"/>
    <x v="2"/>
    <x v="32"/>
  </r>
  <r>
    <s v=""/>
    <n v="2283"/>
    <s v="1398/01/21"/>
    <s v="فروش تعداد 4,950 سهم فرآوری موادمعدنی ایران به نرخ 37,716 به شماره اعلاميه 0000000282_3G"/>
    <n v="0"/>
    <n v="184873934"/>
    <n v="6568109127"/>
    <x v="1"/>
    <n v="4950"/>
    <x v="119"/>
    <x v="8"/>
    <x v="2"/>
    <x v="32"/>
  </r>
  <r>
    <s v=""/>
    <n v="2284"/>
    <s v="1398/01/21"/>
    <s v="فروش تعداد 856 سهم فرآوری موادمعدنی ایران به نرخ 37,635 به شماره اعلاميه 0000000203_3G"/>
    <n v="0"/>
    <n v="31901462"/>
    <n v="6383235193"/>
    <x v="1"/>
    <n v="856"/>
    <x v="119"/>
    <x v="8"/>
    <x v="2"/>
    <x v="32"/>
  </r>
  <r>
    <s v=""/>
    <n v="2285"/>
    <s v="1398/01/21"/>
    <s v="فروش تعداد 2,400 سهم فرآوری موادمعدنی ایران به نرخ 37,636 به شماره اعلاميه 0000000206_3G"/>
    <n v="0"/>
    <n v="89445724"/>
    <n v="6351333731"/>
    <x v="1"/>
    <n v="2400"/>
    <x v="119"/>
    <x v="8"/>
    <x v="2"/>
    <x v="32"/>
  </r>
  <r>
    <s v=""/>
    <n v="2286"/>
    <s v="1398/01/21"/>
    <s v="فروش تعداد 50 سهم فرآوری موادمعدنی ایران به نرخ 37,717 به شماره اعلاميه 0000000281_3G"/>
    <n v="0"/>
    <n v="1867467"/>
    <n v="6261888007"/>
    <x v="1"/>
    <n v="50"/>
    <x v="119"/>
    <x v="8"/>
    <x v="2"/>
    <x v="32"/>
  </r>
  <r>
    <s v=""/>
    <n v="2287"/>
    <s v="1398/01/21"/>
    <s v="فروش تعداد 5,557 سهم فرآوری موادمعدنی ایران به نرخ 37,615 به شماره اعلاميه 0000000186_3G"/>
    <n v="0"/>
    <n v="206988552"/>
    <n v="6260020540"/>
    <x v="1"/>
    <n v="5557"/>
    <x v="119"/>
    <x v="8"/>
    <x v="2"/>
    <x v="32"/>
  </r>
  <r>
    <s v=""/>
    <n v="2288"/>
    <s v="1398/01/21"/>
    <s v="فروش تعداد 1,712 سهم فرآوری موادمعدنی ایران به نرخ 37,606 به شماره اعلاميه 0000000082_3G"/>
    <n v="0"/>
    <n v="63753761"/>
    <n v="6053031988"/>
    <x v="1"/>
    <n v="1712"/>
    <x v="119"/>
    <x v="8"/>
    <x v="2"/>
    <x v="32"/>
  </r>
  <r>
    <s v=""/>
    <n v="2289"/>
    <s v="1398/01/21"/>
    <s v="فروش تعداد 528 سهم فرآوری موادمعدنی ایران به نرخ 38,001 به شماره اعلاميه 0000000262_3G"/>
    <n v="0"/>
    <n v="19868904"/>
    <n v="5989278227"/>
    <x v="1"/>
    <n v="528"/>
    <x v="119"/>
    <x v="8"/>
    <x v="2"/>
    <x v="32"/>
  </r>
  <r>
    <s v=""/>
    <n v="2290"/>
    <s v="1398/01/21"/>
    <s v="فروش تعداد 2,137 سهم فرآوری موادمعدنی ایران به نرخ 37,702 به شماره اعلاميه 0000000279_3G"/>
    <n v="0"/>
    <n v="79783632"/>
    <n v="5969409323"/>
    <x v="1"/>
    <n v="2137"/>
    <x v="119"/>
    <x v="8"/>
    <x v="2"/>
    <x v="32"/>
  </r>
  <r>
    <s v=""/>
    <n v="2291"/>
    <s v="1398/01/21"/>
    <s v="فروش تعداد 1,000 سهم فرآوری موادمعدنی ایران به نرخ 37,700 به شماره اعلاميه 0000000078_3G"/>
    <n v="0"/>
    <n v="37332428"/>
    <n v="5889625691"/>
    <x v="1"/>
    <n v="1000"/>
    <x v="119"/>
    <x v="8"/>
    <x v="2"/>
    <x v="32"/>
  </r>
  <r>
    <s v=""/>
    <n v="2292"/>
    <s v="1398/01/21"/>
    <s v="فروش تعداد 3,336 سهم فرآوری موادمعدنی ایران به نرخ 37,601 به شماره اعلاميه 0000000120_3G"/>
    <n v="0"/>
    <n v="124213935"/>
    <n v="5852293263"/>
    <x v="1"/>
    <n v="3336"/>
    <x v="119"/>
    <x v="8"/>
    <x v="2"/>
    <x v="32"/>
  </r>
  <r>
    <s v=""/>
    <n v="2293"/>
    <s v="1398/01/21"/>
    <s v="فروش تعداد 8,292 سهم فرآوری موادمعدنی ایران به نرخ 37,616 به شماره اعلاميه 0000000184_3G"/>
    <n v="0"/>
    <n v="308870737"/>
    <n v="5728079328"/>
    <x v="1"/>
    <n v="8292"/>
    <x v="119"/>
    <x v="8"/>
    <x v="2"/>
    <x v="32"/>
  </r>
  <r>
    <s v=""/>
    <n v="2294"/>
    <s v="1398/01/21"/>
    <s v="فروش تعداد 2,222 سهم فرآوری موادمعدنی ایران به نرخ 37,799 به شماره اعلاميه 0000000291_3G"/>
    <n v="0"/>
    <n v="83170486"/>
    <n v="5419208591"/>
    <x v="1"/>
    <n v="2222"/>
    <x v="119"/>
    <x v="8"/>
    <x v="2"/>
    <x v="32"/>
  </r>
  <r>
    <s v=""/>
    <n v="2295"/>
    <s v="1398/01/21"/>
    <s v="فروش تعداد 10,593 سهم فرآوری موادمعدنی ایران به نرخ 37,720 به شماره اعلاميه 0000000286_3G"/>
    <n v="0"/>
    <n v="395672180"/>
    <n v="5336038105"/>
    <x v="1"/>
    <n v="10593"/>
    <x v="119"/>
    <x v="8"/>
    <x v="2"/>
    <x v="32"/>
  </r>
  <r>
    <s v=""/>
    <n v="2296"/>
    <s v="1398/01/21"/>
    <s v="فروش تعداد 4,200 سهم فرآوری موادمعدنی ایران به نرخ 37,603 به شماره اعلاميه 0000000095_3G"/>
    <n v="0"/>
    <n v="156392771"/>
    <n v="4940365925"/>
    <x v="1"/>
    <n v="4200"/>
    <x v="119"/>
    <x v="8"/>
    <x v="2"/>
    <x v="32"/>
  </r>
  <r>
    <s v=""/>
    <n v="2297"/>
    <s v="1398/01/21"/>
    <s v="فروش تعداد 30 سهم فرآوری موادمعدنی ایران به نرخ 37,846 به شماره اعلاميه 0000000084_3G"/>
    <n v="0"/>
    <n v="1124313"/>
    <n v="4783973154"/>
    <x v="1"/>
    <n v="30"/>
    <x v="119"/>
    <x v="8"/>
    <x v="2"/>
    <x v="32"/>
  </r>
  <r>
    <s v=""/>
    <n v="2298"/>
    <s v="1398/01/21"/>
    <s v="فروش تعداد 1,040 سهم فرآوری موادمعدنی ایران به نرخ 38,002 به شماره اعلاميه 0000000254_3G"/>
    <n v="0"/>
    <n v="39136747"/>
    <n v="4782848841"/>
    <x v="1"/>
    <n v="1040"/>
    <x v="119"/>
    <x v="8"/>
    <x v="2"/>
    <x v="32"/>
  </r>
  <r>
    <s v=""/>
    <n v="2299"/>
    <s v="1398/01/21"/>
    <s v="فروش تعداد 7,113 سهم فرآوری موادمعدنی ایران به نرخ 37,602 به شماره اعلاميه 0000000093_3G"/>
    <n v="0"/>
    <n v="264855274"/>
    <n v="4743712094"/>
    <x v="1"/>
    <n v="7113"/>
    <x v="119"/>
    <x v="8"/>
    <x v="2"/>
    <x v="32"/>
  </r>
  <r>
    <s v=""/>
    <n v="2300"/>
    <s v="1398/01/21"/>
    <s v="فروش تعداد 808 سهم فرآوری موادمعدنی ایران به نرخ 38,003 به شماره اعلاميه 0000000252_3G"/>
    <n v="0"/>
    <n v="30407040"/>
    <n v="4478856820"/>
    <x v="1"/>
    <n v="808"/>
    <x v="119"/>
    <x v="8"/>
    <x v="2"/>
    <x v="32"/>
  </r>
  <r>
    <s v=""/>
    <n v="2301"/>
    <s v="1398/01/21"/>
    <s v="فروش تعداد 11,725 سهم فرآوری موادمعدنی ایران به نرخ 37,800 به شماره اعلاميه 0000000293_3G"/>
    <n v="0"/>
    <n v="438883756"/>
    <n v="4448449780"/>
    <x v="1"/>
    <n v="11725"/>
    <x v="119"/>
    <x v="8"/>
    <x v="2"/>
    <x v="32"/>
  </r>
  <r>
    <s v=""/>
    <n v="2302"/>
    <s v="1398/01/21"/>
    <s v="فروش تعداد 7,539 سهم فرآوری موادمعدنی ایران به نرخ 37,605 به شماره اعلاميه 0000000121_3G"/>
    <n v="0"/>
    <n v="280739942"/>
    <n v="4009566024"/>
    <x v="1"/>
    <n v="7539"/>
    <x v="119"/>
    <x v="8"/>
    <x v="2"/>
    <x v="32"/>
  </r>
  <r>
    <s v=""/>
    <n v="2303"/>
    <s v="1398/01/21"/>
    <s v="فروش تعداد 2,762 سهم فرآوری موادمعدنی ایران به نرخ 37,710 به شماره اعلاميه 0000000277_3G"/>
    <n v="0"/>
    <n v="103139517"/>
    <n v="3728826082"/>
    <x v="1"/>
    <n v="2762"/>
    <x v="119"/>
    <x v="8"/>
    <x v="2"/>
    <x v="32"/>
  </r>
  <r>
    <s v=""/>
    <n v="2304"/>
    <s v="1398/01/21"/>
    <s v="فروش تعداد 1,115 سهم فرآوری موادمعدنی ایران به نرخ 37,630 به شماره اعلاميه 0000000233_3G"/>
    <n v="0"/>
    <n v="41548375"/>
    <n v="3625686565"/>
    <x v="1"/>
    <n v="1115"/>
    <x v="119"/>
    <x v="8"/>
    <x v="2"/>
    <x v="32"/>
  </r>
  <r>
    <s v=""/>
    <n v="2305"/>
    <s v="1398/01/21"/>
    <s v="فروش تعداد 500 سهم فرآوری موادمعدنی ایران به نرخ 37,750 به شماره اعلاميه 0000000283_3G"/>
    <n v="0"/>
    <n v="18690970"/>
    <n v="3584138190"/>
    <x v="1"/>
    <n v="500"/>
    <x v="119"/>
    <x v="8"/>
    <x v="2"/>
    <x v="32"/>
  </r>
  <r>
    <s v=""/>
    <n v="2306"/>
    <s v="1398/01/21"/>
    <s v="فروش تعداد 464 سهم فرآوری موادمعدنی ایران به نرخ 37,637 به شماره اعلاميه 0000000218_3G"/>
    <n v="0"/>
    <n v="17293304"/>
    <n v="3565447220"/>
    <x v="1"/>
    <n v="464"/>
    <x v="119"/>
    <x v="8"/>
    <x v="2"/>
    <x v="32"/>
  </r>
  <r>
    <s v=""/>
    <n v="2307"/>
    <s v="1398/01/21"/>
    <s v="فروش تعداد 2,050 سهم فرآوری موادمعدنی ایران به نرخ 37,604 به شماره اعلاميه 0000000086_3G"/>
    <n v="0"/>
    <n v="76336594"/>
    <n v="3548153916"/>
    <x v="1"/>
    <n v="2050"/>
    <x v="119"/>
    <x v="8"/>
    <x v="2"/>
    <x v="32"/>
  </r>
  <r>
    <s v=""/>
    <n v="2308"/>
    <s v="1398/01/21"/>
    <s v="فروش تعداد 21,766 سهم فرآوری موادمعدنی ایران به نرخ 38,000 به شماره اعلاميه 0000000265_3G"/>
    <n v="0"/>
    <n v="819043710"/>
    <n v="3471817322"/>
    <x v="1"/>
    <n v="21766"/>
    <x v="119"/>
    <x v="8"/>
    <x v="2"/>
    <x v="32"/>
  </r>
  <r>
    <s v=""/>
    <n v="2309"/>
    <s v="1398/01/21"/>
    <s v="فروش تعداد 11,870 سهم فرآوری موادمعدنی ایران به نرخ 37,610 به شماره اعلاميه 0000000219_3G"/>
    <n v="0"/>
    <n v="442078031"/>
    <n v="2652773612"/>
    <x v="1"/>
    <n v="11870"/>
    <x v="119"/>
    <x v="8"/>
    <x v="2"/>
    <x v="32"/>
  </r>
  <r>
    <s v=""/>
    <n v="2310"/>
    <s v="1398/01/20"/>
    <s v="فروش تعداد 1,193 سهم فرآوری موادمعدنی ایران به نرخ 39,121 به شماره اعلاميه 0000000213_3G"/>
    <n v="0"/>
    <n v="46216318"/>
    <n v="2210695581"/>
    <x v="1"/>
    <n v="1193"/>
    <x v="119"/>
    <x v="8"/>
    <x v="2"/>
    <x v="32"/>
  </r>
  <r>
    <s v=""/>
    <n v="2311"/>
    <s v="1398/01/20"/>
    <s v="دریافت وجه طی حواله ساتنا بانکی به شماره 1406901 بانک خاور میانه جهت واریز به حساب 0100868772008"/>
    <n v="33655633"/>
    <n v="0"/>
    <n v="2164479263"/>
    <x v="2"/>
    <n v="0"/>
    <x v="2"/>
    <x v="8"/>
    <x v="2"/>
    <x v="32"/>
  </r>
  <r>
    <s v=""/>
    <n v="2312"/>
    <s v="1398/01/19"/>
    <s v="خريد تعداد 440 سهم بورس اوراق بهادار تهران به نرخ 6,000 به شماره اعلاميه 0000000022_3G"/>
    <n v="2652248"/>
    <n v="0"/>
    <n v="2198134896"/>
    <x v="0"/>
    <n v="440"/>
    <x v="124"/>
    <x v="8"/>
    <x v="2"/>
    <x v="32"/>
  </r>
  <r>
    <s v=""/>
    <n v="2313"/>
    <s v="1398/01/19"/>
    <s v="خريد تعداد 7,958 سهم سرمایه گذاری نیرو به نرخ 1,143 به شماره اعلاميه 0000000229_3G"/>
    <n v="9138193"/>
    <n v="0"/>
    <n v="2200787144"/>
    <x v="0"/>
    <n v="7958"/>
    <x v="125"/>
    <x v="8"/>
    <x v="2"/>
    <x v="32"/>
  </r>
  <r>
    <s v=""/>
    <n v="2314"/>
    <s v="1398/01/19"/>
    <s v="خريد تعداد 2,095 سهم خدمات انفورماتیک به نرخ 11,788 به شماره اعلاميه 0000000012_3G"/>
    <n v="24810437"/>
    <n v="0"/>
    <n v="2209925337"/>
    <x v="0"/>
    <n v="2095"/>
    <x v="122"/>
    <x v="8"/>
    <x v="2"/>
    <x v="32"/>
  </r>
  <r>
    <s v=""/>
    <n v="2315"/>
    <s v="1398/01/19"/>
    <s v="فروش تعداد 17,000 سهم باما به نرخ 12,728 به شماره اعلاميه 0000000108_3G"/>
    <n v="0"/>
    <n v="214266337"/>
    <n v="2234735774"/>
    <x v="1"/>
    <n v="17000"/>
    <x v="126"/>
    <x v="8"/>
    <x v="2"/>
    <x v="32"/>
  </r>
  <r>
    <s v=""/>
    <n v="2316"/>
    <s v="1398/01/19"/>
    <s v="فروش تعداد 1,206 سهم باما به نرخ 12,751 به شماره اعلاميه 0000000078_3G"/>
    <n v="0"/>
    <n v="15227779"/>
    <n v="2020469437"/>
    <x v="1"/>
    <n v="1206"/>
    <x v="126"/>
    <x v="8"/>
    <x v="2"/>
    <x v="32"/>
  </r>
  <r>
    <s v=""/>
    <n v="2317"/>
    <s v="1398/01/19"/>
    <s v="فروش تعداد 383 سهم باما به نرخ 13,001 به شماره اعلاميه 0000000057_3G"/>
    <n v="0"/>
    <n v="4930839"/>
    <n v="2005241658"/>
    <x v="1"/>
    <n v="383"/>
    <x v="126"/>
    <x v="8"/>
    <x v="2"/>
    <x v="32"/>
  </r>
  <r>
    <s v=""/>
    <n v="2318"/>
    <s v="1398/01/19"/>
    <s v="فروش تعداد 15,022 سهم باما به نرخ 12,720 به شماره اعلاميه 0000000088_3G"/>
    <n v="0"/>
    <n v="189216816"/>
    <n v="2000310819"/>
    <x v="1"/>
    <n v="15022"/>
    <x v="126"/>
    <x v="8"/>
    <x v="2"/>
    <x v="32"/>
  </r>
  <r>
    <s v=""/>
    <n v="2319"/>
    <s v="1398/01/19"/>
    <s v="فروش تعداد 3,000 سهم باما به نرخ 12,729 به شماره اعلاميه 0000000107_3G"/>
    <n v="0"/>
    <n v="37814679"/>
    <n v="1811094003"/>
    <x v="1"/>
    <n v="3000"/>
    <x v="126"/>
    <x v="8"/>
    <x v="2"/>
    <x v="32"/>
  </r>
  <r>
    <s v=""/>
    <n v="2320"/>
    <s v="1398/01/19"/>
    <s v="فروش تعداد 3,000 سهم باما به نرخ 12,723 به شماره اعلاميه 0000000096_3G"/>
    <n v="0"/>
    <n v="37796854"/>
    <n v="1773279324"/>
    <x v="1"/>
    <n v="3000"/>
    <x v="126"/>
    <x v="8"/>
    <x v="2"/>
    <x v="32"/>
  </r>
  <r>
    <s v=""/>
    <n v="2321"/>
    <s v="1398/01/19"/>
    <s v="فروش تعداد 21,601 سهم باما به نرخ 12,722 به شماره اعلاميه 0000000100_3G"/>
    <n v="0"/>
    <n v="272128560"/>
    <n v="1735482470"/>
    <x v="1"/>
    <n v="21601"/>
    <x v="126"/>
    <x v="8"/>
    <x v="2"/>
    <x v="32"/>
  </r>
  <r>
    <s v=""/>
    <n v="2322"/>
    <s v="1398/01/19"/>
    <s v="فروش تعداد 1,500 سهم باما به نرخ 12,750 به شماره اعلاميه 0000000080_3G"/>
    <n v="0"/>
    <n v="18938534"/>
    <n v="1463353910"/>
    <x v="1"/>
    <n v="1500"/>
    <x v="126"/>
    <x v="8"/>
    <x v="2"/>
    <x v="32"/>
  </r>
  <r>
    <s v=""/>
    <n v="2323"/>
    <s v="1398/01/19"/>
    <s v="فروش تعداد 1,300 سهم باما به نرخ 12,715 به شماره اعلاميه 0000000087_3G"/>
    <n v="0"/>
    <n v="16368341"/>
    <n v="1444415376"/>
    <x v="1"/>
    <n v="1300"/>
    <x v="126"/>
    <x v="8"/>
    <x v="2"/>
    <x v="32"/>
  </r>
  <r>
    <s v=""/>
    <n v="2324"/>
    <s v="1398/01/19"/>
    <s v="فروش تعداد 6,792 سهم باما به نرخ 12,850 به شماره اعلاميه 0000000069_3G"/>
    <n v="0"/>
    <n v="86426257"/>
    <n v="1428047035"/>
    <x v="1"/>
    <n v="6792"/>
    <x v="126"/>
    <x v="8"/>
    <x v="2"/>
    <x v="32"/>
  </r>
  <r>
    <s v=""/>
    <n v="2325"/>
    <s v="1398/01/19"/>
    <s v="فروش تعداد 7,283 سهم باما به نرخ 12,712 به شماره اعلاميه 0000000085_3G"/>
    <n v="0"/>
    <n v="91678831"/>
    <n v="1341620778"/>
    <x v="1"/>
    <n v="7283"/>
    <x v="126"/>
    <x v="8"/>
    <x v="2"/>
    <x v="32"/>
  </r>
  <r>
    <s v=""/>
    <n v="2326"/>
    <s v="1398/01/19"/>
    <s v="فروش تعداد 4,419 سهم باما به نرخ 12,790 به شماره اعلاميه 0000000076_3G"/>
    <n v="0"/>
    <n v="55967972"/>
    <n v="1249941947"/>
    <x v="1"/>
    <n v="4419"/>
    <x v="126"/>
    <x v="8"/>
    <x v="2"/>
    <x v="32"/>
  </r>
  <r>
    <s v=""/>
    <n v="2327"/>
    <s v="1398/01/19"/>
    <s v="فروش تعداد 3,600 سهم باما به نرخ 12,851 به شماره اعلاميه 0000000063_3G"/>
    <n v="0"/>
    <n v="45812538"/>
    <n v="1193973975"/>
    <x v="1"/>
    <n v="3600"/>
    <x v="126"/>
    <x v="8"/>
    <x v="2"/>
    <x v="32"/>
  </r>
  <r>
    <s v=""/>
    <n v="2328"/>
    <s v="1398/01/19"/>
    <s v="فروش تعداد 2,782 سهم باما به نرخ 12,716 به شماره اعلاميه 0000000086_3G"/>
    <n v="0"/>
    <n v="35031005"/>
    <n v="1148161437"/>
    <x v="1"/>
    <n v="2782"/>
    <x v="126"/>
    <x v="8"/>
    <x v="2"/>
    <x v="32"/>
  </r>
  <r>
    <s v=""/>
    <n v="2329"/>
    <s v="1398/01/19"/>
    <s v="دریافت وجه طی حواله ساتنا بانکی به شماره 1140599 بانک خاور میانه جهت واریز به حساب 0100868772008"/>
    <n v="80842828"/>
    <n v="0"/>
    <n v="1113130432"/>
    <x v="2"/>
    <n v="0"/>
    <x v="2"/>
    <x v="8"/>
    <x v="2"/>
    <x v="32"/>
  </r>
  <r>
    <s v=""/>
    <n v="2330"/>
    <s v="1398/01/18"/>
    <s v="فروش تعداد 17,678 سهم باما به نرخ 13,373 به شماره اعلاميه 0000000409_3G"/>
    <n v="0"/>
    <n v="234102920"/>
    <n v="1193973260"/>
    <x v="1"/>
    <n v="17678"/>
    <x v="126"/>
    <x v="8"/>
    <x v="2"/>
    <x v="32"/>
  </r>
  <r>
    <s v=""/>
    <n v="2331"/>
    <s v="1398/01/18"/>
    <s v="فروش تعداد 15,223 سهم باما به نرخ 13,434 به شماره اعلاميه 0000000252_3G"/>
    <n v="0"/>
    <n v="202511860"/>
    <n v="959870340"/>
    <x v="1"/>
    <n v="15223"/>
    <x v="126"/>
    <x v="8"/>
    <x v="2"/>
    <x v="32"/>
  </r>
  <r>
    <s v=""/>
    <n v="2332"/>
    <s v="1398/01/18"/>
    <s v="فروش تعداد 20,216 سهم باما به نرخ 13,374 به شماره اعلاميه 0000000377_3G"/>
    <n v="0"/>
    <n v="267732697"/>
    <n v="757358480"/>
    <x v="1"/>
    <n v="20216"/>
    <x v="126"/>
    <x v="8"/>
    <x v="2"/>
    <x v="32"/>
  </r>
  <r>
    <s v=""/>
    <n v="2333"/>
    <s v="1398/01/18"/>
    <s v="فروش تعداد 4,548 سهم باما به نرخ 13,481 به شماره اعلاميه 0000000248_3G"/>
    <n v="0"/>
    <n v="60713804"/>
    <n v="489625783"/>
    <x v="1"/>
    <n v="4548"/>
    <x v="126"/>
    <x v="8"/>
    <x v="2"/>
    <x v="32"/>
  </r>
  <r>
    <s v=""/>
    <n v="2334"/>
    <s v="1398/01/18"/>
    <s v="فروش تعداد 17,800 سهم باما به نرخ 13,372 به شماره اعلاميه 0000000265_3G"/>
    <n v="0"/>
    <n v="235700892"/>
    <n v="428911979"/>
    <x v="1"/>
    <n v="17800"/>
    <x v="126"/>
    <x v="8"/>
    <x v="2"/>
    <x v="32"/>
  </r>
  <r>
    <s v=""/>
    <n v="2335"/>
    <s v="1398/01/18"/>
    <s v="فروش تعداد 5,943 سهم باما به نرخ 13,375 به شماره اعلاميه 0000000368_3G"/>
    <n v="0"/>
    <n v="78712626"/>
    <n v="193211087"/>
    <x v="1"/>
    <n v="5943"/>
    <x v="126"/>
    <x v="8"/>
    <x v="2"/>
    <x v="32"/>
  </r>
  <r>
    <s v=""/>
    <n v="2336"/>
    <s v="1398/01/17"/>
    <s v="فروش تعداد 3,000 سهم قاسم ایران به نرخ 11,329 به شماره اعلامیه 0000000229_3G"/>
    <n v="0"/>
    <n v="33655634"/>
    <n v="114498461"/>
    <x v="1"/>
    <n v="3000"/>
    <x v="121"/>
    <x v="8"/>
    <x v="2"/>
    <x v="32"/>
  </r>
  <r>
    <s v=""/>
    <n v="2337"/>
    <s v="1398/01/17"/>
    <s v="فروش تعداد 80 سهم فرآورده های غدایی وقندپیرانشهر به نرخ 19,300 به شماره اعلاميه 0000000007_3G"/>
    <n v="0"/>
    <n v="1528948"/>
    <n v="80842827"/>
    <x v="1"/>
    <n v="80"/>
    <x v="127"/>
    <x v="8"/>
    <x v="2"/>
    <x v="32"/>
  </r>
  <r>
    <s v=""/>
    <n v="2338"/>
    <s v="1398/01/17"/>
    <s v="فروش تعداد 4,170 سهم فرآورده های غدایی وقندپیرانشهر به نرخ 19,200 به شماره اعلاميه 0000000006_3G"/>
    <n v="0"/>
    <n v="79283379"/>
    <n v="79313879"/>
    <x v="1"/>
    <n v="4170"/>
    <x v="127"/>
    <x v="8"/>
    <x v="2"/>
    <x v="32"/>
  </r>
  <r>
    <s v=""/>
    <n v="2339"/>
    <s v="1397/12/29"/>
    <s v="بابت سود صندوق سرمایه گذاری حامی اسفند 97"/>
    <n v="0"/>
    <n v="28752"/>
    <n v="30500"/>
    <x v="3"/>
    <n v="0"/>
    <x v="2"/>
    <x v="9"/>
    <x v="3"/>
    <x v="33"/>
  </r>
  <r>
    <s v=""/>
    <n v="2340"/>
    <s v="1397/12/15"/>
    <s v="خريد تعداد 1,101 سهم آسان پرداخت پرشین به نرخ 10,870 به شماره اعلاميه 0000000366_3G"/>
    <n v="12023397"/>
    <n v="0"/>
    <n v="1748"/>
    <x v="0"/>
    <n v="1101"/>
    <x v="128"/>
    <x v="9"/>
    <x v="3"/>
    <x v="33"/>
  </r>
  <r>
    <s v=""/>
    <n v="2341"/>
    <s v="1397/12/12"/>
    <s v="پرداخت وجه طی حواله کارت به کارت دروازه پرداخت به شماره 147221498196 بانک ملت تاریخ : 1397/12/11 شعبه : فرعی(A2)"/>
    <n v="0"/>
    <n v="11800000"/>
    <n v="12025145"/>
    <x v="4"/>
    <n v="0"/>
    <x v="2"/>
    <x v="9"/>
    <x v="3"/>
    <x v="33"/>
  </r>
  <r>
    <s v=""/>
    <n v="2342"/>
    <s v="1397/11/28"/>
    <s v="خريد تعداد 2,000 سهم سرامیک های صنعتی اردکان به نرخ 3,661 به شماره اعلاميه 0000000070_3G"/>
    <n v="7355972"/>
    <n v="0"/>
    <n v="225145"/>
    <x v="0"/>
    <n v="2000"/>
    <x v="117"/>
    <x v="10"/>
    <x v="3"/>
    <x v="34"/>
  </r>
  <r>
    <s v=""/>
    <n v="2343"/>
    <s v="1397/11/28"/>
    <s v="خريد تعداد 16,594 سهم سرامیک های صنعتی اردکان به نرخ 3,710 به شماره اعلاميه 0000000075_3G"/>
    <n v="61849388"/>
    <n v="0"/>
    <n v="7581117"/>
    <x v="0"/>
    <n v="16594"/>
    <x v="117"/>
    <x v="10"/>
    <x v="3"/>
    <x v="34"/>
  </r>
  <r>
    <s v=""/>
    <n v="2344"/>
    <s v="1397/11/28"/>
    <s v="خريد تعداد 8,709 سهم سرامیک های صنعتی اردکان به نرخ 3,699 به شماره اعلاميه 0000000073_3G"/>
    <n v="32364058"/>
    <n v="0"/>
    <n v="69430505"/>
    <x v="0"/>
    <n v="8709"/>
    <x v="117"/>
    <x v="10"/>
    <x v="3"/>
    <x v="34"/>
  </r>
  <r>
    <s v=""/>
    <n v="2345"/>
    <s v="1397/11/28"/>
    <s v="فروش تعداد 74,131 سهم سهامی ذوب آهن اصفهان به نرخ 1,381 به شماره اعلامیه 0000000201_3G"/>
    <n v="0"/>
    <n v="101786262"/>
    <n v="101794563"/>
    <x v="1"/>
    <n v="74131"/>
    <x v="129"/>
    <x v="10"/>
    <x v="3"/>
    <x v="34"/>
  </r>
  <r>
    <s v=""/>
    <n v="2346"/>
    <s v="1397/11/24"/>
    <s v="پرداخت وجه طی حواله کارت به کارت دروازه پرداخت به شماره 146397521731 بانک ملت تاریخ : 1397/11/23 شعبه : فرعی(A2)"/>
    <n v="0"/>
    <n v="5500000"/>
    <n v="8301"/>
    <x v="4"/>
    <n v="0"/>
    <x v="2"/>
    <x v="10"/>
    <x v="3"/>
    <x v="34"/>
  </r>
  <r>
    <s v=""/>
    <n v="2347"/>
    <s v="1397/11/23"/>
    <s v="خريد تعداد 1,534 سهم فرابورس ایران به نرخ 3,568 به شماره اعلامیه 0000000422_3G"/>
    <n v="5498158"/>
    <n v="0"/>
    <n v="-5491699"/>
    <x v="0"/>
    <n v="1534"/>
    <x v="130"/>
    <x v="10"/>
    <x v="3"/>
    <x v="34"/>
  </r>
  <r>
    <s v=""/>
    <n v="2348"/>
    <s v="1397/11/14"/>
    <s v="پرداخت وجه طی حواله کارت به کارت دروازه پرداخت به شماره 145983700673 بانک ملت تاریخ : 1397/11/13 شعبه : فرعی(A2)"/>
    <n v="0"/>
    <n v="70000000"/>
    <n v="6459"/>
    <x v="4"/>
    <n v="0"/>
    <x v="2"/>
    <x v="10"/>
    <x v="3"/>
    <x v="34"/>
  </r>
  <r>
    <s v=""/>
    <n v="2349"/>
    <s v="1397/11/13"/>
    <s v="خريد تعداد 2,844 سهم سرامیک های صنعتی اردکان به نرخ 3,594 به شماره اعلاميه 0000000089_3G"/>
    <n v="10268761"/>
    <n v="0"/>
    <n v="-69993541"/>
    <x v="0"/>
    <n v="2844"/>
    <x v="117"/>
    <x v="10"/>
    <x v="3"/>
    <x v="34"/>
  </r>
  <r>
    <s v=""/>
    <n v="2350"/>
    <s v="1397/11/13"/>
    <s v="خريد تعداد 3,255 سهم صنایع شیمیایی سینا به نرخ 18,348 به شماره اعلاميه 0000000057_3G"/>
    <n v="59999851"/>
    <n v="0"/>
    <n v="-59724780"/>
    <x v="0"/>
    <n v="3255"/>
    <x v="131"/>
    <x v="10"/>
    <x v="3"/>
    <x v="34"/>
  </r>
  <r>
    <s v=""/>
    <n v="2351"/>
    <s v="1397/11/11"/>
    <s v="پرداخت وجه طی حواله کارت به کارت دروازه پرداخت به شماره 145861369174 بانک ملت تاریخ : 1397/11/10 شعبه : فرعی(A2)"/>
    <n v="0"/>
    <n v="500000000"/>
    <n v="275071"/>
    <x v="4"/>
    <n v="0"/>
    <x v="2"/>
    <x v="10"/>
    <x v="3"/>
    <x v="34"/>
  </r>
  <r>
    <s v=""/>
    <n v="2352"/>
    <s v="1397/11/10"/>
    <s v="خريد تعداد 1,000 سهم فرآوری موادمعدنی ایران به نرخ 27,140 به شماره اعلاميه 0000000079_3G"/>
    <n v="27265928"/>
    <n v="0"/>
    <n v="-499724929"/>
    <x v="0"/>
    <n v="1000"/>
    <x v="119"/>
    <x v="10"/>
    <x v="3"/>
    <x v="34"/>
  </r>
  <r>
    <s v=""/>
    <n v="2353"/>
    <s v="1397/11/10"/>
    <s v="خريد تعداد 100 سهم به پرداخت ملت به نرخ 12,748 به شماره اعلاميه 0000000030_3G"/>
    <n v="1280712"/>
    <n v="0"/>
    <n v="-472459001"/>
    <x v="0"/>
    <n v="100"/>
    <x v="120"/>
    <x v="10"/>
    <x v="3"/>
    <x v="34"/>
  </r>
  <r>
    <s v=""/>
    <n v="2354"/>
    <s v="1397/11/10"/>
    <s v="خريد تعداد 152 سهم فرآوری موادمعدنی ایران به نرخ 27,080 به شماره اعلاميه 0000000077_3G"/>
    <n v="4135256"/>
    <n v="0"/>
    <n v="-471178289"/>
    <x v="0"/>
    <n v="152"/>
    <x v="119"/>
    <x v="10"/>
    <x v="3"/>
    <x v="34"/>
  </r>
  <r>
    <s v=""/>
    <n v="2355"/>
    <s v="1397/11/10"/>
    <s v="خريد تعداد 3,743 سهم پرداخت الکترونیک سامان کیش به نرخ 17,148 به شماره اعلاميه 0000000095_3G"/>
    <n v="64482779"/>
    <n v="0"/>
    <n v="-467043033"/>
    <x v="0"/>
    <n v="3743"/>
    <x v="132"/>
    <x v="10"/>
    <x v="3"/>
    <x v="34"/>
  </r>
  <r>
    <s v=""/>
    <n v="2356"/>
    <s v="1397/11/10"/>
    <s v="خريد تعداد 554 سهم به پرداخت ملت به نرخ 12,800 به شماره اعلاميه 0000000035_3G"/>
    <n v="7124101"/>
    <n v="0"/>
    <n v="-402560254"/>
    <x v="0"/>
    <n v="554"/>
    <x v="120"/>
    <x v="10"/>
    <x v="3"/>
    <x v="34"/>
  </r>
  <r>
    <s v=""/>
    <n v="2357"/>
    <s v="1397/11/10"/>
    <s v="خريد تعداد 836 سهم به پرداخت ملت به نرخ 12,746 به شماره اعلاميه 0000000029_3G"/>
    <n v="10705095"/>
    <n v="0"/>
    <n v="-395436153"/>
    <x v="0"/>
    <n v="836"/>
    <x v="120"/>
    <x v="10"/>
    <x v="3"/>
    <x v="34"/>
  </r>
  <r>
    <s v=""/>
    <n v="2358"/>
    <s v="1397/11/10"/>
    <s v="خريد تعداد 999 سهم به پرداخت ملت به نرخ 12,750 به شماره اعلاميه 0000000033_3G"/>
    <n v="12796345"/>
    <n v="0"/>
    <n v="-384731058"/>
    <x v="0"/>
    <n v="999"/>
    <x v="120"/>
    <x v="10"/>
    <x v="3"/>
    <x v="34"/>
  </r>
  <r>
    <s v=""/>
    <n v="2359"/>
    <s v="1397/11/10"/>
    <s v="خريد تعداد 211 سهم به پرداخت ملت به نرخ 12,820 به شماره اعلاميه 0000000036_3G"/>
    <n v="2717569"/>
    <n v="0"/>
    <n v="-371934713"/>
    <x v="0"/>
    <n v="211"/>
    <x v="120"/>
    <x v="10"/>
    <x v="3"/>
    <x v="34"/>
  </r>
  <r>
    <s v=""/>
    <n v="2360"/>
    <s v="1397/11/10"/>
    <s v="خريد تعداد 100 سهم به پرداخت ملت به نرخ 12,799 به شماره اعلاميه 0000000034_3G"/>
    <n v="1285834"/>
    <n v="0"/>
    <n v="-369217144"/>
    <x v="0"/>
    <n v="100"/>
    <x v="120"/>
    <x v="10"/>
    <x v="3"/>
    <x v="34"/>
  </r>
  <r>
    <s v=""/>
    <n v="2361"/>
    <s v="1397/11/10"/>
    <s v="خريد تعداد 82 سهم فرآوری موادمعدنی ایران به نرخ 27,100 به شماره اعلاميه 0000000078_3G"/>
    <n v="2232509"/>
    <n v="0"/>
    <n v="-367931310"/>
    <x v="0"/>
    <n v="82"/>
    <x v="119"/>
    <x v="10"/>
    <x v="3"/>
    <x v="34"/>
  </r>
  <r>
    <s v=""/>
    <n v="2362"/>
    <s v="1397/11/10"/>
    <s v="خريد تعداد 2,061 سهم پرداخت الکترونیک سامان کیش به نرخ 17,147 به شماره اعلاميه 0000000094_3G"/>
    <n v="35503938"/>
    <n v="0"/>
    <n v="-365698801"/>
    <x v="0"/>
    <n v="2061"/>
    <x v="132"/>
    <x v="10"/>
    <x v="3"/>
    <x v="34"/>
  </r>
  <r>
    <s v=""/>
    <n v="2363"/>
    <s v="1397/11/10"/>
    <s v="خريد تعداد 766 سهم فرآوری موادمعدنی ایران به نرخ 27,159 به شماره اعلاميه 0000000081_3G"/>
    <n v="20900317"/>
    <n v="0"/>
    <n v="-330194863"/>
    <x v="0"/>
    <n v="766"/>
    <x v="119"/>
    <x v="10"/>
    <x v="3"/>
    <x v="34"/>
  </r>
  <r>
    <s v=""/>
    <n v="2364"/>
    <s v="1397/11/10"/>
    <s v="خريد تعداد 200 سهم به پرداخت ملت به نرخ 12,749 به شماره اعلاميه 0000000031_3G"/>
    <n v="2561626"/>
    <n v="0"/>
    <n v="-309294546"/>
    <x v="0"/>
    <n v="200"/>
    <x v="120"/>
    <x v="10"/>
    <x v="3"/>
    <x v="34"/>
  </r>
  <r>
    <s v=""/>
    <n v="2365"/>
    <s v="1397/11/10"/>
    <s v="خريد تعداد 2,500 سهم به پرداخت ملت به نرخ 12,815 به شماره اعلاميه 0000000037_3G"/>
    <n v="32186151"/>
    <n v="0"/>
    <n v="-306732920"/>
    <x v="0"/>
    <n v="2500"/>
    <x v="120"/>
    <x v="10"/>
    <x v="3"/>
    <x v="34"/>
  </r>
  <r>
    <s v=""/>
    <n v="2366"/>
    <s v="1397/11/10"/>
    <s v="خريد تعداد 10,000 سهم فرابورس ایران به نرخ 3,987 به شماره اعلامیه 0000000676_3G"/>
    <n v="40051009"/>
    <n v="0"/>
    <n v="-274546769"/>
    <x v="0"/>
    <n v="10000"/>
    <x v="130"/>
    <x v="10"/>
    <x v="3"/>
    <x v="34"/>
  </r>
  <r>
    <s v=""/>
    <n v="2367"/>
    <s v="1397/11/10"/>
    <s v="خريد تعداد 10,000 سهم قاسم ایران به نرخ 5,878 به شماره اعلامیه 0000000640_3G"/>
    <n v="59046855"/>
    <n v="0"/>
    <n v="-234495760"/>
    <x v="0"/>
    <n v="10000"/>
    <x v="121"/>
    <x v="10"/>
    <x v="3"/>
    <x v="34"/>
  </r>
  <r>
    <s v=""/>
    <n v="2368"/>
    <s v="1397/11/10"/>
    <s v="خريد تعداد 9,956 سهم قاسم ایران به نرخ 5,899 به شماره اعلامیه 0000000837_3G"/>
    <n v="58997075"/>
    <n v="0"/>
    <n v="-175448905"/>
    <x v="0"/>
    <n v="9956"/>
    <x v="121"/>
    <x v="10"/>
    <x v="3"/>
    <x v="34"/>
  </r>
  <r>
    <s v=""/>
    <n v="2369"/>
    <s v="1397/11/10"/>
    <s v="خريد تعداد 19,650 سهم قاسم ایران به نرخ 5,900 به شماره اعلامیه 0000000663_3G"/>
    <n v="116461333"/>
    <n v="0"/>
    <n v="-116451830"/>
    <x v="0"/>
    <n v="19650"/>
    <x v="121"/>
    <x v="10"/>
    <x v="3"/>
    <x v="34"/>
  </r>
  <r>
    <s v=""/>
    <n v="2370"/>
    <s v="1397/11/07"/>
    <s v="پرداخت وجه طی حواله کارت به کارت دروازه پرداخت به شماره 145683661044 بانک ملت تاریخ : 1397/11/06 شعبه : فرعی(A2)"/>
    <n v="0"/>
    <n v="15000000"/>
    <n v="9503"/>
    <x v="4"/>
    <n v="0"/>
    <x v="2"/>
    <x v="10"/>
    <x v="3"/>
    <x v="34"/>
  </r>
  <r>
    <s v=""/>
    <n v="2371"/>
    <s v="1397/11/06"/>
    <s v="خريد تعداد 264 سهم قاسم ایران به نرخ 5,203 به شماره اعلامیه 0000000214_3G"/>
    <n v="1379825"/>
    <n v="0"/>
    <n v="-14990497"/>
    <x v="0"/>
    <n v="264"/>
    <x v="121"/>
    <x v="10"/>
    <x v="3"/>
    <x v="34"/>
  </r>
  <r>
    <s v=""/>
    <n v="2372"/>
    <s v="1397/11/06"/>
    <s v="خريد تعداد 2,605 سهم قاسم ایران به نرخ 5,202 به شماره اعلامیه 0000000213_3G"/>
    <n v="13612731"/>
    <n v="0"/>
    <n v="-13610672"/>
    <x v="0"/>
    <n v="2605"/>
    <x v="121"/>
    <x v="10"/>
    <x v="3"/>
    <x v="34"/>
  </r>
  <r>
    <s v=""/>
    <n v="2373"/>
    <s v="1397/11/03"/>
    <s v="پرداخت وجه طی حواله کارت به کارت دروازه پرداخت به شماره 145507408903 بانک ملت تاریخ : 1397/11/02 شعبه : فرعی(A2)"/>
    <n v="0"/>
    <n v="20000000"/>
    <n v="2059"/>
    <x v="4"/>
    <n v="0"/>
    <x v="2"/>
    <x v="10"/>
    <x v="3"/>
    <x v="34"/>
  </r>
  <r>
    <s v=""/>
    <n v="2374"/>
    <s v="1397/11/02"/>
    <s v="خريد تعداد 4,580 سهم کشتیرانی دریای خزر به نرخ 4,350 به شماره اعلامیه 0000000008_3G"/>
    <n v="20013443"/>
    <n v="0"/>
    <n v="-19997941"/>
    <x v="0"/>
    <n v="4580"/>
    <x v="133"/>
    <x v="10"/>
    <x v="3"/>
    <x v="34"/>
  </r>
  <r>
    <s v=""/>
    <n v="2375"/>
    <s v="1397/10/25"/>
    <s v="پرداخت وجه طی حواله کارت به کارت دروازه پرداخت به شماره 145170844623 بانک ملت تاریخ : 1397/10/24 شعبه : فرعی(A2)"/>
    <n v="0"/>
    <n v="500000"/>
    <n v="15502"/>
    <x v="4"/>
    <n v="0"/>
    <x v="2"/>
    <x v="11"/>
    <x v="3"/>
    <x v="35"/>
  </r>
  <r>
    <s v=""/>
    <n v="2376"/>
    <s v="1397/10/25"/>
    <s v="پرداخت وجه طی حواله کارت به کارت دروازه پرداخت به شماره 145170661071 بانک ملت تاریخ : 1397/10/24 شعبه : فرعی(A2)"/>
    <n v="0"/>
    <n v="1000000"/>
    <n v="-484498"/>
    <x v="4"/>
    <n v="0"/>
    <x v="2"/>
    <x v="11"/>
    <x v="3"/>
    <x v="35"/>
  </r>
  <r>
    <s v=""/>
    <n v="2377"/>
    <s v="1397/10/24"/>
    <s v="خريد تعداد 116 سهم به پرداخت ملت به نرخ 12,795 به شماره اعلاميه 0000000005_3G"/>
    <n v="1491104"/>
    <n v="0"/>
    <n v="-1484498"/>
    <x v="0"/>
    <n v="116"/>
    <x v="120"/>
    <x v="11"/>
    <x v="3"/>
    <x v="35"/>
  </r>
  <r>
    <s v=""/>
    <n v="2378"/>
    <s v="1397/10/24"/>
    <s v="پرداخت وجه طی حواله کارت به کارت دروازه پرداخت به شماره 145129588202 بانک ملت تاریخ : 1397/10/23 شعبه : فرعی(A2)"/>
    <n v="0"/>
    <n v="3000000"/>
    <n v="6606"/>
    <x v="4"/>
    <n v="0"/>
    <x v="2"/>
    <x v="11"/>
    <x v="3"/>
    <x v="35"/>
  </r>
  <r>
    <s v=""/>
    <n v="2379"/>
    <s v="1397/10/24"/>
    <s v="پرداخت وجه طی حواله کارت به کارت دروازه پرداخت به شماره 145128525131 بانک ملت تاریخ : 1397/10/23 شعبه : فرعی(A2)"/>
    <n v="0"/>
    <n v="30000000"/>
    <n v="-2993394"/>
    <x v="4"/>
    <n v="0"/>
    <x v="2"/>
    <x v="11"/>
    <x v="3"/>
    <x v="35"/>
  </r>
  <r>
    <s v=""/>
    <n v="2380"/>
    <s v="1397/10/23"/>
    <s v="خريد تعداد 236 سهم به پرداخت ملت به نرخ 12,815 به شماره اعلاميه 0000000003_3G"/>
    <n v="3038370"/>
    <n v="0"/>
    <n v="-32993394"/>
    <x v="0"/>
    <n v="236"/>
    <x v="120"/>
    <x v="11"/>
    <x v="3"/>
    <x v="35"/>
  </r>
  <r>
    <s v=""/>
    <n v="2381"/>
    <s v="1397/10/23"/>
    <s v="خريد تعداد 7,274 سهم سرمایه گذاری نیرو به نرخ 1,224 به شماره اعلاميه 0000000026_3G"/>
    <n v="8944683"/>
    <n v="0"/>
    <n v="-29955024"/>
    <x v="0"/>
    <n v="7274"/>
    <x v="125"/>
    <x v="11"/>
    <x v="3"/>
    <x v="35"/>
  </r>
  <r>
    <s v=""/>
    <n v="2382"/>
    <s v="1397/10/23"/>
    <s v="خريد تعداد 17,122 سهم سرمایه گذاری نیرو به نرخ 1,222 به شماره اعلاميه 0000000024_3G"/>
    <n v="21020164"/>
    <n v="0"/>
    <n v="-21010341"/>
    <x v="0"/>
    <n v="17122"/>
    <x v="125"/>
    <x v="11"/>
    <x v="3"/>
    <x v="35"/>
  </r>
  <r>
    <s v=""/>
    <n v="2383"/>
    <s v="1397/10/23"/>
    <s v="پرداخت وجه طی حواله کارت به کارت دروازه پرداخت به شماره 145087210724 بانک ملت تاریخ : 1397/10/22 شعبه : فرعی(A2)"/>
    <n v="0"/>
    <n v="20000000"/>
    <n v="9823"/>
    <x v="4"/>
    <n v="0"/>
    <x v="2"/>
    <x v="11"/>
    <x v="3"/>
    <x v="35"/>
  </r>
  <r>
    <s v=""/>
    <n v="2384"/>
    <s v="1397/10/22"/>
    <s v="خريد تعداد 4,977 سهم کشتیرانی دریای خزر به نرخ 4,000 به شماره اعلامیه 0000000091_3G"/>
    <n v="19998379"/>
    <n v="0"/>
    <n v="-19990177"/>
    <x v="0"/>
    <n v="4977"/>
    <x v="133"/>
    <x v="11"/>
    <x v="3"/>
    <x v="35"/>
  </r>
  <r>
    <s v=""/>
    <n v="2385"/>
    <s v="1397/10/19"/>
    <s v="خريد تعداد 250 سهم آسان پرداخت پرشین به نرخ 15,800 به شماره اعلاميه 0000000190_3G"/>
    <n v="3968328"/>
    <n v="0"/>
    <n v="8202"/>
    <x v="0"/>
    <n v="250"/>
    <x v="128"/>
    <x v="11"/>
    <x v="3"/>
    <x v="35"/>
  </r>
  <r>
    <s v=""/>
    <n v="2386"/>
    <s v="1397/10/19"/>
    <s v="خريد تعداد 661 سهم آسان پرداخت پرشین به نرخ 15,880 به شماره اعلاميه 0000000193_3G"/>
    <n v="10545381"/>
    <n v="0"/>
    <n v="3976530"/>
    <x v="0"/>
    <n v="661"/>
    <x v="128"/>
    <x v="11"/>
    <x v="3"/>
    <x v="35"/>
  </r>
  <r>
    <s v=""/>
    <n v="2387"/>
    <s v="1397/10/19"/>
    <s v="خريد تعداد 456 سهم آسان پرداخت پرشین به نرخ 15,850 به شماره اعلاميه 0000000192_3G"/>
    <n v="7261130"/>
    <n v="0"/>
    <n v="14521911"/>
    <x v="0"/>
    <n v="456"/>
    <x v="128"/>
    <x v="11"/>
    <x v="3"/>
    <x v="35"/>
  </r>
  <r>
    <s v=""/>
    <n v="2388"/>
    <s v="1397/10/19"/>
    <s v="خريد تعداد 35,454 سهم آسان پرداخت پرشین به نرخ 15,889 به شماره اعلاميه 0000000199_3G"/>
    <n v="565942439"/>
    <n v="0"/>
    <n v="21783041"/>
    <x v="0"/>
    <n v="35454"/>
    <x v="128"/>
    <x v="11"/>
    <x v="3"/>
    <x v="35"/>
  </r>
  <r>
    <s v=""/>
    <n v="2389"/>
    <s v="1397/10/18"/>
    <s v="خريد تعداد 1,185 سهم فرآورده های غدایی وقندپیرانشهر به نرخ 11,164 به شماره اعلاميه 0000000004_3G"/>
    <n v="13290720"/>
    <n v="0"/>
    <n v="587725480"/>
    <x v="0"/>
    <n v="1185"/>
    <x v="127"/>
    <x v="11"/>
    <x v="3"/>
    <x v="35"/>
  </r>
  <r>
    <s v=""/>
    <n v="2390"/>
    <s v="1397/10/18"/>
    <s v="خريد تعداد 47,280 سهم سرمایه گذاری نیرو به نرخ 1,149 به شماره اعلاميه 0000000153_3G"/>
    <n v="54576781"/>
    <n v="0"/>
    <n v="601016200"/>
    <x v="0"/>
    <n v="47280"/>
    <x v="125"/>
    <x v="11"/>
    <x v="3"/>
    <x v="35"/>
  </r>
  <r>
    <s v=""/>
    <n v="2391"/>
    <s v="1397/10/18"/>
    <s v="خريد تعداد 5,330 سهم آسان پرداخت پرشین به نرخ 16,111 به شماره اعلاميه 0000000259_3G"/>
    <n v="86270069"/>
    <n v="0"/>
    <n v="655592981"/>
    <x v="0"/>
    <n v="5330"/>
    <x v="128"/>
    <x v="11"/>
    <x v="3"/>
    <x v="35"/>
  </r>
  <r>
    <s v=""/>
    <n v="2392"/>
    <s v="1397/10/18"/>
    <s v="خريد تعداد 79 سهم آسان پرداخت پرشین به نرخ 16,109 به شماره اعلاميه 0000000298_3G"/>
    <n v="1278513"/>
    <n v="0"/>
    <n v="741863050"/>
    <x v="0"/>
    <n v="79"/>
    <x v="128"/>
    <x v="11"/>
    <x v="3"/>
    <x v="35"/>
  </r>
  <r>
    <s v=""/>
    <n v="2393"/>
    <s v="1397/10/18"/>
    <s v="خريد تعداد 883 سهم فرآورده های غدایی وقندپیرانشهر به نرخ 11,165 به شماره اعلاميه 0000000005_3G"/>
    <n v="9904436"/>
    <n v="0"/>
    <n v="743141563"/>
    <x v="0"/>
    <n v="883"/>
    <x v="127"/>
    <x v="11"/>
    <x v="3"/>
    <x v="35"/>
  </r>
  <r>
    <s v=""/>
    <n v="2394"/>
    <s v="1397/10/18"/>
    <s v="خريد تعداد 52,720 سهم سرمایه گذاری نیرو به نرخ 1,150 به شماره اعلاميه 0000000156_3G"/>
    <n v="60909308"/>
    <n v="0"/>
    <n v="753045999"/>
    <x v="0"/>
    <n v="52720"/>
    <x v="125"/>
    <x v="11"/>
    <x v="3"/>
    <x v="35"/>
  </r>
  <r>
    <s v=""/>
    <n v="2395"/>
    <s v="1397/10/18"/>
    <s v="خريد تعداد 11,930 سهم آسان پرداخت پرشین به نرخ 16,110 به شماره اعلاميه 0000000301_3G"/>
    <n v="193084056"/>
    <n v="0"/>
    <n v="813955307"/>
    <x v="0"/>
    <n v="11930"/>
    <x v="128"/>
    <x v="11"/>
    <x v="3"/>
    <x v="35"/>
  </r>
  <r>
    <s v=""/>
    <n v="2396"/>
    <s v="1397/10/18"/>
    <s v="خريد تعداد 7,932 سهم فرآورده های غدایی وقندپیرانشهر به نرخ 11,160 به شماره اعلاميه 0000000003_3G"/>
    <n v="88931851"/>
    <n v="0"/>
    <n v="1007039363"/>
    <x v="0"/>
    <n v="7932"/>
    <x v="127"/>
    <x v="11"/>
    <x v="3"/>
    <x v="35"/>
  </r>
  <r>
    <s v=""/>
    <n v="2397"/>
    <s v="1397/10/18"/>
    <s v="فروش تعداد 25,009 سهم زرین معدن آسیا به نرخ 7,451 به شماره اعلامیه 0000000070_3G"/>
    <n v="0"/>
    <n v="185270598"/>
    <n v="1095971214"/>
    <x v="1"/>
    <n v="25009"/>
    <x v="134"/>
    <x v="11"/>
    <x v="3"/>
    <x v="35"/>
  </r>
  <r>
    <s v=""/>
    <n v="2398"/>
    <s v="1397/10/18"/>
    <s v="فروش تعداد 29,170 سهم زرین معدن آسیا به نرخ 7,474 به شماره اعلامیه 0000000147_3G"/>
    <n v="0"/>
    <n v="216762990"/>
    <n v="910700616"/>
    <x v="1"/>
    <n v="29170"/>
    <x v="134"/>
    <x v="11"/>
    <x v="3"/>
    <x v="35"/>
  </r>
  <r>
    <s v=""/>
    <n v="2399"/>
    <s v="1397/10/18"/>
    <s v="فروش تعداد 5,000 سهم زرین معدن آسیا به نرخ 7,473 به شماره اعلامیه 0000000143_3G"/>
    <n v="0"/>
    <n v="37150155"/>
    <n v="693937626"/>
    <x v="1"/>
    <n v="5000"/>
    <x v="134"/>
    <x v="11"/>
    <x v="3"/>
    <x v="35"/>
  </r>
  <r>
    <s v=""/>
    <n v="2400"/>
    <s v="1397/10/18"/>
    <s v="فروش تعداد 16,000 سهم زرین معدن آسیا به نرخ 7,452 به شماره اعلامیه 0000000106_3G"/>
    <n v="0"/>
    <n v="118546422"/>
    <n v="656787471"/>
    <x v="1"/>
    <n v="16000"/>
    <x v="134"/>
    <x v="11"/>
    <x v="3"/>
    <x v="35"/>
  </r>
  <r>
    <s v=""/>
    <n v="2401"/>
    <s v="1397/10/18"/>
    <s v="فروش تعداد 5,529 سهم زرین معدن آسیا به نرخ 7,511 به شماره اعلامیه 0000000165_3G"/>
    <n v="0"/>
    <n v="41289547"/>
    <n v="538241049"/>
    <x v="1"/>
    <n v="5529"/>
    <x v="134"/>
    <x v="11"/>
    <x v="3"/>
    <x v="35"/>
  </r>
  <r>
    <s v=""/>
    <n v="2402"/>
    <s v="1397/10/18"/>
    <s v="فروش تعداد 3,000 سهم زرین معدن آسیا به نرخ 7,510 به شماره اعلامیه 0000000180_3G"/>
    <n v="0"/>
    <n v="22400455"/>
    <n v="496951502"/>
    <x v="1"/>
    <n v="3000"/>
    <x v="134"/>
    <x v="11"/>
    <x v="3"/>
    <x v="35"/>
  </r>
  <r>
    <s v=""/>
    <n v="2403"/>
    <s v="1397/10/18"/>
    <s v="فروش تعداد 8,529 سهم زرین معدن آسیا به نرخ 7,472 به شماره اعلامیه 0000000142_3G"/>
    <n v="0"/>
    <n v="63362261"/>
    <n v="474551047"/>
    <x v="1"/>
    <n v="8529"/>
    <x v="134"/>
    <x v="11"/>
    <x v="3"/>
    <x v="35"/>
  </r>
  <r>
    <s v=""/>
    <n v="2404"/>
    <s v="1397/10/18"/>
    <s v="فروش تعداد 25,600 سهم زرین معدن آسیا به نرخ 7,462 به شماره اعلامیه 0000000085_3G"/>
    <n v="0"/>
    <n v="189928802"/>
    <n v="411188786"/>
    <x v="1"/>
    <n v="25600"/>
    <x v="134"/>
    <x v="11"/>
    <x v="3"/>
    <x v="35"/>
  </r>
  <r>
    <s v=""/>
    <n v="2405"/>
    <s v="1397/10/18"/>
    <s v="فروش تعداد 1,200 سهم زرین معدن آسیا به نرخ 7,530 به شماره اعلامیه 0000000161_3G"/>
    <n v="0"/>
    <n v="8984046"/>
    <n v="221259984"/>
    <x v="1"/>
    <n v="1200"/>
    <x v="134"/>
    <x v="11"/>
    <x v="3"/>
    <x v="35"/>
  </r>
  <r>
    <s v=""/>
    <n v="2406"/>
    <s v="1397/10/18"/>
    <s v="فروش تعداد 27,787 سهم زرین معدن آسیا به نرخ 7,460 به شماره اعلامیه 0000000109_3G"/>
    <n v="0"/>
    <n v="206099118"/>
    <n v="212275938"/>
    <x v="1"/>
    <n v="27787"/>
    <x v="134"/>
    <x v="11"/>
    <x v="3"/>
    <x v="35"/>
  </r>
  <r>
    <s v=""/>
    <n v="2407"/>
    <s v="1397/10/18"/>
    <s v="فروش تعداد 830 سهم زرین معدن آسیا به نرخ 7,475 به شماره اعلامیه 0000000146_3G"/>
    <n v="0"/>
    <n v="6168580"/>
    <n v="6176820"/>
    <x v="1"/>
    <n v="830"/>
    <x v="134"/>
    <x v="11"/>
    <x v="3"/>
    <x v="35"/>
  </r>
  <r>
    <s v=""/>
    <n v="2408"/>
    <s v="1397/10/16"/>
    <s v="پرداخت وجه طی حواله کارت به کارت دروازه پرداخت به شماره 144810202826 بانک ملت تاریخ : 1397/10/15 شعبه : فرعی(A2)"/>
    <n v="0"/>
    <n v="16500000"/>
    <n v="8240"/>
    <x v="4"/>
    <n v="0"/>
    <x v="2"/>
    <x v="11"/>
    <x v="3"/>
    <x v="35"/>
  </r>
  <r>
    <s v=""/>
    <n v="2409"/>
    <s v="1397/10/15"/>
    <s v="خريد تعداد 1,126 سهم فرآورده های غدایی وقندپیرانشهر به نرخ 10,999 به شماره اعلاميه 0000000027_3G"/>
    <n v="12442337"/>
    <n v="0"/>
    <n v="-16491760"/>
    <x v="0"/>
    <n v="1126"/>
    <x v="127"/>
    <x v="11"/>
    <x v="3"/>
    <x v="35"/>
  </r>
  <r>
    <s v=""/>
    <n v="2410"/>
    <s v="1397/10/15"/>
    <s v="خريد تعداد 645 سهم آسان پرداخت پرشین به نرخ 15,428 به شماره اعلاميه 0000000179_3G"/>
    <n v="9997232"/>
    <n v="0"/>
    <n v="-4049423"/>
    <x v="0"/>
    <n v="645"/>
    <x v="128"/>
    <x v="11"/>
    <x v="3"/>
    <x v="35"/>
  </r>
  <r>
    <s v=""/>
    <n v="2411"/>
    <s v="1397/10/15"/>
    <s v="خريد تعداد 26,034 سهم سرمایه گذاری نیرو به نرخ 1,142 به شماره اعلاميه 0000000221_3G"/>
    <n v="29868777"/>
    <n v="0"/>
    <n v="5947809"/>
    <x v="0"/>
    <n v="26034"/>
    <x v="125"/>
    <x v="11"/>
    <x v="3"/>
    <x v="35"/>
  </r>
  <r>
    <s v=""/>
    <n v="2412"/>
    <s v="1397/10/15"/>
    <s v="خريد تعداد 2,671 سهم فرآوری موادمعدنی ایران به نرخ 26,670 به شماره اعلاميه 0000000003_3G"/>
    <n v="71566093"/>
    <n v="0"/>
    <n v="35816586"/>
    <x v="0"/>
    <n v="2671"/>
    <x v="119"/>
    <x v="11"/>
    <x v="3"/>
    <x v="35"/>
  </r>
  <r>
    <s v=""/>
    <n v="2413"/>
    <s v="1397/10/15"/>
    <s v="فروش تعداد 20,000 سهم بانک ملت به نرخ 2,619 به شماره اعلاميه 0000001753_3G"/>
    <n v="0"/>
    <n v="52078816"/>
    <n v="107382679"/>
    <x v="1"/>
    <n v="20000"/>
    <x v="135"/>
    <x v="11"/>
    <x v="3"/>
    <x v="35"/>
  </r>
  <r>
    <s v=""/>
    <n v="2414"/>
    <s v="1397/10/11"/>
    <s v="فروش تعداد 33,620 سهم بانک تجارت به نرخ 1,654 به شماره اعلاميه 0000010183_3G"/>
    <n v="0"/>
    <n v="55287739"/>
    <n v="55303863"/>
    <x v="1"/>
    <n v="33620"/>
    <x v="136"/>
    <x v="11"/>
    <x v="3"/>
    <x v="35"/>
  </r>
  <r>
    <s v=""/>
    <n v="2415"/>
    <s v="1397/10/09"/>
    <s v="خريد تعداد 344 سهم به پرداخت ملت به نرخ 13,218 به شماره اعلاميه 0000000107_3G"/>
    <n v="4568087"/>
    <n v="0"/>
    <n v="16124"/>
    <x v="0"/>
    <n v="344"/>
    <x v="120"/>
    <x v="11"/>
    <x v="3"/>
    <x v="35"/>
  </r>
  <r>
    <s v=""/>
    <n v="2416"/>
    <s v="1397/10/09"/>
    <s v="خريد تعداد 711 سهم به پرداخت ملت به نرخ 13,219 به شماره اعلاميه 0000000108_3G"/>
    <n v="9442315"/>
    <n v="0"/>
    <n v="4584211"/>
    <x v="0"/>
    <n v="711"/>
    <x v="120"/>
    <x v="11"/>
    <x v="3"/>
    <x v="35"/>
  </r>
  <r>
    <s v=""/>
    <n v="2417"/>
    <s v="1397/10/09"/>
    <s v="خريد تعداد 20,000 سهم بانک ملت به نرخ 2,580 به شماره اعلاميه 0000003044_3G"/>
    <n v="51839418"/>
    <n v="0"/>
    <n v="14026526"/>
    <x v="0"/>
    <n v="20000"/>
    <x v="135"/>
    <x v="11"/>
    <x v="3"/>
    <x v="35"/>
  </r>
  <r>
    <s v=""/>
    <n v="2418"/>
    <s v="1397/10/09"/>
    <s v="خريد تعداد 2,199 سهم به پرداخت ملت به نرخ 13,220 به شماره اعلاميه 0000000113_3G"/>
    <n v="29205650"/>
    <n v="0"/>
    <n v="65865944"/>
    <x v="0"/>
    <n v="2199"/>
    <x v="120"/>
    <x v="11"/>
    <x v="3"/>
    <x v="35"/>
  </r>
  <r>
    <s v=""/>
    <n v="2419"/>
    <s v="1397/10/09"/>
    <s v="خريد تعداد 200 سهم به پرداخت ملت به نرخ 13,217 به شماره اعلاميه 0000000106_3G"/>
    <n v="2655662"/>
    <n v="0"/>
    <n v="95071594"/>
    <x v="0"/>
    <n v="200"/>
    <x v="120"/>
    <x v="11"/>
    <x v="3"/>
    <x v="35"/>
  </r>
  <r>
    <s v=""/>
    <n v="2420"/>
    <s v="1397/10/08"/>
    <s v="خريد تعداد 5,000 سهم سرامیک های صنعتی اردکان به نرخ 2,870 به شماره اعلاميه 0000000786_3G"/>
    <n v="14416584"/>
    <n v="0"/>
    <n v="97727256"/>
    <x v="0"/>
    <n v="5000"/>
    <x v="117"/>
    <x v="11"/>
    <x v="3"/>
    <x v="35"/>
  </r>
  <r>
    <s v=""/>
    <n v="2421"/>
    <s v="1397/10/08"/>
    <s v="خريد تعداد 33,627 سهم بانک تجارت به نرخ 1,484 به شماره اعلاميه 0000005525_3G"/>
    <n v="50134007"/>
    <n v="0"/>
    <n v="112143840"/>
    <x v="0"/>
    <n v="33627"/>
    <x v="136"/>
    <x v="11"/>
    <x v="3"/>
    <x v="35"/>
  </r>
  <r>
    <s v=""/>
    <n v="2422"/>
    <s v="1397/10/08"/>
    <s v="فروش تعداد 6,846 سهم سهامی ذوب آهن اصفهان به نرخ 1,860 به شماره اعلامیه 0000002062_3G"/>
    <n v="0"/>
    <n v="12660344"/>
    <n v="162277847"/>
    <x v="1"/>
    <n v="6846"/>
    <x v="129"/>
    <x v="11"/>
    <x v="3"/>
    <x v="35"/>
  </r>
  <r>
    <s v=""/>
    <n v="2423"/>
    <s v="1397/10/08"/>
    <s v="فروش تعداد 80,000 سهم سهامی ذوب آهن اصفهان به نرخ 1,881 به شماره اعلامیه 0000001311_3G"/>
    <n v="0"/>
    <n v="149614748"/>
    <n v="149617503"/>
    <x v="1"/>
    <n v="80000"/>
    <x v="129"/>
    <x v="11"/>
    <x v="3"/>
    <x v="35"/>
  </r>
  <r>
    <s v=""/>
    <n v="2424"/>
    <s v="1397/09/18"/>
    <s v="پرداخت وجه طی حواله کارت به کارت دروازه پرداخت به شماره 143679583630 بانک ملت تاریخ : 1397/09/17 شعبه : فرعی(A2)"/>
    <n v="0"/>
    <n v="22000000"/>
    <n v="2755"/>
    <x v="4"/>
    <n v="0"/>
    <x v="2"/>
    <x v="0"/>
    <x v="3"/>
    <x v="36"/>
  </r>
  <r>
    <s v=""/>
    <n v="2425"/>
    <s v="1397/09/17"/>
    <s v="خريد تعداد 1,260 سهم به پرداخت ملت به نرخ 14,150 به شماره اعلاميه 0000000008_3G"/>
    <n v="17911723"/>
    <n v="0"/>
    <n v="-21997245"/>
    <x v="0"/>
    <n v="1260"/>
    <x v="120"/>
    <x v="0"/>
    <x v="3"/>
    <x v="36"/>
  </r>
  <r>
    <s v=""/>
    <n v="2426"/>
    <s v="1397/09/17"/>
    <s v="خريد تعداد 146 سهم به پرداخت ملت به نرخ 14,148 به شماره اعلاميه 0000000007_3G"/>
    <n v="2075189"/>
    <n v="0"/>
    <n v="-4085522"/>
    <x v="0"/>
    <n v="146"/>
    <x v="120"/>
    <x v="0"/>
    <x v="3"/>
    <x v="36"/>
  </r>
  <r>
    <s v=""/>
    <n v="2427"/>
    <s v="1397/09/17"/>
    <s v="خريد تعداد 462 سهم تجارت الکترونیک پارسیان کیش به نرخ 4,354 به شماره اعلامیه 0000000115_3G"/>
    <n v="2020678"/>
    <n v="0"/>
    <n v="-2010333"/>
    <x v="0"/>
    <n v="462"/>
    <x v="137"/>
    <x v="0"/>
    <x v="3"/>
    <x v="36"/>
  </r>
  <r>
    <s v=""/>
    <n v="2428"/>
    <s v="1397/09/14"/>
    <s v="پرداخت وجه طی حواله کارت به کارت دروازه پرداخت به شماره 143527958502 بانک ملت تاریخ : 1397/09/13 شعبه : فرعی(A2)"/>
    <n v="0"/>
    <n v="8000000"/>
    <n v="10345"/>
    <x v="4"/>
    <n v="0"/>
    <x v="2"/>
    <x v="0"/>
    <x v="3"/>
    <x v="36"/>
  </r>
  <r>
    <s v=""/>
    <n v="2429"/>
    <s v="1397/09/13"/>
    <s v="خريد تعداد 421 سهم آسان پرداخت پرشین به نرخ 14,180 به شماره اعلاميه 0000000006_3G"/>
    <n v="5997476"/>
    <n v="0"/>
    <n v="-7989655"/>
    <x v="0"/>
    <n v="421"/>
    <x v="128"/>
    <x v="0"/>
    <x v="3"/>
    <x v="36"/>
  </r>
  <r>
    <s v=""/>
    <n v="2430"/>
    <s v="1397/09/13"/>
    <s v="خريد تعداد 460 سهم تجارت الکترونیک پارسیان کیش به نرخ 4,330 به شماره اعلامیه 0000000016_3G"/>
    <n v="2000836"/>
    <n v="0"/>
    <n v="-1992179"/>
    <x v="0"/>
    <n v="460"/>
    <x v="137"/>
    <x v="0"/>
    <x v="3"/>
    <x v="36"/>
  </r>
  <r>
    <s v=""/>
    <n v="2431"/>
    <s v="1397/09/13"/>
    <s v="پرداخت وجه طی حواله کارت به کارت دروازه پرداخت به شماره 143489180086 بانک ملت تاریخ : 1397/09/12 شعبه : فرعی(A2)"/>
    <n v="0"/>
    <n v="24000000"/>
    <n v="8657"/>
    <x v="4"/>
    <n v="0"/>
    <x v="2"/>
    <x v="0"/>
    <x v="3"/>
    <x v="36"/>
  </r>
  <r>
    <s v=""/>
    <n v="2432"/>
    <s v="1397/09/12"/>
    <s v="خريد تعداد 1,655 سهم آسان پرداخت پرشین به نرخ 14,430 به شماره اعلاميه 0000000084_3G"/>
    <n v="23992459"/>
    <n v="0"/>
    <n v="-23991343"/>
    <x v="0"/>
    <n v="1655"/>
    <x v="128"/>
    <x v="0"/>
    <x v="3"/>
    <x v="36"/>
  </r>
  <r>
    <s v=""/>
    <n v="2433"/>
    <s v="1397/09/08"/>
    <s v="پرداخت وجه طی حواله کارت به کارت دروازه پرداخت به شماره 143294589742 بانک ملت تاریخ : 1397/09/07 شعبه : فرعی(A2)"/>
    <n v="0"/>
    <n v="16000000"/>
    <n v="1116"/>
    <x v="4"/>
    <n v="0"/>
    <x v="2"/>
    <x v="0"/>
    <x v="3"/>
    <x v="36"/>
  </r>
  <r>
    <s v=""/>
    <n v="2434"/>
    <s v="1397/09/07"/>
    <s v="خريد تعداد 537 سهم فرآوری موادمعدنی ایران به نرخ 29,816 به شماره اعلاميه 0000000211_3G"/>
    <n v="16085482"/>
    <n v="0"/>
    <n v="-15998884"/>
    <x v="0"/>
    <n v="537"/>
    <x v="119"/>
    <x v="0"/>
    <x v="3"/>
    <x v="36"/>
  </r>
  <r>
    <s v=""/>
    <n v="2435"/>
    <s v="1397/09/06"/>
    <s v="پرداخت وجه طی حواله کارت به کارت دروازه پرداخت به شماره 143204297765 بانک ملت تاریخ : 1397/09/05 شعبه : فرعی(A2)"/>
    <n v="0"/>
    <n v="32000000"/>
    <n v="86598"/>
    <x v="4"/>
    <n v="0"/>
    <x v="2"/>
    <x v="0"/>
    <x v="3"/>
    <x v="36"/>
  </r>
  <r>
    <s v=""/>
    <n v="2436"/>
    <s v="1397/09/05"/>
    <s v="خريد تعداد 917 سهم فرآوری موادمعدنی ایران به نرخ 34,650 به شماره اعلاميه 0000000004_3G"/>
    <n v="31921477"/>
    <n v="0"/>
    <n v="-31913402"/>
    <x v="0"/>
    <n v="917"/>
    <x v="119"/>
    <x v="0"/>
    <x v="3"/>
    <x v="36"/>
  </r>
  <r>
    <s v=""/>
    <n v="2437"/>
    <s v="1397/08/23"/>
    <s v="پرداخت وجه طی حواله کارت به کارت دروازه پرداخت به شماره 142675684273 بانک ملت تاریخ : 1397/08/22 شعبه : فرعی(A2)"/>
    <n v="0"/>
    <n v="10000000"/>
    <n v="8075"/>
    <x v="4"/>
    <n v="0"/>
    <x v="2"/>
    <x v="1"/>
    <x v="3"/>
    <x v="37"/>
  </r>
  <r>
    <s v=""/>
    <n v="2438"/>
    <s v="1397/08/22"/>
    <s v="خريد تعداد 286 سهم فرآوری موادمعدنی ایران به نرخ 34,849 به شماره اعلاميه 0000000195_3G"/>
    <n v="10013057"/>
    <n v="0"/>
    <n v="-9991925"/>
    <x v="0"/>
    <n v="286"/>
    <x v="119"/>
    <x v="1"/>
    <x v="3"/>
    <x v="37"/>
  </r>
  <r>
    <s v=""/>
    <n v="2439"/>
    <s v="1397/08/21"/>
    <s v="پرداخت وجه طی حواله کارت به کارت دروازه پرداخت به شماره 142595097936 بانک ملت تاریخ : 1397/08/20 شعبه : فرعی(A2)"/>
    <n v="0"/>
    <n v="16500000"/>
    <n v="21132"/>
    <x v="4"/>
    <n v="0"/>
    <x v="2"/>
    <x v="1"/>
    <x v="3"/>
    <x v="37"/>
  </r>
  <r>
    <s v=""/>
    <n v="2440"/>
    <s v="1397/08/20"/>
    <s v="خريد تعداد 515 سهم معادن بافق به نرخ 31,879 به شماره اعلاميه 0000000292_3G"/>
    <n v="16493860"/>
    <n v="0"/>
    <n v="-16478868"/>
    <x v="0"/>
    <n v="515"/>
    <x v="138"/>
    <x v="1"/>
    <x v="3"/>
    <x v="37"/>
  </r>
  <r>
    <s v=""/>
    <n v="2441"/>
    <s v="1397/08/16"/>
    <s v="پرداخت وجه طی حواله کارت به کارت دروازه پرداخت به شماره 142410546016 بانک ملت تاریخ : 1397/08/15 شعبه : فرعی(A2)"/>
    <n v="0"/>
    <n v="6600000"/>
    <n v="14992"/>
    <x v="4"/>
    <n v="0"/>
    <x v="2"/>
    <x v="1"/>
    <x v="3"/>
    <x v="37"/>
  </r>
  <r>
    <s v=""/>
    <n v="2442"/>
    <s v="1397/08/15"/>
    <s v="خريد تعداد 186 سهم فرآوری موادمعدنی ایران به نرخ 35,338 به شماره اعلاميه 0000000029_3G"/>
    <n v="6603365"/>
    <n v="0"/>
    <n v="-6585008"/>
    <x v="0"/>
    <n v="186"/>
    <x v="119"/>
    <x v="1"/>
    <x v="3"/>
    <x v="37"/>
  </r>
  <r>
    <s v=""/>
    <n v="2443"/>
    <s v="1397/08/13"/>
    <s v="پرداخت وجه طی حواله کارت به کارت دروازه پرداخت به شماره 142290404690 بانک ملت تاریخ : 1397/08/12 شعبه : فرعی(A2)"/>
    <n v="0"/>
    <n v="6000000"/>
    <n v="18357"/>
    <x v="4"/>
    <n v="0"/>
    <x v="2"/>
    <x v="1"/>
    <x v="3"/>
    <x v="37"/>
  </r>
  <r>
    <s v=""/>
    <n v="2444"/>
    <s v="1397/08/12"/>
    <s v="خريد تعداد 1,783 سهم ایران ارقام به نرخ 3,450 به شماره اعلاميه 0000000143_3G"/>
    <n v="6179891"/>
    <n v="0"/>
    <n v="-5981643"/>
    <x v="0"/>
    <n v="1783"/>
    <x v="123"/>
    <x v="1"/>
    <x v="3"/>
    <x v="37"/>
  </r>
  <r>
    <s v=""/>
    <n v="2445"/>
    <s v="1397/08/10"/>
    <s v="پرداخت وجه طی حواله کارت به کارت دروازه پرداخت به شماره 142176314300 بانک ملت تاریخ : 1397/08/09 شعبه : فرعی(A2)"/>
    <n v="0"/>
    <n v="80000000"/>
    <n v="198248"/>
    <x v="4"/>
    <n v="0"/>
    <x v="2"/>
    <x v="1"/>
    <x v="3"/>
    <x v="37"/>
  </r>
  <r>
    <s v=""/>
    <n v="2446"/>
    <s v="1397/08/09"/>
    <s v="خريد تعداد 2,140 سهم فرآوری موادمعدنی ایران به نرخ 37,200 به شماره اعلاميه 0000000066_3G"/>
    <n v="79977378"/>
    <n v="0"/>
    <n v="-79801752"/>
    <x v="0"/>
    <n v="2140"/>
    <x v="119"/>
    <x v="1"/>
    <x v="3"/>
    <x v="37"/>
  </r>
  <r>
    <s v=""/>
    <n v="2447"/>
    <s v="1397/08/06"/>
    <s v="پرداخت وجه طی حواله کارت به کارت دروازه پرداخت به شماره 142021346554 بانک ملت تاریخ : 1397/08/05 شعبه : فرعی(A2)"/>
    <n v="0"/>
    <n v="20000000"/>
    <n v="175626"/>
    <x v="4"/>
    <n v="0"/>
    <x v="2"/>
    <x v="1"/>
    <x v="3"/>
    <x v="37"/>
  </r>
  <r>
    <s v=""/>
    <n v="2448"/>
    <s v="1397/08/05"/>
    <s v="خريد تعداد 579 سهم فرآوری موادمعدنی ایران به نرخ 35,000 به شماره اعلاميه 0000000004_3G"/>
    <n v="20359027"/>
    <n v="0"/>
    <n v="-19824374"/>
    <x v="0"/>
    <n v="579"/>
    <x v="119"/>
    <x v="1"/>
    <x v="3"/>
    <x v="37"/>
  </r>
  <r>
    <s v=""/>
    <n v="2449"/>
    <s v="1397/07/30"/>
    <s v="بابت سود صندوق سرمایه گذاری حامی مهر 97"/>
    <n v="0"/>
    <n v="495020"/>
    <n v="534653"/>
    <x v="3"/>
    <n v="0"/>
    <x v="2"/>
    <x v="2"/>
    <x v="3"/>
    <x v="38"/>
  </r>
  <r>
    <s v=""/>
    <n v="2450"/>
    <s v="1397/07/24"/>
    <s v="پرداخت وجه طی حواله کارت به کارت دروازه پرداخت به شماره 141538433564 بانک ملت تاریخ : 1397/07/23 شعبه : فرعی(A2)"/>
    <n v="0"/>
    <n v="20000000"/>
    <n v="39633"/>
    <x v="4"/>
    <n v="0"/>
    <x v="2"/>
    <x v="2"/>
    <x v="3"/>
    <x v="38"/>
  </r>
  <r>
    <s v=""/>
    <n v="2451"/>
    <s v="1397/07/23"/>
    <s v="خريد تعداد 1,500 سهم فرآوری موادمعدنی ایران به نرخ 35,414 به شماره اعلاميه 0000000079_3G"/>
    <n v="53367479"/>
    <n v="0"/>
    <n v="-19960367"/>
    <x v="0"/>
    <n v="1500"/>
    <x v="119"/>
    <x v="2"/>
    <x v="3"/>
    <x v="38"/>
  </r>
  <r>
    <s v=""/>
    <n v="2452"/>
    <s v="1397/07/23"/>
    <s v="خريد تعداد 12,552 سهم فرآوری موادمعدنی ایران به نرخ 35,417 به شماره اعلاميه 0000000082_3G"/>
    <n v="446616906"/>
    <n v="0"/>
    <n v="33407112"/>
    <x v="0"/>
    <n v="12552"/>
    <x v="119"/>
    <x v="2"/>
    <x v="3"/>
    <x v="38"/>
  </r>
  <r>
    <s v=""/>
    <n v="2453"/>
    <s v="1397/07/23"/>
    <s v="خريد تعداد 6,846 سهم سهامی ذوب آهن اصفهان به نرخ 2,908 به شماره اعلامیه 0000006457_3G"/>
    <n v="19998548"/>
    <n v="0"/>
    <n v="480024018"/>
    <x v="0"/>
    <n v="6846"/>
    <x v="129"/>
    <x v="2"/>
    <x v="3"/>
    <x v="38"/>
  </r>
  <r>
    <s v=""/>
    <n v="2454"/>
    <s v="1397/07/23"/>
    <s v="پرداخت وجه طی حواله کارت به کارت دروازه پرداخت به شماره 141499780859 بانک ملت تاریخ : 1397/07/22 شعبه : فرعی(A2)"/>
    <n v="0"/>
    <n v="200000000"/>
    <n v="500022566"/>
    <x v="4"/>
    <n v="0"/>
    <x v="2"/>
    <x v="2"/>
    <x v="3"/>
    <x v="38"/>
  </r>
  <r>
    <s v=""/>
    <n v="2455"/>
    <s v="1397/07/23"/>
    <s v="پرداخت وجه طی حواله کارت به کارت دروازه پرداخت به شماره 141499731582 بانک ملت تاریخ : 1397/07/22 شعبه : فرعی(A2)"/>
    <n v="0"/>
    <n v="300000000"/>
    <n v="300022566"/>
    <x v="4"/>
    <n v="0"/>
    <x v="2"/>
    <x v="2"/>
    <x v="3"/>
    <x v="38"/>
  </r>
  <r>
    <s v=""/>
    <n v="2456"/>
    <s v="1397/07/22"/>
    <s v="پرداخت وجه طی حواله کارت به کارت دروازه پرداخت به شماره 141454667286 بانک ملت تاریخ : 1397/07/21 شعبه : فرعی(A2)"/>
    <n v="0"/>
    <n v="300000000"/>
    <n v="22566"/>
    <x v="4"/>
    <n v="0"/>
    <x v="2"/>
    <x v="2"/>
    <x v="3"/>
    <x v="38"/>
  </r>
  <r>
    <s v=""/>
    <n v="2457"/>
    <s v="1397/07/22"/>
    <s v="پرداخت وجه طی حواله کارت به کارت دروازه پرداخت به شماره 141454643688 بانک ملت تاریخ : 1397/07/21 شعبه : فرعی(A2)"/>
    <n v="0"/>
    <n v="300000000"/>
    <n v="-299977434"/>
    <x v="4"/>
    <n v="0"/>
    <x v="2"/>
    <x v="2"/>
    <x v="3"/>
    <x v="38"/>
  </r>
  <r>
    <s v=""/>
    <n v="2458"/>
    <s v="1397/07/21"/>
    <s v="خريد تعداد 17,249 سهم فرآوری موادمعدنی ایران به نرخ 34,623 به شماره اعلاميه 0000000125_3G"/>
    <n v="599983184"/>
    <n v="0"/>
    <n v="-599977434"/>
    <x v="0"/>
    <n v="17249"/>
    <x v="119"/>
    <x v="2"/>
    <x v="3"/>
    <x v="38"/>
  </r>
  <r>
    <s v=""/>
    <n v="2459"/>
    <s v="1397/07/18"/>
    <s v="پرداخت وجه طی حواله کارت به کارت دروازه پرداخت به شماره 141303564166 بانک ملت تاریخ : 1397/07/17 شعبه : فرعی(A2)"/>
    <n v="0"/>
    <n v="100000000"/>
    <n v="5750"/>
    <x v="4"/>
    <n v="0"/>
    <x v="2"/>
    <x v="2"/>
    <x v="3"/>
    <x v="38"/>
  </r>
  <r>
    <s v=""/>
    <n v="2460"/>
    <s v="1397/07/17"/>
    <s v="خريد تعداد 2,904 سهم فرآوری موادمعدنی ایران به نرخ 34,276 به شماره اعلاميه 0000000048_3G"/>
    <n v="99999355"/>
    <n v="0"/>
    <n v="-99994250"/>
    <x v="0"/>
    <n v="2904"/>
    <x v="119"/>
    <x v="2"/>
    <x v="3"/>
    <x v="38"/>
  </r>
  <r>
    <s v=""/>
    <n v="2461"/>
    <s v="1397/07/17"/>
    <s v="پرداخت وجه طی حواله کارت به کارت دروازه پرداخت به شماره 141264912314 بانک ملت تاریخ : 1397/07/16 شعبه : فرعی(A2)"/>
    <n v="0"/>
    <n v="50000000"/>
    <n v="5105"/>
    <x v="4"/>
    <n v="0"/>
    <x v="2"/>
    <x v="2"/>
    <x v="3"/>
    <x v="38"/>
  </r>
  <r>
    <s v=""/>
    <n v="2462"/>
    <s v="1397/07/17"/>
    <s v="پرداخت وجه طی حواله کارت به کارت دروازه پرداخت به شماره 141263713740 بانک ملت تاریخ : 1397/07/16 شعبه : فرعی(A2)"/>
    <n v="0"/>
    <n v="200000000"/>
    <n v="-49994895"/>
    <x v="4"/>
    <n v="0"/>
    <x v="2"/>
    <x v="2"/>
    <x v="3"/>
    <x v="38"/>
  </r>
  <r>
    <s v=""/>
    <n v="2463"/>
    <s v="1397/07/16"/>
    <s v="خريد تعداد 6,897 سهم فرآوری موادمعدنی ایران به نرخ 36,080 به شماره اعلاميه 0000000002_3G"/>
    <n v="249998393"/>
    <n v="0"/>
    <n v="-249994895"/>
    <x v="0"/>
    <n v="6897"/>
    <x v="119"/>
    <x v="2"/>
    <x v="3"/>
    <x v="38"/>
  </r>
  <r>
    <s v=""/>
    <n v="2464"/>
    <s v="1397/07/15"/>
    <s v="پرداخت وجه طی حواله کارت به کارت دروازه پرداخت به شماره 141189846091 بانک ملت تاریخ : 1397/07/14 شعبه : فرعی(A2)"/>
    <n v="0"/>
    <n v="1050000"/>
    <n v="3498"/>
    <x v="4"/>
    <n v="0"/>
    <x v="2"/>
    <x v="2"/>
    <x v="3"/>
    <x v="38"/>
  </r>
  <r>
    <s v=""/>
    <n v="2465"/>
    <s v="1397/07/15"/>
    <s v="پرداخت وجه طی حواله کارت به کارت دروازه پرداخت به شماره 141187376510 بانک ملت تاریخ : 1397/07/14 شعبه : فرعی(A2)"/>
    <n v="0"/>
    <n v="1000000"/>
    <n v="-1046502"/>
    <x v="4"/>
    <n v="0"/>
    <x v="2"/>
    <x v="2"/>
    <x v="3"/>
    <x v="38"/>
  </r>
  <r>
    <s v=""/>
    <n v="2466"/>
    <s v="1397/07/14"/>
    <s v="خريد تعداد 100 سهم خدمات انفورماتیک به نرخ 13,179 به شماره اعلاميه 0000000097_3G"/>
    <n v="1324012"/>
    <n v="0"/>
    <n v="-2046502"/>
    <x v="0"/>
    <n v="100"/>
    <x v="122"/>
    <x v="2"/>
    <x v="3"/>
    <x v="38"/>
  </r>
  <r>
    <s v=""/>
    <n v="2467"/>
    <s v="1397/07/14"/>
    <s v="خريد تعداد 3,209 سهم فرآوری موادمعدنی ایران به نرخ 41,999 به شماره اعلاميه 0000000065_3G"/>
    <n v="135400143"/>
    <n v="0"/>
    <n v="-722490"/>
    <x v="0"/>
    <n v="3209"/>
    <x v="119"/>
    <x v="2"/>
    <x v="3"/>
    <x v="38"/>
  </r>
  <r>
    <s v=""/>
    <n v="2468"/>
    <s v="1397/07/14"/>
    <s v="خريد تعداد 879 سهم بانک صادرات ایران به نرخ 1,199 به شماره اعلاميه 0000005961_3G"/>
    <n v="1058809"/>
    <n v="0"/>
    <n v="134677653"/>
    <x v="0"/>
    <n v="879"/>
    <x v="139"/>
    <x v="2"/>
    <x v="3"/>
    <x v="38"/>
  </r>
  <r>
    <s v=""/>
    <n v="2469"/>
    <s v="1397/07/14"/>
    <s v="خريد تعداد 13,396 سهم فرآوری موادمعدنی ایران به نرخ 41,700 به شماره اعلاميه 0000000050_3G"/>
    <n v="561205163"/>
    <n v="0"/>
    <n v="135736462"/>
    <x v="0"/>
    <n v="13396"/>
    <x v="119"/>
    <x v="2"/>
    <x v="3"/>
    <x v="38"/>
  </r>
  <r>
    <s v=""/>
    <n v="2470"/>
    <s v="1397/07/14"/>
    <s v="خريد تعداد 9,104 سهم فرآوری موادمعدنی ایران به نرخ 41,998 به شماره اعلاميه 0000000058_3G"/>
    <n v="384123890"/>
    <n v="0"/>
    <n v="696941625"/>
    <x v="0"/>
    <n v="9104"/>
    <x v="119"/>
    <x v="2"/>
    <x v="3"/>
    <x v="38"/>
  </r>
  <r>
    <s v=""/>
    <n v="2471"/>
    <s v="1397/07/14"/>
    <s v="فروش تعداد 1,000 سهم کالسیمین به نرخ 10,480 به شماره اعلاميه 0000000054_3G"/>
    <n v="0"/>
    <n v="10419741"/>
    <n v="1081065515"/>
    <x v="1"/>
    <n v="1000"/>
    <x v="140"/>
    <x v="2"/>
    <x v="3"/>
    <x v="38"/>
  </r>
  <r>
    <s v=""/>
    <n v="2472"/>
    <s v="1397/07/14"/>
    <s v="فروش تعداد 98 سهم کالسیمین به نرخ 10,303 به شماره اعلاميه 0000000083_3G"/>
    <n v="0"/>
    <n v="1003892"/>
    <n v="1070645774"/>
    <x v="1"/>
    <n v="98"/>
    <x v="140"/>
    <x v="2"/>
    <x v="3"/>
    <x v="38"/>
  </r>
  <r>
    <s v=""/>
    <n v="2473"/>
    <s v="1397/07/14"/>
    <s v="فروش تعداد 2,500 سهم کالسیمین به نرخ 10,320 به شماره اعلاميه 0000000082_3G"/>
    <n v="0"/>
    <n v="25651652"/>
    <n v="1069641882"/>
    <x v="1"/>
    <n v="2500"/>
    <x v="140"/>
    <x v="2"/>
    <x v="3"/>
    <x v="38"/>
  </r>
  <r>
    <s v=""/>
    <n v="2474"/>
    <s v="1397/07/14"/>
    <s v="فروش تعداد 7,800 سهم کالسیمین به نرخ 10,400 به شماره اعلاميه 0000000080_3G"/>
    <n v="0"/>
    <n v="80653561"/>
    <n v="1043990230"/>
    <x v="1"/>
    <n v="7800"/>
    <x v="140"/>
    <x v="2"/>
    <x v="3"/>
    <x v="38"/>
  </r>
  <r>
    <s v=""/>
    <n v="2475"/>
    <s v="1397/07/14"/>
    <s v="فروش تعداد 1,350 سهم فرآوری موادمعدنی ایران به نرخ 41,700 به شماره اعلاميه 0000000057_3G"/>
    <n v="0"/>
    <n v="55971307"/>
    <n v="963336669"/>
    <x v="1"/>
    <n v="1350"/>
    <x v="119"/>
    <x v="2"/>
    <x v="3"/>
    <x v="38"/>
  </r>
  <r>
    <s v=""/>
    <n v="2476"/>
    <s v="1397/07/14"/>
    <s v="فروش تعداد 2,000 سهم کالسیمین به نرخ 10,301 به شماره اعلاميه 0000000084_3G"/>
    <n v="0"/>
    <n v="20483541"/>
    <n v="907365362"/>
    <x v="1"/>
    <n v="2000"/>
    <x v="140"/>
    <x v="2"/>
    <x v="3"/>
    <x v="38"/>
  </r>
  <r>
    <s v=""/>
    <n v="2477"/>
    <s v="1397/07/14"/>
    <s v="فروش تعداد 86,602 سهم کالسیمین به نرخ 10,300 به شماره اعلاميه 0000000101_3G"/>
    <n v="0"/>
    <n v="886871606"/>
    <n v="886881821"/>
    <x v="1"/>
    <n v="86602"/>
    <x v="140"/>
    <x v="2"/>
    <x v="3"/>
    <x v="38"/>
  </r>
  <r>
    <s v=""/>
    <n v="2478"/>
    <s v="1397/07/12"/>
    <s v="پرداخت وجه طی حواله کارت به کارت دروازه پرداخت به شماره 141075349809 بانک ملت تاریخ : 1397/07/11 شعبه : فرعی(A2)"/>
    <n v="0"/>
    <n v="6500000"/>
    <n v="10215"/>
    <x v="4"/>
    <n v="0"/>
    <x v="2"/>
    <x v="2"/>
    <x v="3"/>
    <x v="38"/>
  </r>
  <r>
    <s v=""/>
    <n v="2479"/>
    <s v="1397/07/12"/>
    <s v="پرداخت وجه طی حواله کارت به کارت دروازه پرداخت به شماره 141074358680 بانک ملت تاریخ : 1397/07/11 شعبه : فرعی(A2)"/>
    <n v="0"/>
    <n v="70000000"/>
    <n v="-6489785"/>
    <x v="4"/>
    <n v="0"/>
    <x v="2"/>
    <x v="2"/>
    <x v="3"/>
    <x v="38"/>
  </r>
  <r>
    <s v=""/>
    <n v="2480"/>
    <s v="1397/07/12"/>
    <s v="پرداخت وجه طی حواله کارت به کارت دروازه پرداخت به شماره 141074753072 بانک ملت تاریخ : 1397/07/11 شعبه : فرعی(A2)"/>
    <n v="0"/>
    <n v="300000000"/>
    <n v="-76489785"/>
    <x v="4"/>
    <n v="0"/>
    <x v="2"/>
    <x v="2"/>
    <x v="3"/>
    <x v="38"/>
  </r>
  <r>
    <s v=""/>
    <n v="2481"/>
    <s v="1397/07/12"/>
    <s v="پرداخت وجه طی حواله کارت به کارت دروازه پرداخت به شماره 141074675877 بانک ملت تاریخ : 1397/07/11 شعبه : فرعی(A2)"/>
    <n v="0"/>
    <n v="300000000"/>
    <n v="-376489785"/>
    <x v="4"/>
    <n v="0"/>
    <x v="2"/>
    <x v="2"/>
    <x v="3"/>
    <x v="38"/>
  </r>
  <r>
    <s v=""/>
    <n v="2482"/>
    <s v="1397/07/11"/>
    <s v="خريد تعداد 14,570 سهم فرآوری موادمعدنی ایران به نرخ 40,988 به شماره اعلاميه 0000000185_3G"/>
    <n v="599966142"/>
    <n v="0"/>
    <n v="-676489785"/>
    <x v="0"/>
    <n v="14570"/>
    <x v="119"/>
    <x v="2"/>
    <x v="3"/>
    <x v="38"/>
  </r>
  <r>
    <s v=""/>
    <n v="2483"/>
    <s v="1397/07/11"/>
    <s v="خريد تعداد 1,857 سهم فرآوری موادمعدنی ایران به نرخ 37,500 به شماره اعلاميه 0000000085_3G"/>
    <n v="69960615"/>
    <n v="0"/>
    <n v="-76523643"/>
    <x v="0"/>
    <n v="1857"/>
    <x v="119"/>
    <x v="2"/>
    <x v="3"/>
    <x v="38"/>
  </r>
  <r>
    <s v=""/>
    <n v="2484"/>
    <s v="1397/07/11"/>
    <s v="خريد تعداد 162 سهم فرآوری موادمعدنی ایران به نرخ 40,789 به شماره اعلاميه 0000000265_3G"/>
    <n v="6638475"/>
    <n v="0"/>
    <n v="-6563028"/>
    <x v="0"/>
    <n v="162"/>
    <x v="119"/>
    <x v="2"/>
    <x v="3"/>
    <x v="38"/>
  </r>
  <r>
    <s v=""/>
    <n v="2485"/>
    <s v="1397/07/11"/>
    <s v="پرداخت وجه طی حواله کارت به کارت دروازه پرداخت به شماره 141031634007 بانک ملت تاریخ : 1397/07/10 شعبه : فرعی(A2)"/>
    <n v="0"/>
    <n v="60000000"/>
    <n v="75447"/>
    <x v="4"/>
    <n v="0"/>
    <x v="2"/>
    <x v="2"/>
    <x v="3"/>
    <x v="38"/>
  </r>
  <r>
    <s v=""/>
    <n v="2486"/>
    <s v="1397/07/10"/>
    <s v="خريد تعداد 5,460 سهم زرین معدن آسیا به نرخ 10,939 به شماره اعلامیه 0000000121_3G"/>
    <n v="59998097"/>
    <n v="0"/>
    <n v="-59924553"/>
    <x v="0"/>
    <n v="5460"/>
    <x v="134"/>
    <x v="2"/>
    <x v="3"/>
    <x v="38"/>
  </r>
  <r>
    <s v=""/>
    <n v="2487"/>
    <s v="1397/07/09"/>
    <s v="پرداخت وجه طی حواله کارت به کارت دروازه پرداخت به شماره 140952574707 بانک ملت تاریخ : 1397/07/08 شعبه : فرعی(A2)"/>
    <n v="0"/>
    <n v="200000000"/>
    <n v="73544"/>
    <x v="4"/>
    <n v="0"/>
    <x v="2"/>
    <x v="2"/>
    <x v="3"/>
    <x v="38"/>
  </r>
  <r>
    <s v=""/>
    <n v="2488"/>
    <s v="1397/07/08"/>
    <s v="خريد تعداد 4,885 سهم فرآوری موادمعدنی ایران به نرخ 40,746 به شماره اعلاميه 0000000011_3G"/>
    <n v="199967772"/>
    <n v="0"/>
    <n v="-199926456"/>
    <x v="0"/>
    <n v="4885"/>
    <x v="119"/>
    <x v="2"/>
    <x v="3"/>
    <x v="38"/>
  </r>
  <r>
    <s v=""/>
    <n v="2489"/>
    <s v="1397/07/05"/>
    <s v="پرداخت وجه طی حواله کارت به کارت دروازه پرداخت به شماره 140791824504 بانک ملت تاریخ : 1397/07/04 شعبه : فرعی(A2)"/>
    <n v="0"/>
    <n v="150000000"/>
    <n v="41316"/>
    <x v="4"/>
    <n v="0"/>
    <x v="2"/>
    <x v="2"/>
    <x v="3"/>
    <x v="38"/>
  </r>
  <r>
    <s v=""/>
    <n v="2490"/>
    <s v="1397/07/05"/>
    <s v="پرداخت وجه طی حواله کارت به کارت دروازه پرداخت به شماره 140791742545 بانک ملت تاریخ : 1397/07/04 شعبه : فرعی(A2)"/>
    <n v="0"/>
    <n v="250000000"/>
    <n v="-149958684"/>
    <x v="4"/>
    <n v="0"/>
    <x v="2"/>
    <x v="2"/>
    <x v="3"/>
    <x v="38"/>
  </r>
  <r>
    <s v=""/>
    <n v="2491"/>
    <s v="1397/07/05"/>
    <s v="پرداخت وجه طی حواله کارت به کارت دروازه پرداخت به شماره 140791599810 بانک ملت تاریخ : 1397/07/04 شعبه : فرعی(A2)"/>
    <n v="0"/>
    <n v="300000000"/>
    <n v="-399958684"/>
    <x v="4"/>
    <n v="0"/>
    <x v="2"/>
    <x v="2"/>
    <x v="3"/>
    <x v="38"/>
  </r>
  <r>
    <s v=""/>
    <n v="2492"/>
    <s v="1397/07/05"/>
    <s v="پرداخت وجه طی حواله کارت به کارت دروازه پرداخت به شماره 140791599251 بانک ملت تاریخ : 1397/07/04 شعبه : فرعی(A2)"/>
    <n v="0"/>
    <n v="300000000"/>
    <n v="-699958684"/>
    <x v="4"/>
    <n v="0"/>
    <x v="2"/>
    <x v="2"/>
    <x v="3"/>
    <x v="38"/>
  </r>
  <r>
    <s v=""/>
    <n v="2493"/>
    <s v="1397/07/04"/>
    <s v="خريد تعداد 1,117 سهم آسان پرداخت پرشین به نرخ 15,920 به شماره اعلاميه 0000000122_3G"/>
    <n v="17865149"/>
    <n v="0"/>
    <n v="-999958684"/>
    <x v="0"/>
    <n v="1117"/>
    <x v="128"/>
    <x v="2"/>
    <x v="3"/>
    <x v="38"/>
  </r>
  <r>
    <s v=""/>
    <n v="2494"/>
    <s v="1397/07/04"/>
    <s v="خريد تعداد 1,120 سهم آسان پرداخت پرشین به نرخ 15,910 به شماره اعلاميه 0000000121_3G"/>
    <n v="17901877"/>
    <n v="0"/>
    <n v="-982093535"/>
    <x v="0"/>
    <n v="1120"/>
    <x v="128"/>
    <x v="2"/>
    <x v="3"/>
    <x v="38"/>
  </r>
  <r>
    <s v=""/>
    <n v="2495"/>
    <s v="1397/07/04"/>
    <s v="خريد تعداد 11,135 سهم کالسیمین به نرخ 9,559 به شماره اعلاميه 0000000046_3G"/>
    <n v="106933339"/>
    <n v="0"/>
    <n v="-964191658"/>
    <x v="0"/>
    <n v="11135"/>
    <x v="140"/>
    <x v="2"/>
    <x v="3"/>
    <x v="38"/>
  </r>
  <r>
    <s v=""/>
    <n v="2496"/>
    <s v="1397/07/04"/>
    <s v="خريد تعداد 9,787 سهم کالسیمین به نرخ 9,598 به شماره اعلاميه 0000000048_3G"/>
    <n v="94371484"/>
    <n v="0"/>
    <n v="-857258319"/>
    <x v="0"/>
    <n v="9787"/>
    <x v="140"/>
    <x v="2"/>
    <x v="3"/>
    <x v="38"/>
  </r>
  <r>
    <s v=""/>
    <n v="2497"/>
    <s v="1397/07/04"/>
    <s v="خريد تعداد 27,597 سهم کالسیمین به نرخ 9,610 به شماره اعلاميه 0000000056_3G"/>
    <n v="266437724"/>
    <n v="0"/>
    <n v="-762886835"/>
    <x v="0"/>
    <n v="27597"/>
    <x v="140"/>
    <x v="2"/>
    <x v="3"/>
    <x v="38"/>
  </r>
  <r>
    <s v=""/>
    <n v="2498"/>
    <s v="1397/07/04"/>
    <s v="خريد تعداد 3,850 سهم کالسیمین به نرخ 9,600 به شماره اعلاميه 0000000052_3G"/>
    <n v="37131494"/>
    <n v="0"/>
    <n v="-496449111"/>
    <x v="0"/>
    <n v="3850"/>
    <x v="140"/>
    <x v="2"/>
    <x v="3"/>
    <x v="38"/>
  </r>
  <r>
    <s v=""/>
    <n v="2499"/>
    <s v="1397/07/04"/>
    <s v="خريد تعداد 47,631 سهم کالسیمین به نرخ 9,599 به شماره اعلاميه 0000000050_3G"/>
    <n v="459331413"/>
    <n v="0"/>
    <n v="-459317617"/>
    <x v="0"/>
    <n v="47631"/>
    <x v="140"/>
    <x v="2"/>
    <x v="3"/>
    <x v="38"/>
  </r>
  <r>
    <s v=""/>
    <n v="2500"/>
    <s v="1397/07/04"/>
    <s v="پرداخت وجه طی حواله کارت به کارت دروازه پرداخت به شماره 140748543681 بانک ملت تاریخ : 1397/07/03 شعبه : فرعی(A2)"/>
    <n v="0"/>
    <n v="30000000"/>
    <n v="13796"/>
    <x v="4"/>
    <n v="0"/>
    <x v="2"/>
    <x v="2"/>
    <x v="3"/>
    <x v="38"/>
  </r>
  <r>
    <s v=""/>
    <n v="2501"/>
    <s v="1397/07/04"/>
    <s v="پرداخت وجه طی حواله کارت به کارت دروازه پرداخت به شماره 140749382127 بانک ملت تاریخ : 1397/07/03 شعبه : فرعی(A2)"/>
    <n v="0"/>
    <n v="300000000"/>
    <n v="-29986204"/>
    <x v="4"/>
    <n v="0"/>
    <x v="2"/>
    <x v="2"/>
    <x v="3"/>
    <x v="38"/>
  </r>
  <r>
    <s v=""/>
    <n v="2502"/>
    <s v="1397/07/04"/>
    <s v="پرداخت وجه طی حواله کارت به کارت دروازه پرداخت به شماره 140749336826 بانک ملت تاریخ : 1397/07/03 شعبه : فرعی(A2)"/>
    <n v="0"/>
    <n v="300000000"/>
    <n v="-329986204"/>
    <x v="4"/>
    <n v="0"/>
    <x v="2"/>
    <x v="2"/>
    <x v="3"/>
    <x v="38"/>
  </r>
  <r>
    <s v=""/>
    <n v="2503"/>
    <s v="1397/07/04"/>
    <s v="پرداخت وجه طی حواله کارت به کارت دروازه پرداخت به شماره 140749306164 بانک ملت تاریخ : 1397/07/03 شعبه : فرعی(A2)"/>
    <n v="0"/>
    <n v="300000000"/>
    <n v="-629986204"/>
    <x v="4"/>
    <n v="0"/>
    <x v="2"/>
    <x v="2"/>
    <x v="3"/>
    <x v="38"/>
  </r>
  <r>
    <s v=""/>
    <n v="2504"/>
    <s v="1397/07/04"/>
    <s v="پرداخت وجه طی حواله کارت به کارت دروازه پرداخت به شماره 140749279435 بانک ملت تاریخ : 1397/07/03 شعبه : فرعی(A2)"/>
    <n v="0"/>
    <n v="300000000"/>
    <n v="-929986204"/>
    <x v="4"/>
    <n v="0"/>
    <x v="2"/>
    <x v="2"/>
    <x v="3"/>
    <x v="38"/>
  </r>
  <r>
    <s v=""/>
    <n v="2505"/>
    <s v="1397/07/04"/>
    <s v="پرداخت وجه طی حواله کارت به کارت دروازه پرداخت به شماره 140748405682 بانک ملت تاریخ : 1397/07/03 شعبه : فرعی(A2)"/>
    <n v="0"/>
    <n v="300000000"/>
    <n v="-1229986204"/>
    <x v="4"/>
    <n v="0"/>
    <x v="2"/>
    <x v="2"/>
    <x v="3"/>
    <x v="38"/>
  </r>
  <r>
    <s v=""/>
    <n v="2506"/>
    <s v="1397/07/04"/>
    <s v="پرداخت وجه طی حواله کارت به کارت دروازه پرداخت به شماره 140748405046 بانک ملت تاریخ : 1397/07/03 شعبه : فرعی(A2)"/>
    <n v="0"/>
    <n v="300000000"/>
    <n v="-1529986204"/>
    <x v="4"/>
    <n v="0"/>
    <x v="2"/>
    <x v="2"/>
    <x v="3"/>
    <x v="38"/>
  </r>
  <r>
    <s v=""/>
    <n v="2507"/>
    <s v="1397/07/04"/>
    <s v="پرداخت وجه طی حواله کارت به کارت دروازه پرداخت به شماره 140748190442 بانک ملت تاریخ : 1397/07/03 شعبه : فرعی(A2)"/>
    <n v="0"/>
    <n v="300000000"/>
    <n v="-1829986204"/>
    <x v="4"/>
    <n v="0"/>
    <x v="2"/>
    <x v="2"/>
    <x v="3"/>
    <x v="38"/>
  </r>
  <r>
    <s v=""/>
    <n v="2508"/>
    <s v="1397/07/04"/>
    <s v="پرداخت وجه طی حواله کارت به کارت دروازه پرداخت به شماره 140748165720 بانک ملت تاریخ : 1397/07/03 شعبه : فرعی(A2)"/>
    <n v="0"/>
    <n v="300000000"/>
    <n v="-2129986204"/>
    <x v="4"/>
    <n v="0"/>
    <x v="2"/>
    <x v="2"/>
    <x v="3"/>
    <x v="38"/>
  </r>
  <r>
    <s v=""/>
    <n v="2509"/>
    <s v="1397/07/03"/>
    <s v="خريد تعداد 27,261 سهم زرین معدن آسیا به نرخ 9,795 به شماره اعلامیه 0000000073_3G"/>
    <n v="268233770"/>
    <n v="0"/>
    <n v="-2429986204"/>
    <x v="0"/>
    <n v="27261"/>
    <x v="134"/>
    <x v="2"/>
    <x v="3"/>
    <x v="38"/>
  </r>
  <r>
    <s v=""/>
    <n v="2510"/>
    <s v="1397/07/03"/>
    <s v="خريد تعداد 8,000 سهم زرین معدن آسیا به نرخ 9,770 به شماره اعلامیه 0000000022_3G"/>
    <n v="78514846"/>
    <n v="0"/>
    <n v="-2161752434"/>
    <x v="0"/>
    <n v="8000"/>
    <x v="134"/>
    <x v="2"/>
    <x v="3"/>
    <x v="38"/>
  </r>
  <r>
    <s v=""/>
    <n v="2511"/>
    <s v="1397/07/03"/>
    <s v="خريد تعداد 25,000 سهم زرین معدن آسیا به نرخ 9,799 به شماره اعلامیه 0000000040_3G"/>
    <n v="246087177"/>
    <n v="0"/>
    <n v="-2083237588"/>
    <x v="0"/>
    <n v="25000"/>
    <x v="134"/>
    <x v="2"/>
    <x v="3"/>
    <x v="38"/>
  </r>
  <r>
    <s v=""/>
    <n v="2512"/>
    <s v="1397/07/03"/>
    <s v="خريد تعداد 147,739 سهم زرین معدن آسیا به نرخ 9,800 به شماره اعلامیه 0000000074_3G"/>
    <n v="1454415370"/>
    <n v="0"/>
    <n v="-1837150411"/>
    <x v="0"/>
    <n v="147739"/>
    <x v="134"/>
    <x v="2"/>
    <x v="3"/>
    <x v="38"/>
  </r>
  <r>
    <s v=""/>
    <n v="2513"/>
    <s v="1397/07/03"/>
    <s v="خريد تعداد 19,000 سهم زرین معدن آسیا به نرخ 9,780 به شماره اعلامیه 0000000319_3G"/>
    <n v="186663613"/>
    <n v="0"/>
    <n v="-382735041"/>
    <x v="0"/>
    <n v="19000"/>
    <x v="134"/>
    <x v="2"/>
    <x v="3"/>
    <x v="38"/>
  </r>
  <r>
    <s v=""/>
    <n v="2514"/>
    <s v="1397/07/03"/>
    <s v="خريد تعداد 583 سهم آسان پرداخت پرشین به نرخ 16,250 به شماره اعلاميه 0000000101_3G"/>
    <n v="9517700"/>
    <n v="0"/>
    <n v="-196071428"/>
    <x v="0"/>
    <n v="583"/>
    <x v="128"/>
    <x v="2"/>
    <x v="3"/>
    <x v="38"/>
  </r>
  <r>
    <s v=""/>
    <n v="2515"/>
    <s v="1397/07/03"/>
    <s v="خريد تعداد 347 سهم آسان پرداخت پرشین به نرخ 16,148 به شماره اعلاميه 0000000735_3G"/>
    <n v="5629354"/>
    <n v="0"/>
    <n v="-186553728"/>
    <x v="0"/>
    <n v="347"/>
    <x v="128"/>
    <x v="2"/>
    <x v="3"/>
    <x v="38"/>
  </r>
  <r>
    <s v=""/>
    <n v="2516"/>
    <s v="1397/07/03"/>
    <s v="خريد تعداد 4,105 سهم آسان پرداخت پرشین به نرخ 16,200 به شماره اعلاميه 0000000104_3G"/>
    <n v="66809558"/>
    <n v="0"/>
    <n v="-180924374"/>
    <x v="0"/>
    <n v="4105"/>
    <x v="128"/>
    <x v="2"/>
    <x v="3"/>
    <x v="38"/>
  </r>
  <r>
    <s v=""/>
    <n v="2517"/>
    <s v="1397/07/03"/>
    <s v="خريد تعداد 257 سهم آسان پرداخت پرشین به نرخ 16,189 به شماره اعلاميه 0000000100_3G"/>
    <n v="4179877"/>
    <n v="0"/>
    <n v="-114114816"/>
    <x v="0"/>
    <n v="257"/>
    <x v="128"/>
    <x v="2"/>
    <x v="3"/>
    <x v="38"/>
  </r>
  <r>
    <s v=""/>
    <n v="2518"/>
    <s v="1397/07/03"/>
    <s v="خريد تعداد 4,150 سهم آسان پرداخت پرشین به نرخ 16,220 به شماره اعلاميه 0000000092_3G"/>
    <n v="67625330"/>
    <n v="0"/>
    <n v="-109934939"/>
    <x v="0"/>
    <n v="4150"/>
    <x v="128"/>
    <x v="2"/>
    <x v="3"/>
    <x v="38"/>
  </r>
  <r>
    <s v=""/>
    <n v="2519"/>
    <s v="1397/07/03"/>
    <s v="خريد تعداد 2,605 سهم آسان پرداخت پرشین به نرخ 16,190 به شماره اعلاميه 0000000087_3G"/>
    <n v="42370637"/>
    <n v="0"/>
    <n v="-42309609"/>
    <x v="0"/>
    <n v="2605"/>
    <x v="128"/>
    <x v="2"/>
    <x v="3"/>
    <x v="38"/>
  </r>
  <r>
    <s v=""/>
    <n v="2520"/>
    <s v="1397/07/01"/>
    <s v="سند افتتاحیه مورخ {0}"/>
    <n v="0"/>
    <n v="61028"/>
    <n v="61028"/>
    <x v="5"/>
    <n v="0"/>
    <x v="2"/>
    <x v="2"/>
    <x v="3"/>
    <x v="38"/>
  </r>
  <r>
    <s v=""/>
    <n v="2521"/>
    <s v="1397/06/31"/>
    <s v="سند اختتامیه"/>
    <n v="61028"/>
    <n v="0"/>
    <n v="0"/>
    <x v="5"/>
    <n v="0"/>
    <x v="2"/>
    <x v="3"/>
    <x v="3"/>
    <x v="39"/>
  </r>
  <r>
    <s v=""/>
    <n v="2522"/>
    <s v="1397/06/28"/>
    <s v="پرداخت وجه طی حواله کارت به کارت دروازه پرداخت به شماره 140485452197 بانک ملت تاریخ : 1397/06/27 شعبه : فرعی(A2)"/>
    <n v="0"/>
    <n v="15000000"/>
    <n v="61028"/>
    <x v="4"/>
    <n v="0"/>
    <x v="2"/>
    <x v="3"/>
    <x v="3"/>
    <x v="39"/>
  </r>
  <r>
    <s v=""/>
    <n v="2523"/>
    <s v="1397/06/27"/>
    <s v="خريد تعداد 426 سهم فرآوری موادمعدنی ایران به نرخ 27,910 به شماره اعلاميه 0000000124_3G"/>
    <n v="11944823"/>
    <n v="0"/>
    <n v="-14938972"/>
    <x v="0"/>
    <n v="426"/>
    <x v="119"/>
    <x v="3"/>
    <x v="3"/>
    <x v="39"/>
  </r>
  <r>
    <s v=""/>
    <n v="2524"/>
    <s v="1397/06/27"/>
    <s v="خريد تعداد 12,548 سهم فرآوری موادمعدنی ایران به نرخ 27,999 به شماره اعلاميه 0000000126_3G"/>
    <n v="352961623"/>
    <n v="0"/>
    <n v="-2994149"/>
    <x v="0"/>
    <n v="12548"/>
    <x v="119"/>
    <x v="3"/>
    <x v="3"/>
    <x v="39"/>
  </r>
  <r>
    <s v=""/>
    <n v="2525"/>
    <s v="1397/06/27"/>
    <s v="خريد تعداد 518 سهم فرآوری موادمعدنی ایران به نرخ 28,798 به شماره اعلاميه 0000000008_3G"/>
    <n v="14986577"/>
    <n v="0"/>
    <n v="349967474"/>
    <x v="0"/>
    <n v="518"/>
    <x v="119"/>
    <x v="3"/>
    <x v="3"/>
    <x v="39"/>
  </r>
  <r>
    <s v=""/>
    <n v="2526"/>
    <s v="1397/06/27"/>
    <s v="خريد تعداد 5,882 سهم فرآوری موادمعدنی ایران به نرخ 28,000 به شماره اعلاميه 0000000074_3G"/>
    <n v="165460185"/>
    <n v="0"/>
    <n v="364954051"/>
    <x v="0"/>
    <n v="5882"/>
    <x v="119"/>
    <x v="3"/>
    <x v="3"/>
    <x v="39"/>
  </r>
  <r>
    <s v=""/>
    <n v="2527"/>
    <s v="1397/06/27"/>
    <s v="فروش تعداد 605 سهم کالسیمین به نرخ 7,606 به شماره اعلاميه 0000000236_3G"/>
    <n v="0"/>
    <n v="4575173"/>
    <n v="530414236"/>
    <x v="1"/>
    <n v="605"/>
    <x v="140"/>
    <x v="3"/>
    <x v="3"/>
    <x v="39"/>
  </r>
  <r>
    <s v=""/>
    <n v="2528"/>
    <s v="1397/06/27"/>
    <s v="فروش تعداد 3,381 سهم کالسیمین به نرخ 7,595 به شماره اعلاميه 0000000203_3G"/>
    <n v="0"/>
    <n v="25531046"/>
    <n v="525839063"/>
    <x v="1"/>
    <n v="3381"/>
    <x v="140"/>
    <x v="3"/>
    <x v="3"/>
    <x v="39"/>
  </r>
  <r>
    <s v=""/>
    <n v="2529"/>
    <s v="1397/06/27"/>
    <s v="فروش تعداد 32,373 سهم کالسیمین به نرخ 7,605 به شماره اعلاميه 0000000237_3G"/>
    <n v="0"/>
    <n v="244781039"/>
    <n v="500308017"/>
    <x v="1"/>
    <n v="32373"/>
    <x v="140"/>
    <x v="3"/>
    <x v="3"/>
    <x v="39"/>
  </r>
  <r>
    <s v=""/>
    <n v="2530"/>
    <s v="1397/06/27"/>
    <s v="فروش تعداد 11,932 سهم کالسیمین به نرخ 7,591 به شماره اعلاميه 0000000205_3G"/>
    <n v="0"/>
    <n v="90055008"/>
    <n v="255526978"/>
    <x v="1"/>
    <n v="11932"/>
    <x v="140"/>
    <x v="3"/>
    <x v="3"/>
    <x v="39"/>
  </r>
  <r>
    <s v=""/>
    <n v="2531"/>
    <s v="1397/06/27"/>
    <s v="فروش تعداد 21,709 سهم کالسیمین به نرخ 7,666 به شماره اعلاميه 0000000082_3G"/>
    <n v="0"/>
    <n v="165464280"/>
    <n v="165471970"/>
    <x v="1"/>
    <n v="21709"/>
    <x v="140"/>
    <x v="3"/>
    <x v="3"/>
    <x v="39"/>
  </r>
  <r>
    <s v=""/>
    <n v="2532"/>
    <s v="1397/06/26"/>
    <s v="خريد تعداد 1,685 سهم فرآوری موادمعدنی ایران به نرخ 26,999 به شماره اعلاميه 0000000002_3G"/>
    <n v="45704397"/>
    <n v="0"/>
    <n v="7690"/>
    <x v="0"/>
    <n v="1685"/>
    <x v="119"/>
    <x v="3"/>
    <x v="3"/>
    <x v="39"/>
  </r>
  <r>
    <s v=""/>
    <n v="2533"/>
    <s v="1397/06/26"/>
    <s v="خريد تعداد 5,709 سهم باما به نرخ 8,349 به شماره اعلاميه 0000000143_3G"/>
    <n v="47885601"/>
    <n v="0"/>
    <n v="45712087"/>
    <x v="0"/>
    <n v="5709"/>
    <x v="126"/>
    <x v="3"/>
    <x v="3"/>
    <x v="39"/>
  </r>
  <r>
    <s v=""/>
    <n v="2534"/>
    <s v="1397/06/26"/>
    <s v="خريد تعداد 134 سهم فرآوری موادمعدنی ایران به نرخ 27,300 به شماره اعلاميه 0000000037_3G"/>
    <n v="3675171"/>
    <n v="0"/>
    <n v="93597688"/>
    <x v="0"/>
    <n v="134"/>
    <x v="119"/>
    <x v="3"/>
    <x v="3"/>
    <x v="39"/>
  </r>
  <r>
    <s v=""/>
    <n v="2535"/>
    <s v="1397/06/26"/>
    <s v="خريد تعداد 1,696 سهم باما به نرخ 8,350 به شماره اعلاميه 0000000144_3G"/>
    <n v="14227308"/>
    <n v="0"/>
    <n v="97272859"/>
    <x v="0"/>
    <n v="1696"/>
    <x v="126"/>
    <x v="3"/>
    <x v="3"/>
    <x v="39"/>
  </r>
  <r>
    <s v=""/>
    <n v="2536"/>
    <s v="1397/06/26"/>
    <s v="خريد تعداد 12,855 سهم باما به نرخ 8,299 به شماره اعلاميه 0000000229_3G"/>
    <n v="107178654"/>
    <n v="0"/>
    <n v="111500167"/>
    <x v="0"/>
    <n v="12855"/>
    <x v="126"/>
    <x v="3"/>
    <x v="3"/>
    <x v="39"/>
  </r>
  <r>
    <s v=""/>
    <n v="2537"/>
    <s v="1397/06/26"/>
    <s v="خريد تعداد 2,693 سهم معادن بافق به نرخ 26,890 به شماره اعلاميه 0000000152_3G"/>
    <n v="72750768"/>
    <n v="0"/>
    <n v="218678821"/>
    <x v="0"/>
    <n v="2693"/>
    <x v="138"/>
    <x v="3"/>
    <x v="3"/>
    <x v="39"/>
  </r>
  <r>
    <s v=""/>
    <n v="2538"/>
    <s v="1397/06/26"/>
    <s v="خريد تعداد 3,667 سهم فرآوری موادمعدنی ایران به نرخ 27,000 به شماره اعلاميه 0000000012_3G"/>
    <n v="99468393"/>
    <n v="0"/>
    <n v="291429589"/>
    <x v="0"/>
    <n v="3667"/>
    <x v="119"/>
    <x v="3"/>
    <x v="3"/>
    <x v="39"/>
  </r>
  <r>
    <s v=""/>
    <n v="2539"/>
    <s v="1397/06/26"/>
    <s v="خريد تعداد 4,800 سهم باما به نرخ 8,348 به شماره اعلاميه 0000000142_3G"/>
    <n v="40256325"/>
    <n v="0"/>
    <n v="390897982"/>
    <x v="0"/>
    <n v="4800"/>
    <x v="126"/>
    <x v="3"/>
    <x v="3"/>
    <x v="39"/>
  </r>
  <r>
    <s v=""/>
    <n v="2540"/>
    <s v="1397/06/26"/>
    <s v="خريد تعداد 30,124 سهم باما به نرخ 8,370 به شماره اعلاميه 0000000123_3G"/>
    <n v="253307794"/>
    <n v="0"/>
    <n v="431154307"/>
    <x v="0"/>
    <n v="30124"/>
    <x v="126"/>
    <x v="3"/>
    <x v="3"/>
    <x v="39"/>
  </r>
  <r>
    <s v=""/>
    <n v="2541"/>
    <s v="1397/06/26"/>
    <s v="خريد تعداد 27,097 سهم فرآوری موادمعدنی ایران به نرخ 27,459 به شماره اعلاميه 0000000327_3G"/>
    <n v="747508925"/>
    <n v="0"/>
    <n v="684462101"/>
    <x v="0"/>
    <n v="27097"/>
    <x v="119"/>
    <x v="3"/>
    <x v="3"/>
    <x v="39"/>
  </r>
  <r>
    <s v=""/>
    <n v="2542"/>
    <s v="1397/06/26"/>
    <s v="خريد تعداد 173 سهم فرآوری موادمعدنی ایران به نرخ 27,457 به شماره اعلاميه 0000000311_3G"/>
    <n v="4772101"/>
    <n v="0"/>
    <n v="1431971026"/>
    <x v="0"/>
    <n v="173"/>
    <x v="119"/>
    <x v="3"/>
    <x v="3"/>
    <x v="39"/>
  </r>
  <r>
    <s v=""/>
    <n v="2543"/>
    <s v="1397/06/26"/>
    <s v="خريد تعداد 2,741 سهم باما به نرخ 8,390 به شماره اعلاميه 0000000145_3G"/>
    <n v="23103693"/>
    <n v="0"/>
    <n v="1436743127"/>
    <x v="0"/>
    <n v="2741"/>
    <x v="126"/>
    <x v="3"/>
    <x v="3"/>
    <x v="39"/>
  </r>
  <r>
    <s v=""/>
    <n v="2544"/>
    <s v="1397/06/26"/>
    <s v="خريد تعداد 653 سهم فرآوری موادمعدنی ایران به نرخ 27,458 به شماره اعلاميه 0000000281_3G"/>
    <n v="18013268"/>
    <n v="0"/>
    <n v="1459846820"/>
    <x v="0"/>
    <n v="653"/>
    <x v="119"/>
    <x v="3"/>
    <x v="3"/>
    <x v="39"/>
  </r>
  <r>
    <s v=""/>
    <n v="2545"/>
    <s v="1397/06/26"/>
    <s v="فروش تعداد 100 سهم پالایش نفت لاوان به نرخ 25,008 به شماره اعلامیه 0000000070_3G"/>
    <n v="0"/>
    <n v="2486422"/>
    <n v="1477860088"/>
    <x v="1"/>
    <n v="100"/>
    <x v="141"/>
    <x v="3"/>
    <x v="3"/>
    <x v="39"/>
  </r>
  <r>
    <s v=""/>
    <n v="2546"/>
    <s v="1397/06/26"/>
    <s v="فروش تعداد 22,446 سهم معدنی کیمیای زنجان گستران به نرخ 9,990 به شماره اعلامیه 0000000123_3G"/>
    <n v="0"/>
    <n v="222946188"/>
    <n v="1475373666"/>
    <x v="1"/>
    <n v="22446"/>
    <x v="142"/>
    <x v="3"/>
    <x v="3"/>
    <x v="39"/>
  </r>
  <r>
    <s v=""/>
    <n v="2547"/>
    <s v="1397/06/26"/>
    <s v="فروش تعداد 7,956 سهم سهامی ذوب آهن اصفهان به نرخ 2,599 به شماره اعلامیه 0000004710_3G"/>
    <n v="0"/>
    <n v="20558753"/>
    <n v="1252427478"/>
    <x v="1"/>
    <n v="7956"/>
    <x v="129"/>
    <x v="3"/>
    <x v="3"/>
    <x v="39"/>
  </r>
  <r>
    <s v=""/>
    <n v="2548"/>
    <s v="1397/06/26"/>
    <s v="فروش تعداد 20,000 سهم سهامی ذوب آهن اصفهان به نرخ 2,600 به شماره اعلامیه 0000004767_3G"/>
    <n v="0"/>
    <n v="51701007"/>
    <n v="1231868725"/>
    <x v="1"/>
    <n v="20000"/>
    <x v="129"/>
    <x v="3"/>
    <x v="3"/>
    <x v="39"/>
  </r>
  <r>
    <s v=""/>
    <n v="2549"/>
    <s v="1397/06/26"/>
    <s v="فروش تعداد 440 سهم فراورده های نسوزایران به نرخ 8,401 به شماره اعلاميه 0000000001_3G"/>
    <n v="0"/>
    <n v="3675190"/>
    <n v="1180167718"/>
    <x v="1"/>
    <n v="440"/>
    <x v="143"/>
    <x v="3"/>
    <x v="3"/>
    <x v="39"/>
  </r>
  <r>
    <s v=""/>
    <n v="2550"/>
    <s v="1397/06/26"/>
    <s v="فروش تعداد 24,245 سهم ملی سرب وروی ایران به نرخ 6,023 به شماره اعلاميه 0000000046_3G"/>
    <n v="0"/>
    <n v="145187979"/>
    <n v="1176492528"/>
    <x v="1"/>
    <n v="24245"/>
    <x v="144"/>
    <x v="3"/>
    <x v="3"/>
    <x v="39"/>
  </r>
  <r>
    <s v=""/>
    <n v="2551"/>
    <s v="1397/06/26"/>
    <s v="فروش تعداد 500 سهم کالسیمین به نرخ 7,633 به شماره اعلاميه 0000001127_3G"/>
    <n v="0"/>
    <n v="3794559"/>
    <n v="1031304549"/>
    <x v="1"/>
    <n v="500"/>
    <x v="140"/>
    <x v="3"/>
    <x v="3"/>
    <x v="39"/>
  </r>
  <r>
    <s v=""/>
    <n v="2552"/>
    <s v="1397/06/26"/>
    <s v="فروش تعداد 124 سهم کالسیمین به نرخ 7,844 به شماره اعلاميه 0000000424_3G"/>
    <n v="0"/>
    <n v="967067"/>
    <n v="1027509990"/>
    <x v="1"/>
    <n v="124"/>
    <x v="140"/>
    <x v="3"/>
    <x v="3"/>
    <x v="39"/>
  </r>
  <r>
    <s v=""/>
    <n v="2553"/>
    <s v="1397/06/26"/>
    <s v="فروش تعداد 150 سهم کالسیمین به نرخ 7,634 به شماره اعلاميه 0000001126_3G"/>
    <n v="0"/>
    <n v="1138519"/>
    <n v="1026542923"/>
    <x v="1"/>
    <n v="150"/>
    <x v="140"/>
    <x v="3"/>
    <x v="3"/>
    <x v="39"/>
  </r>
  <r>
    <s v=""/>
    <n v="2554"/>
    <s v="1397/06/26"/>
    <s v="فروش تعداد 12,000 سهم کالسیمین به نرخ 7,648 به شماره اعلاميه 0000001344_3G"/>
    <n v="0"/>
    <n v="91248291"/>
    <n v="1025404404"/>
    <x v="1"/>
    <n v="12000"/>
    <x v="140"/>
    <x v="3"/>
    <x v="3"/>
    <x v="39"/>
  </r>
  <r>
    <s v=""/>
    <n v="2555"/>
    <s v="1397/06/26"/>
    <s v="فروش تعداد 1,132 سهم کالسیمین به نرخ 7,647 به شماره اعلاميه 0000001346_3G"/>
    <n v="0"/>
    <n v="8606634"/>
    <n v="934156113"/>
    <x v="1"/>
    <n v="1132"/>
    <x v="140"/>
    <x v="3"/>
    <x v="3"/>
    <x v="39"/>
  </r>
  <r>
    <s v=""/>
    <n v="2556"/>
    <s v="1397/06/26"/>
    <s v="فروش تعداد 15,418 سهم کالسیمین به نرخ 7,645 به شماره اعلاميه 0000001350_3G"/>
    <n v="0"/>
    <n v="117192858"/>
    <n v="925549479"/>
    <x v="1"/>
    <n v="15418"/>
    <x v="140"/>
    <x v="3"/>
    <x v="3"/>
    <x v="39"/>
  </r>
  <r>
    <s v=""/>
    <n v="2557"/>
    <s v="1397/06/26"/>
    <s v="فروش تعداد 5,399 سهم گروه مپنا (سهامی عام) به نرخ 5,332 به شماره اعلاميه 0000000572_3G"/>
    <n v="0"/>
    <n v="28621949"/>
    <n v="808356621"/>
    <x v="1"/>
    <n v="5399"/>
    <x v="145"/>
    <x v="3"/>
    <x v="3"/>
    <x v="39"/>
  </r>
  <r>
    <s v=""/>
    <n v="2558"/>
    <s v="1397/06/26"/>
    <s v="فروش تعداد 14,000 سهم کالسیمین به نرخ 7,700 به شماره اعلاميه 0000000780_3G"/>
    <n v="0"/>
    <n v="107180161"/>
    <n v="779734672"/>
    <x v="1"/>
    <n v="14000"/>
    <x v="140"/>
    <x v="3"/>
    <x v="3"/>
    <x v="39"/>
  </r>
  <r>
    <s v=""/>
    <n v="2559"/>
    <s v="1397/06/26"/>
    <s v="فروش تعداد 7,350 سهم کالسیمین به نرخ 7,631 به شماره اعلاميه 0000001131_3G"/>
    <n v="0"/>
    <n v="55765352"/>
    <n v="672554511"/>
    <x v="1"/>
    <n v="7350"/>
    <x v="140"/>
    <x v="3"/>
    <x v="3"/>
    <x v="39"/>
  </r>
  <r>
    <s v=""/>
    <n v="2560"/>
    <s v="1397/06/26"/>
    <s v="فروش تعداد 1,450 سهم کالسیمین به نرخ 7,646 به شماره اعلاميه 0000001348_3G"/>
    <n v="0"/>
    <n v="11022958"/>
    <n v="616789159"/>
    <x v="1"/>
    <n v="1450"/>
    <x v="140"/>
    <x v="3"/>
    <x v="3"/>
    <x v="39"/>
  </r>
  <r>
    <s v=""/>
    <n v="2561"/>
    <s v="1397/06/26"/>
    <s v="فروش تعداد 16,000 سهم کالسیمین به نرخ 7,810 به شماره اعلاميه 0000000428_3G"/>
    <n v="0"/>
    <n v="124241488"/>
    <n v="605766201"/>
    <x v="1"/>
    <n v="16000"/>
    <x v="140"/>
    <x v="3"/>
    <x v="3"/>
    <x v="39"/>
  </r>
  <r>
    <s v=""/>
    <n v="2562"/>
    <s v="1397/06/26"/>
    <s v="فروش تعداد 100,000 سهم ایران ارقام به نرخ 3,879 به شماره اعلاميه 0000002282_3G"/>
    <n v="0"/>
    <n v="385669591"/>
    <n v="481524713"/>
    <x v="1"/>
    <n v="100000"/>
    <x v="123"/>
    <x v="3"/>
    <x v="3"/>
    <x v="39"/>
  </r>
  <r>
    <s v=""/>
    <n v="2563"/>
    <s v="1397/06/26"/>
    <s v="فروش تعداد 629 سهم کالسیمین به نرخ 7,654 به شماره اعلاميه 0000001263_3G"/>
    <n v="0"/>
    <n v="4786690"/>
    <n v="95855122"/>
    <x v="1"/>
    <n v="629"/>
    <x v="140"/>
    <x v="3"/>
    <x v="3"/>
    <x v="39"/>
  </r>
  <r>
    <s v=""/>
    <n v="2564"/>
    <s v="1397/06/26"/>
    <s v="فروش تعداد 12,000 سهم کالسیمین به نرخ 7,632 به شماره اعلاميه 0000001129_3G"/>
    <n v="0"/>
    <n v="91057396"/>
    <n v="91068432"/>
    <x v="1"/>
    <n v="12000"/>
    <x v="140"/>
    <x v="3"/>
    <x v="3"/>
    <x v="39"/>
  </r>
  <r>
    <s v=""/>
    <n v="2565"/>
    <s v="1397/06/26"/>
    <s v="پرداخت وجه طی حواله کارت به کارت دروازه پرداخت به شماره 140410927102 بانک ملت تاریخ : 1397/06/25 شعبه : فرعی(A2)"/>
    <n v="0"/>
    <n v="10000000"/>
    <n v="11036"/>
    <x v="4"/>
    <n v="0"/>
    <x v="2"/>
    <x v="3"/>
    <x v="3"/>
    <x v="39"/>
  </r>
  <r>
    <s v=""/>
    <n v="2566"/>
    <s v="1397/06/26"/>
    <s v="پرداخت وجه طی حواله کارت به کارت دروازه پرداخت به شماره 140404178251 بانک ملت تاریخ : 1397/06/25 شعبه : فرعی(A2)"/>
    <n v="0"/>
    <n v="3000000"/>
    <n v="-9988964"/>
    <x v="4"/>
    <n v="0"/>
    <x v="2"/>
    <x v="3"/>
    <x v="3"/>
    <x v="39"/>
  </r>
  <r>
    <s v=""/>
    <n v="2567"/>
    <s v="1397/06/25"/>
    <s v="خريد تعداد 389 سهم معادن بافق به نرخ 25,620 به شماره اعلاميه 0000000308_3G"/>
    <n v="10012417"/>
    <n v="0"/>
    <n v="-12988964"/>
    <x v="0"/>
    <n v="389"/>
    <x v="138"/>
    <x v="3"/>
    <x v="3"/>
    <x v="39"/>
  </r>
  <r>
    <s v=""/>
    <n v="2568"/>
    <s v="1397/06/25"/>
    <s v="خريد تعداد 115 سهم معادن بافق به نرخ 25,890 به شماره اعلاميه 0000000046_3G"/>
    <n v="2991161"/>
    <n v="0"/>
    <n v="-2976547"/>
    <x v="0"/>
    <n v="115"/>
    <x v="138"/>
    <x v="3"/>
    <x v="3"/>
    <x v="39"/>
  </r>
  <r>
    <s v=""/>
    <n v="2569"/>
    <s v="1397/06/22"/>
    <s v="پرداخت وجه طی حواله کارت به کارت دروازه پرداخت به شماره 140255518354 بانک ملت تاریخ : 1397/06/21 شعبه : فرعی(A2)"/>
    <n v="0"/>
    <n v="20000000"/>
    <n v="14614"/>
    <x v="4"/>
    <n v="0"/>
    <x v="2"/>
    <x v="3"/>
    <x v="3"/>
    <x v="39"/>
  </r>
  <r>
    <s v=""/>
    <n v="2570"/>
    <s v="1397/06/22"/>
    <s v="پرداخت وجه طی حواله کارت به کارت دروازه پرداخت به شماره 140254511230 بانک ملت تاریخ : 1397/06/21 شعبه : فرعی(A2)"/>
    <n v="0"/>
    <n v="90000000"/>
    <n v="-19985386"/>
    <x v="4"/>
    <n v="0"/>
    <x v="2"/>
    <x v="3"/>
    <x v="3"/>
    <x v="39"/>
  </r>
  <r>
    <s v=""/>
    <n v="2571"/>
    <s v="1397/06/21"/>
    <s v="خريد تعداد 5,177 سهم باما به نرخ 8,700 به شماره اعلاميه 0000000127_3G"/>
    <n v="45248880"/>
    <n v="0"/>
    <n v="-109985386"/>
    <x v="0"/>
    <n v="5177"/>
    <x v="126"/>
    <x v="3"/>
    <x v="3"/>
    <x v="39"/>
  </r>
  <r>
    <s v=""/>
    <n v="2572"/>
    <s v="1397/06/21"/>
    <s v="خريد تعداد 1,483 سهم فرآوری موادمعدنی ایران به نرخ 27,199 به شماره اعلاميه 0000000055_3G"/>
    <n v="40523273"/>
    <n v="0"/>
    <n v="-64736506"/>
    <x v="0"/>
    <n v="1483"/>
    <x v="119"/>
    <x v="3"/>
    <x v="3"/>
    <x v="39"/>
  </r>
  <r>
    <s v=""/>
    <n v="2573"/>
    <s v="1397/06/21"/>
    <s v="خريد تعداد 3,338 سهم باما به نرخ 8,698 به شماره اعلاميه 0000000126_3G"/>
    <n v="29168638"/>
    <n v="0"/>
    <n v="-24213233"/>
    <x v="0"/>
    <n v="3338"/>
    <x v="126"/>
    <x v="3"/>
    <x v="3"/>
    <x v="39"/>
  </r>
  <r>
    <s v=""/>
    <n v="2574"/>
    <s v="1397/06/21"/>
    <s v="خريد تعداد 4,019 سهم فرآوری موادمعدنی ایران به نرخ 27,249 به شماره اعلاميه 0000000010_3G"/>
    <n v="110021863"/>
    <n v="0"/>
    <n v="4955405"/>
    <x v="0"/>
    <n v="4019"/>
    <x v="119"/>
    <x v="3"/>
    <x v="3"/>
    <x v="39"/>
  </r>
  <r>
    <s v=""/>
    <n v="2575"/>
    <s v="1397/06/21"/>
    <s v="خريد تعداد 109 سهم فرآوری موادمعدنی ایران به نرخ 27,010 به شماره اعلاميه 0000000040_3G"/>
    <n v="2957748"/>
    <n v="0"/>
    <n v="114977268"/>
    <x v="0"/>
    <n v="109"/>
    <x v="119"/>
    <x v="3"/>
    <x v="3"/>
    <x v="39"/>
  </r>
  <r>
    <s v=""/>
    <n v="2576"/>
    <s v="1397/06/21"/>
    <s v="خريد تعداد 2,213 سهم فرآوری موادمعدنی ایران به نرخ 27,220 به شماره اعلاميه 0000000038_3G"/>
    <n v="60517360"/>
    <n v="0"/>
    <n v="117935016"/>
    <x v="0"/>
    <n v="2213"/>
    <x v="119"/>
    <x v="3"/>
    <x v="3"/>
    <x v="39"/>
  </r>
  <r>
    <s v=""/>
    <n v="2577"/>
    <s v="1397/06/21"/>
    <s v="فروش تعداد 3,000 سهم ایران ارقام به نرخ 3,651 به شماره اعلاميه 0000000126_3G"/>
    <n v="0"/>
    <n v="10890028"/>
    <n v="178452376"/>
    <x v="1"/>
    <n v="3000"/>
    <x v="123"/>
    <x v="3"/>
    <x v="3"/>
    <x v="39"/>
  </r>
  <r>
    <s v=""/>
    <n v="2578"/>
    <s v="1397/06/21"/>
    <s v="فروش تعداد 5,100 سهم ایران ارقام به نرخ 3,663 به شماره اعلاميه 0000000119_3G"/>
    <n v="0"/>
    <n v="18573885"/>
    <n v="167562348"/>
    <x v="1"/>
    <n v="5100"/>
    <x v="123"/>
    <x v="3"/>
    <x v="3"/>
    <x v="39"/>
  </r>
  <r>
    <s v=""/>
    <n v="2579"/>
    <s v="1397/06/21"/>
    <s v="فروش تعداد 17,639 سهم ایران ارقام به نرخ 3,620 به شماره اعلاميه 0000000103_3G"/>
    <n v="0"/>
    <n v="63486041"/>
    <n v="148988463"/>
    <x v="1"/>
    <n v="17639"/>
    <x v="123"/>
    <x v="3"/>
    <x v="3"/>
    <x v="39"/>
  </r>
  <r>
    <s v=""/>
    <n v="2580"/>
    <s v="1397/06/21"/>
    <s v="فروش تعداد 20,000 سهم ایران ارقام به نرخ 3,742 به شماره اعلاميه 0000000363_3G"/>
    <n v="0"/>
    <n v="74409686"/>
    <n v="85502422"/>
    <x v="1"/>
    <n v="20000"/>
    <x v="123"/>
    <x v="3"/>
    <x v="3"/>
    <x v="39"/>
  </r>
  <r>
    <s v=""/>
    <n v="2581"/>
    <s v="1397/06/21"/>
    <s v="فروش تعداد 3,050 سهم ایران ارقام به نرخ 3,640 به شماره اعلاميه 0000000116_3G"/>
    <n v="0"/>
    <n v="11038169"/>
    <n v="11092736"/>
    <x v="1"/>
    <n v="3050"/>
    <x v="123"/>
    <x v="3"/>
    <x v="3"/>
    <x v="39"/>
  </r>
  <r>
    <s v=""/>
    <n v="2582"/>
    <s v="1397/06/21"/>
    <s v="پرداخت وجه طی حواله کارت به کارت دروازه پرداخت به شماره 140216396997 بانک ملت تاریخ : 1397/06/20 شعبه : فرعی(A2)"/>
    <n v="0"/>
    <n v="2000000"/>
    <n v="54567"/>
    <x v="4"/>
    <n v="0"/>
    <x v="2"/>
    <x v="3"/>
    <x v="3"/>
    <x v="39"/>
  </r>
  <r>
    <s v=""/>
    <n v="2583"/>
    <s v="1397/06/21"/>
    <s v="پرداخت وجه طی حواله کارت به کارت دروازه پرداخت به شماره 140215674530 بانک ملت تاریخ : 1397/06/20 شعبه : فرعی(A2)"/>
    <n v="0"/>
    <n v="27000000"/>
    <n v="-1945433"/>
    <x v="4"/>
    <n v="0"/>
    <x v="2"/>
    <x v="3"/>
    <x v="3"/>
    <x v="39"/>
  </r>
  <r>
    <s v=""/>
    <n v="2584"/>
    <s v="1397/06/20"/>
    <s v="خريد تعداد 19,997 سهم باما به نرخ 8,290 به شماره اعلاميه 0000000135_3G"/>
    <n v="166544324"/>
    <n v="0"/>
    <n v="-28945433"/>
    <x v="0"/>
    <n v="19997"/>
    <x v="126"/>
    <x v="3"/>
    <x v="3"/>
    <x v="39"/>
  </r>
  <r>
    <s v=""/>
    <n v="2585"/>
    <s v="1397/06/20"/>
    <s v="خريد تعداد 4 سهم باما به نرخ 8,258 به شماره اعلاميه 0000000134_3G"/>
    <n v="33182"/>
    <n v="0"/>
    <n v="137598891"/>
    <x v="0"/>
    <n v="4"/>
    <x v="126"/>
    <x v="3"/>
    <x v="3"/>
    <x v="39"/>
  </r>
  <r>
    <s v=""/>
    <n v="2586"/>
    <s v="1397/06/20"/>
    <s v="خريد تعداد 288 سهم باما به نرخ 8,350 به شماره اعلاميه 0000000098_3G"/>
    <n v="2415956"/>
    <n v="0"/>
    <n v="137632073"/>
    <x v="0"/>
    <n v="288"/>
    <x v="126"/>
    <x v="3"/>
    <x v="3"/>
    <x v="39"/>
  </r>
  <r>
    <s v=""/>
    <n v="2587"/>
    <s v="1397/06/20"/>
    <s v="خريد تعداد 665 سهم فرآوری موادمعدنی ایران به نرخ 25,973 به شماره اعلاميه 0000000056_3G"/>
    <n v="17352185"/>
    <n v="0"/>
    <n v="140048029"/>
    <x v="0"/>
    <n v="665"/>
    <x v="119"/>
    <x v="3"/>
    <x v="3"/>
    <x v="39"/>
  </r>
  <r>
    <s v=""/>
    <n v="2588"/>
    <s v="1397/06/20"/>
    <s v="خريد تعداد 369 سهم فرآوری موادمعدنی ایران به نرخ 25,000 به شماره اعلاميه 0000000055_3G"/>
    <n v="9267802"/>
    <n v="0"/>
    <n v="157400214"/>
    <x v="0"/>
    <n v="369"/>
    <x v="119"/>
    <x v="3"/>
    <x v="3"/>
    <x v="39"/>
  </r>
  <r>
    <s v=""/>
    <n v="2589"/>
    <s v="1397/06/20"/>
    <s v="خريد تعداد 1,321 سهم باما به نرخ 8,251 به شماره اعلاميه 0000000133_3G"/>
    <n v="10950140"/>
    <n v="0"/>
    <n v="166668016"/>
    <x v="0"/>
    <n v="1321"/>
    <x v="126"/>
    <x v="3"/>
    <x v="3"/>
    <x v="39"/>
  </r>
  <r>
    <s v=""/>
    <n v="2590"/>
    <s v="1397/06/20"/>
    <s v="فروش تعداد 50,000 سهم ایران ارقام به نرخ 3,572 به شماره اعلاميه 0000000658_3G"/>
    <n v="0"/>
    <n v="177573061"/>
    <n v="177618156"/>
    <x v="1"/>
    <n v="50000"/>
    <x v="123"/>
    <x v="3"/>
    <x v="3"/>
    <x v="39"/>
  </r>
  <r>
    <s v=""/>
    <n v="2591"/>
    <s v="1397/06/19"/>
    <s v="خريد تعداد 814 سهم معدنی کیمیای زنجان گستران به نرخ 10,737 به شماره اعلامیه 0000000423_3G"/>
    <n v="8779592"/>
    <n v="0"/>
    <n v="45095"/>
    <x v="0"/>
    <n v="814"/>
    <x v="142"/>
    <x v="3"/>
    <x v="3"/>
    <x v="39"/>
  </r>
  <r>
    <s v=""/>
    <n v="2592"/>
    <s v="1397/06/19"/>
    <s v="خريد تعداد 102 سهم معدنی کیمیای زنجان گستران به نرخ 10,500 به شماره اعلامیه 0000000344_3G"/>
    <n v="1075860"/>
    <n v="0"/>
    <n v="8824687"/>
    <x v="0"/>
    <n v="102"/>
    <x v="142"/>
    <x v="3"/>
    <x v="3"/>
    <x v="39"/>
  </r>
  <r>
    <s v=""/>
    <n v="2593"/>
    <s v="1397/06/19"/>
    <s v="خريد تعداد 15,992 سهم معدنی کیمیای زنجان گستران به نرخ 10,790 به شماره اعلامیه 0000000480_3G"/>
    <n v="173337066"/>
    <n v="0"/>
    <n v="9900547"/>
    <x v="0"/>
    <n v="15992"/>
    <x v="142"/>
    <x v="3"/>
    <x v="3"/>
    <x v="39"/>
  </r>
  <r>
    <s v=""/>
    <n v="2594"/>
    <s v="1397/06/19"/>
    <s v="خريد تعداد 5,385 سهم معدنی کیمیای زنجان گستران به نرخ 10,300 به شماره اعلامیه 0000000335_3G"/>
    <n v="55717306"/>
    <n v="0"/>
    <n v="183237613"/>
    <x v="0"/>
    <n v="5385"/>
    <x v="142"/>
    <x v="3"/>
    <x v="3"/>
    <x v="39"/>
  </r>
  <r>
    <s v=""/>
    <n v="2595"/>
    <s v="1397/06/19"/>
    <s v="فروش تعداد 600 سهم ایران ارقام به نرخ 3,398 به شماره اعلاميه 0000001390_3G"/>
    <n v="0"/>
    <n v="2027081"/>
    <n v="238954919"/>
    <x v="1"/>
    <n v="600"/>
    <x v="123"/>
    <x v="3"/>
    <x v="3"/>
    <x v="39"/>
  </r>
  <r>
    <s v=""/>
    <n v="2596"/>
    <s v="1397/06/19"/>
    <s v="فروش تعداد 2,000 سهم ایران ارقام به نرخ 3,397 به شماره اعلاميه 0000001391_3G"/>
    <n v="0"/>
    <n v="6754936"/>
    <n v="236927838"/>
    <x v="1"/>
    <n v="2000"/>
    <x v="123"/>
    <x v="3"/>
    <x v="3"/>
    <x v="39"/>
  </r>
  <r>
    <s v=""/>
    <n v="2597"/>
    <s v="1397/06/19"/>
    <s v="فروش تعداد 27,841 سهم ایران ارقام به نرخ 3,365 به شماره اعلاميه 0000001503_3G"/>
    <n v="0"/>
    <n v="93146283"/>
    <n v="230172902"/>
    <x v="1"/>
    <n v="27841"/>
    <x v="123"/>
    <x v="3"/>
    <x v="3"/>
    <x v="39"/>
  </r>
  <r>
    <s v=""/>
    <n v="2598"/>
    <s v="1397/06/19"/>
    <s v="فروش تعداد 23,951 سهم ایران ارقام به نرخ 3,369 به شماره اعلاميه 0000001595_3G"/>
    <n v="0"/>
    <n v="80226950"/>
    <n v="137026619"/>
    <x v="1"/>
    <n v="23951"/>
    <x v="123"/>
    <x v="3"/>
    <x v="3"/>
    <x v="39"/>
  </r>
  <r>
    <s v=""/>
    <n v="2599"/>
    <s v="1397/06/19"/>
    <s v="فروش تعداد 5,546 سهم آتیه داده پرداز به نرخ 10,300 به شماره اعلامیه 0000000398_3G"/>
    <n v="0"/>
    <n v="56795347"/>
    <n v="56799669"/>
    <x v="1"/>
    <n v="5546"/>
    <x v="146"/>
    <x v="3"/>
    <x v="3"/>
    <x v="39"/>
  </r>
  <r>
    <s v=""/>
    <n v="2600"/>
    <s v="1397/06/19"/>
    <s v="پرداخت وجه طی حواله کارت به کارت دروازه پرداخت به شماره 140142000127 بانک ملت تاریخ : 1397/06/18 شعبه : فرعی(A2)"/>
    <n v="0"/>
    <n v="18500000"/>
    <n v="4322"/>
    <x v="4"/>
    <n v="0"/>
    <x v="2"/>
    <x v="3"/>
    <x v="3"/>
    <x v="39"/>
  </r>
  <r>
    <s v=""/>
    <n v="2601"/>
    <s v="1397/06/18"/>
    <s v="خريد تعداد 2,740 سهم ملی سرب وروی ایران به نرخ 6,183 به شماره اعلاميه 0000000415_3G"/>
    <n v="17020026"/>
    <n v="0"/>
    <n v="-18495678"/>
    <x v="0"/>
    <n v="2740"/>
    <x v="144"/>
    <x v="3"/>
    <x v="3"/>
    <x v="39"/>
  </r>
  <r>
    <s v=""/>
    <n v="2602"/>
    <s v="1397/06/18"/>
    <s v="خريد تعداد 238 سهم ملی سرب وروی ایران به نرخ 6,181 به شماره اعلاميه 0000000414_3G"/>
    <n v="1477902"/>
    <n v="0"/>
    <n v="-1475652"/>
    <x v="0"/>
    <n v="238"/>
    <x v="144"/>
    <x v="3"/>
    <x v="3"/>
    <x v="39"/>
  </r>
  <r>
    <s v=""/>
    <n v="2603"/>
    <s v="1397/06/18"/>
    <s v="پرداخت وجه طی حواله کارت به کارت دروازه پرداخت به شماره 140097123423 بانک ملت تاریخ : 1397/06/17 شعبه : فرعی(A2)"/>
    <n v="0"/>
    <n v="1500000"/>
    <n v="2250"/>
    <x v="4"/>
    <n v="0"/>
    <x v="2"/>
    <x v="3"/>
    <x v="3"/>
    <x v="39"/>
  </r>
  <r>
    <s v=""/>
    <n v="2604"/>
    <s v="1397/06/17"/>
    <s v="خريد تعداد 153 سهم معدنی کیمیای زنجان گستران به نرخ 9,799 به شماره اعلامیه 0000000390_3G"/>
    <n v="1506049"/>
    <n v="0"/>
    <n v="-1497750"/>
    <x v="0"/>
    <n v="153"/>
    <x v="142"/>
    <x v="3"/>
    <x v="3"/>
    <x v="39"/>
  </r>
  <r>
    <s v=""/>
    <n v="2605"/>
    <s v="1397/06/15"/>
    <s v="پرداخت وجه طی حواله کارت به کارت دروازه پرداخت به شماره 139978113517 بانک ملت تاریخ : 1397/06/14 شعبه : فرعی(A2)"/>
    <n v="0"/>
    <n v="50000000"/>
    <n v="8299"/>
    <x v="4"/>
    <n v="0"/>
    <x v="2"/>
    <x v="3"/>
    <x v="3"/>
    <x v="39"/>
  </r>
  <r>
    <s v=""/>
    <n v="2606"/>
    <s v="1397/06/14"/>
    <s v="خريد تعداد 5,546 سهم آتیه داده پرداز به نرخ 9,010 به شماره اعلامیه 0000000007_3G"/>
    <n v="50196317"/>
    <n v="0"/>
    <n v="-49991701"/>
    <x v="0"/>
    <n v="5546"/>
    <x v="146"/>
    <x v="3"/>
    <x v="3"/>
    <x v="39"/>
  </r>
  <r>
    <s v=""/>
    <n v="2607"/>
    <s v="1397/06/14"/>
    <s v="پرداخت وجه طی حواله کارت به کارت دروازه پرداخت به شماره 139938177242 بانک ملت تاریخ : 1397/06/13 شعبه : فرعی(A2)"/>
    <n v="0"/>
    <n v="10000000"/>
    <n v="204616"/>
    <x v="4"/>
    <n v="0"/>
    <x v="2"/>
    <x v="3"/>
    <x v="3"/>
    <x v="39"/>
  </r>
  <r>
    <s v=""/>
    <n v="2608"/>
    <s v="1397/06/13"/>
    <s v="خريد تعداد 1,366 سهم زرین معدن آسیا به نرخ 7,150 به شماره اعلامیه 0000000003_3G"/>
    <n v="9811239"/>
    <n v="0"/>
    <n v="-9795384"/>
    <x v="0"/>
    <n v="1366"/>
    <x v="134"/>
    <x v="3"/>
    <x v="3"/>
    <x v="39"/>
  </r>
  <r>
    <s v=""/>
    <n v="2609"/>
    <s v="1397/06/13"/>
    <s v="پرداخت وجه طی حواله کارت به کارت دروازه پرداخت به شماره 139896829668 بانک ملت تاریخ : 1397/06/12 شعبه : فرعی(A2)"/>
    <n v="0"/>
    <n v="11000000"/>
    <n v="15855"/>
    <x v="4"/>
    <n v="0"/>
    <x v="2"/>
    <x v="3"/>
    <x v="3"/>
    <x v="39"/>
  </r>
  <r>
    <s v=""/>
    <n v="2610"/>
    <s v="1397/06/12"/>
    <s v="خريد تعداد 443 سهم معادن بافق به نرخ 22,190 به شماره اعلاميه 0000000015_3G"/>
    <n v="9875780"/>
    <n v="0"/>
    <n v="-10984145"/>
    <x v="0"/>
    <n v="443"/>
    <x v="138"/>
    <x v="3"/>
    <x v="3"/>
    <x v="39"/>
  </r>
  <r>
    <s v=""/>
    <n v="2611"/>
    <s v="1397/06/12"/>
    <s v="خريد تعداد 50 سهم معادن بافق به نرخ 22,180 به شماره اعلاميه 0000000014_3G"/>
    <n v="1114142"/>
    <n v="0"/>
    <n v="-1108365"/>
    <x v="0"/>
    <n v="50"/>
    <x v="138"/>
    <x v="3"/>
    <x v="3"/>
    <x v="39"/>
  </r>
  <r>
    <s v=""/>
    <n v="2612"/>
    <s v="1397/06/07"/>
    <s v="خريد تعداد 12,000 سهم زرین معدن آسیا به نرخ 6,999 به شماره اعلامیه 0000000180_3G"/>
    <n v="84369302"/>
    <n v="0"/>
    <n v="5777"/>
    <x v="0"/>
    <n v="12000"/>
    <x v="134"/>
    <x v="3"/>
    <x v="3"/>
    <x v="39"/>
  </r>
  <r>
    <s v=""/>
    <n v="2613"/>
    <s v="1397/06/07"/>
    <s v="خريد تعداد 14,962 سهم زرین معدن آسیا به نرخ 7,000 به شماره اعلامیه 0000000193_3G"/>
    <n v="105209484"/>
    <n v="0"/>
    <n v="84375079"/>
    <x v="0"/>
    <n v="14962"/>
    <x v="134"/>
    <x v="3"/>
    <x v="3"/>
    <x v="39"/>
  </r>
  <r>
    <s v=""/>
    <n v="2614"/>
    <s v="1397/06/07"/>
    <s v="خريد تعداد 10,341 سهم زرین معدن آسیا به نرخ 7,039 به شماره اعلامیه 0000000075_3G"/>
    <n v="73120756"/>
    <n v="0"/>
    <n v="189584563"/>
    <x v="0"/>
    <n v="10341"/>
    <x v="134"/>
    <x v="3"/>
    <x v="3"/>
    <x v="39"/>
  </r>
  <r>
    <s v=""/>
    <n v="2615"/>
    <s v="1397/06/07"/>
    <s v="خريد تعداد 27,148 سهم زرین معدن آسیا به نرخ 7,038 به شماره اعلامیه 0000000303_3G"/>
    <n v="191935066"/>
    <n v="0"/>
    <n v="262705319"/>
    <x v="0"/>
    <n v="27148"/>
    <x v="134"/>
    <x v="3"/>
    <x v="3"/>
    <x v="39"/>
  </r>
  <r>
    <s v=""/>
    <n v="2616"/>
    <s v="1397/06/07"/>
    <s v="خريد تعداد 2,949 سهم زرین معدن آسیا به نرخ 7,037 به شماره اعلامیه 0000000301_3G"/>
    <n v="20846320"/>
    <n v="0"/>
    <n v="454640385"/>
    <x v="0"/>
    <n v="2949"/>
    <x v="134"/>
    <x v="3"/>
    <x v="3"/>
    <x v="39"/>
  </r>
  <r>
    <s v=""/>
    <n v="2617"/>
    <s v="1397/06/07"/>
    <s v="خريد تعداد 31,210 سهم زرین معدن آسیا به نرخ 7,040 به شماره اعلامیه 0000000085_3G"/>
    <n v="220715916"/>
    <n v="0"/>
    <n v="475486705"/>
    <x v="0"/>
    <n v="31210"/>
    <x v="134"/>
    <x v="3"/>
    <x v="3"/>
    <x v="39"/>
  </r>
  <r>
    <s v=""/>
    <n v="2618"/>
    <s v="1397/06/07"/>
    <s v="فروش تعداد 50,000 سهم ملی سرب وروی ایران به نرخ 5,911 به شماره اعلاميه 0000000012_3G"/>
    <n v="0"/>
    <n v="293850613"/>
    <n v="696202621"/>
    <x v="1"/>
    <n v="50000"/>
    <x v="144"/>
    <x v="3"/>
    <x v="3"/>
    <x v="39"/>
  </r>
  <r>
    <s v=""/>
    <n v="2619"/>
    <s v="1397/06/07"/>
    <s v="فروش تعداد 50,000 سهم ملی سرب وروی ایران به نرخ 6,099 به شماره اعلاميه 0000000128_3G"/>
    <n v="0"/>
    <n v="303196560"/>
    <n v="402352008"/>
    <x v="1"/>
    <n v="50000"/>
    <x v="144"/>
    <x v="3"/>
    <x v="3"/>
    <x v="39"/>
  </r>
  <r>
    <s v=""/>
    <n v="2620"/>
    <s v="1397/06/07"/>
    <s v="فروش تعداد 23,756 سهم توسعه معادن روی ایران به نرخ 4,198 به شماره اعلاميه 0000000082_3G"/>
    <n v="0"/>
    <n v="99154262"/>
    <n v="99155448"/>
    <x v="1"/>
    <n v="23756"/>
    <x v="147"/>
    <x v="3"/>
    <x v="3"/>
    <x v="39"/>
  </r>
  <r>
    <s v=""/>
    <n v="2621"/>
    <s v="1397/06/07"/>
    <s v="پرداخت وجه طی حواله کارت به کارت دروازه پرداخت به شماره 139664378439 بانک ملت تاریخ : 1397/06/06 شعبه : فرعی(A2)"/>
    <n v="0"/>
    <n v="6500000"/>
    <n v="1186"/>
    <x v="4"/>
    <n v="0"/>
    <x v="2"/>
    <x v="3"/>
    <x v="3"/>
    <x v="39"/>
  </r>
  <r>
    <s v=""/>
    <n v="2622"/>
    <s v="1397/06/06"/>
    <s v="خريد تعداد 50,000 سهم کالسیمین به نرخ 7,450 به شماره اعلاميه 0000001086_3G"/>
    <n v="374228400"/>
    <n v="0"/>
    <n v="-6498814"/>
    <x v="0"/>
    <n v="50000"/>
    <x v="140"/>
    <x v="3"/>
    <x v="3"/>
    <x v="39"/>
  </r>
  <r>
    <s v=""/>
    <n v="2623"/>
    <s v="1397/06/06"/>
    <s v="خريد تعداد 50,000 سهم کالسیمین به نرخ 7,445 به شماره اعلاميه 0000001099_3G"/>
    <n v="373977240"/>
    <n v="0"/>
    <n v="367729586"/>
    <x v="0"/>
    <n v="50000"/>
    <x v="140"/>
    <x v="3"/>
    <x v="3"/>
    <x v="39"/>
  </r>
  <r>
    <s v=""/>
    <n v="2624"/>
    <s v="1397/06/06"/>
    <s v="خريد تعداد 23,756 سهم توسعه معادن روی ایران به نرخ 4,178 به شماره اعلاميه 0000000888_3G"/>
    <n v="99713097"/>
    <n v="0"/>
    <n v="741706826"/>
    <x v="0"/>
    <n v="23756"/>
    <x v="147"/>
    <x v="3"/>
    <x v="3"/>
    <x v="39"/>
  </r>
  <r>
    <s v=""/>
    <n v="2625"/>
    <s v="1397/06/06"/>
    <s v="خريد تعداد 5,399 سهم گروه مپنا (سهامی عام) به نرخ 4,190 به شماره اعلاميه 0000002861_3G"/>
    <n v="22726772"/>
    <n v="0"/>
    <n v="841419923"/>
    <x v="0"/>
    <n v="5399"/>
    <x v="145"/>
    <x v="3"/>
    <x v="3"/>
    <x v="39"/>
  </r>
  <r>
    <s v=""/>
    <n v="2626"/>
    <s v="1397/06/06"/>
    <s v="خريد تعداد 34,000 سهم کالسیمین به نرخ 7,250 به شماره اعلاميه 0000001144_3G"/>
    <n v="247643754"/>
    <n v="0"/>
    <n v="864146695"/>
    <x v="0"/>
    <n v="34000"/>
    <x v="140"/>
    <x v="3"/>
    <x v="3"/>
    <x v="39"/>
  </r>
  <r>
    <s v=""/>
    <n v="2627"/>
    <s v="1397/06/06"/>
    <s v="خريد تعداد 852 سهم کالسیمین به نرخ 7,590 به شماره اعلاميه 0000000481_3G"/>
    <n v="6496678"/>
    <n v="0"/>
    <n v="1111790449"/>
    <x v="0"/>
    <n v="852"/>
    <x v="140"/>
    <x v="3"/>
    <x v="3"/>
    <x v="39"/>
  </r>
  <r>
    <s v=""/>
    <n v="2628"/>
    <s v="1397/06/06"/>
    <s v="خريد تعداد 14,985 سهم کالسیمین به نرخ 7,684 به شماره اعلاميه 0000000732_3G"/>
    <n v="115679007"/>
    <n v="0"/>
    <n v="1118287127"/>
    <x v="0"/>
    <n v="14985"/>
    <x v="140"/>
    <x v="3"/>
    <x v="3"/>
    <x v="39"/>
  </r>
  <r>
    <s v=""/>
    <n v="2629"/>
    <s v="1397/06/06"/>
    <s v="خريد تعداد 916 سهم کالسیمین به نرخ 7,420 به شماره اعلاميه 0000001103_3G"/>
    <n v="6828249"/>
    <n v="0"/>
    <n v="1233966134"/>
    <x v="0"/>
    <n v="916"/>
    <x v="140"/>
    <x v="3"/>
    <x v="3"/>
    <x v="39"/>
  </r>
  <r>
    <s v=""/>
    <n v="2630"/>
    <s v="1397/06/06"/>
    <s v="فروش تعداد 300 سهم ملی سرب وروی ایران به نرخ 6,232 به شماره اعلاميه 0000000134_3G"/>
    <n v="0"/>
    <n v="1858853"/>
    <n v="1240794383"/>
    <x v="1"/>
    <n v="300"/>
    <x v="144"/>
    <x v="3"/>
    <x v="3"/>
    <x v="39"/>
  </r>
  <r>
    <s v=""/>
    <n v="2631"/>
    <s v="1397/06/06"/>
    <s v="فروش تعداد 7,149 سهم ملی سرب وروی ایران به نرخ 6,206 به شماره اعلاميه 0000000094_3G"/>
    <n v="0"/>
    <n v="44111599"/>
    <n v="1238935530"/>
    <x v="1"/>
    <n v="7149"/>
    <x v="144"/>
    <x v="3"/>
    <x v="3"/>
    <x v="39"/>
  </r>
  <r>
    <s v=""/>
    <n v="2632"/>
    <s v="1397/06/06"/>
    <s v="فروش تعداد 50,000 سهم ملی سرب وروی ایران به نرخ 6,199 به شماره اعلاميه 0000000114_3G"/>
    <n v="0"/>
    <n v="308167796"/>
    <n v="1194823931"/>
    <x v="1"/>
    <n v="50000"/>
    <x v="144"/>
    <x v="3"/>
    <x v="3"/>
    <x v="39"/>
  </r>
  <r>
    <s v=""/>
    <n v="2633"/>
    <s v="1397/06/06"/>
    <s v="فروش تعداد 50,000 سهم ملی سرب وروی ایران به نرخ 6,211 به شماره اعلاميه 0000000117_3G"/>
    <n v="0"/>
    <n v="308764346"/>
    <n v="886656135"/>
    <x v="1"/>
    <n v="50000"/>
    <x v="144"/>
    <x v="3"/>
    <x v="3"/>
    <x v="39"/>
  </r>
  <r>
    <s v=""/>
    <n v="2634"/>
    <s v="1397/06/06"/>
    <s v="فروش تعداد 43,059 سهم ملی سرب وروی ایران به نرخ 6,231 به شماره اعلاميه 0000000140_3G"/>
    <n v="0"/>
    <n v="266757924"/>
    <n v="577891789"/>
    <x v="1"/>
    <n v="43059"/>
    <x v="144"/>
    <x v="3"/>
    <x v="3"/>
    <x v="39"/>
  </r>
  <r>
    <s v=""/>
    <n v="2635"/>
    <s v="1397/06/06"/>
    <s v="فروش تعداد 3,168 سهم ملی سرب وروی ایران به نرخ 6,242 به شماره اعلاميه 0000000133_3G"/>
    <n v="0"/>
    <n v="19660955"/>
    <n v="311133865"/>
    <x v="1"/>
    <n v="3168"/>
    <x v="144"/>
    <x v="3"/>
    <x v="3"/>
    <x v="39"/>
  </r>
  <r>
    <s v=""/>
    <n v="2636"/>
    <s v="1397/06/06"/>
    <s v="فروش تعداد 46,527 سهم ملی سرب وروی ایران به نرخ 6,300 به شماره اعلاميه 0000000129_3G"/>
    <n v="0"/>
    <n v="291434664"/>
    <n v="291472910"/>
    <x v="1"/>
    <n v="46527"/>
    <x v="144"/>
    <x v="3"/>
    <x v="3"/>
    <x v="39"/>
  </r>
  <r>
    <s v=""/>
    <n v="2637"/>
    <s v="1397/05/31"/>
    <s v="سود حامی صندوق سرمایه گذاری حامی مرداد 97"/>
    <n v="0"/>
    <n v="992"/>
    <n v="38246"/>
    <x v="3"/>
    <n v="0"/>
    <x v="2"/>
    <x v="4"/>
    <x v="3"/>
    <x v="40"/>
  </r>
  <r>
    <s v=""/>
    <n v="2638"/>
    <s v="1397/05/31"/>
    <s v="پرداخت وجه طی حواله کارت به کارت دروازه پرداخت به شماره 139391016251 بانک ملت تاریخ : 1397/05/30 شعبه : فرعی(A2)"/>
    <n v="0"/>
    <n v="2000000"/>
    <n v="37254"/>
    <x v="4"/>
    <n v="0"/>
    <x v="2"/>
    <x v="4"/>
    <x v="3"/>
    <x v="40"/>
  </r>
  <r>
    <s v=""/>
    <n v="2639"/>
    <s v="1397/05/31"/>
    <s v="پرداخت وجه طی حواله کارت به کارت دروازه پرداخت به شماره 139390975379 بانک ملت تاریخ : 1397/05/30 شعبه : فرعی(A2)"/>
    <n v="0"/>
    <n v="13000000"/>
    <n v="-1962746"/>
    <x v="4"/>
    <n v="0"/>
    <x v="2"/>
    <x v="4"/>
    <x v="3"/>
    <x v="40"/>
  </r>
  <r>
    <s v=""/>
    <n v="2640"/>
    <s v="1397/05/30"/>
    <s v="خريد تعداد 793 سهم معادن بافق به نرخ 18,799 به شماره اعلاميه 0000000009_3G"/>
    <n v="14976775"/>
    <n v="0"/>
    <n v="-14962746"/>
    <x v="0"/>
    <n v="793"/>
    <x v="138"/>
    <x v="4"/>
    <x v="3"/>
    <x v="40"/>
  </r>
  <r>
    <s v=""/>
    <n v="2641"/>
    <s v="1397/05/28"/>
    <s v="پرداخت وجه طی حواله کارت به کارت دروازه پرداخت به شماره 139264828761 بانک ملت تاریخ : 1397/05/27 شعبه : فرعی(A2)"/>
    <n v="0"/>
    <n v="144000000"/>
    <n v="14029"/>
    <x v="4"/>
    <n v="0"/>
    <x v="2"/>
    <x v="4"/>
    <x v="3"/>
    <x v="40"/>
  </r>
  <r>
    <s v=""/>
    <n v="2642"/>
    <s v="1397/05/27"/>
    <s v="خريد تعداد 25,049 سهم باما به نرخ 5,722 به شماره اعلاميه 0000000138_3G"/>
    <n v="143995425"/>
    <n v="0"/>
    <n v="-143985971"/>
    <x v="0"/>
    <n v="25049"/>
    <x v="126"/>
    <x v="4"/>
    <x v="3"/>
    <x v="40"/>
  </r>
  <r>
    <s v=""/>
    <n v="2643"/>
    <s v="1397/05/25"/>
    <s v="پرداخت وجه طی حواله کارت به کارت دروازه پرداخت به شماره 139158431443 بانک ملت تاریخ : 1397/05/24 شعبه : فرعی(A2)"/>
    <n v="0"/>
    <n v="2000000"/>
    <n v="9454"/>
    <x v="4"/>
    <n v="0"/>
    <x v="2"/>
    <x v="4"/>
    <x v="3"/>
    <x v="40"/>
  </r>
  <r>
    <s v=""/>
    <n v="2644"/>
    <s v="1397/05/24"/>
    <s v="خريد تعداد 100 سهم پالایش نفت لاوان به نرخ 19,967 به شماره اعلامیه 0000002151_3G"/>
    <n v="2005761"/>
    <n v="0"/>
    <n v="-1990546"/>
    <x v="0"/>
    <n v="100"/>
    <x v="141"/>
    <x v="4"/>
    <x v="3"/>
    <x v="40"/>
  </r>
  <r>
    <s v=""/>
    <n v="2645"/>
    <s v="1397/05/23"/>
    <s v="خريد تعداد 152 سهم معادن بافق به نرخ 16,899 به شماره اعلاميه 0000000117_3G"/>
    <n v="2580562"/>
    <n v="0"/>
    <n v="15215"/>
    <x v="0"/>
    <n v="152"/>
    <x v="138"/>
    <x v="4"/>
    <x v="3"/>
    <x v="40"/>
  </r>
  <r>
    <s v=""/>
    <n v="2646"/>
    <s v="1397/05/23"/>
    <s v="پرداخت وجه طی حواله کارت به کارت دروازه پرداخت به شماره 139072221897 بانک ملت تاریخ : 1397/05/22 شعبه : فرعی(A2)"/>
    <n v="0"/>
    <n v="300000000"/>
    <n v="2595777"/>
    <x v="4"/>
    <n v="0"/>
    <x v="2"/>
    <x v="4"/>
    <x v="3"/>
    <x v="40"/>
  </r>
  <r>
    <s v=""/>
    <n v="2647"/>
    <s v="1397/05/22"/>
    <s v="خريد تعداد 59,865 حق تقدم ح . باما به نرخ 4,945 به شماره اعلامیه 0000000002_3G"/>
    <n v="297406007"/>
    <n v="0"/>
    <n v="-297404223"/>
    <x v="0"/>
    <n v="0"/>
    <x v="2"/>
    <x v="4"/>
    <x v="3"/>
    <x v="40"/>
  </r>
  <r>
    <s v=""/>
    <n v="2648"/>
    <s v="1397/05/16"/>
    <s v="خريد تعداد 344 سهم باما به نرخ 5,909 به شماره اعلاميه 0000000217_3G"/>
    <n v="2042125"/>
    <n v="0"/>
    <n v="1784"/>
    <x v="0"/>
    <n v="344"/>
    <x v="126"/>
    <x v="4"/>
    <x v="3"/>
    <x v="40"/>
  </r>
  <r>
    <s v=""/>
    <n v="2649"/>
    <s v="1397/05/16"/>
    <s v="پرداخت وجه طی حواله کارت به کارت دروازه پرداخت به شماره 138809813750 بانک ملت تاریخ : 1397/05/15 شعبه : فرعی(A2)"/>
    <n v="0"/>
    <n v="2000000"/>
    <n v="2043909"/>
    <x v="4"/>
    <n v="0"/>
    <x v="2"/>
    <x v="4"/>
    <x v="3"/>
    <x v="40"/>
  </r>
  <r>
    <s v=""/>
    <n v="2650"/>
    <s v="1397/05/15"/>
    <s v="پرداخت وجه طی حواله کارت به کارت دروازه پرداخت به شماره 138777218032 بانک ملت تاریخ : 1397/05/14 شعبه : فرعی(A2)"/>
    <n v="0"/>
    <n v="30000000"/>
    <n v="43909"/>
    <x v="4"/>
    <n v="0"/>
    <x v="2"/>
    <x v="4"/>
    <x v="3"/>
    <x v="40"/>
  </r>
  <r>
    <s v=""/>
    <n v="2651"/>
    <s v="1397/05/14"/>
    <s v="خريد تعداد 10,013 سهم ایران ارقام به نرخ 2,982 به شماره اعلاميه 0000000546_3G"/>
    <n v="29997307"/>
    <n v="0"/>
    <n v="-29956091"/>
    <x v="0"/>
    <n v="10013"/>
    <x v="123"/>
    <x v="4"/>
    <x v="3"/>
    <x v="40"/>
  </r>
  <r>
    <s v=""/>
    <n v="2652"/>
    <s v="1397/05/11"/>
    <s v="پرداخت وجه طی حواله کارت به کارت دروازه پرداخت به شماره 138628479825 بانک ملت تاریخ : 1397/05/10 شعبه : فرعی(A2)"/>
    <n v="0"/>
    <n v="10000000"/>
    <n v="41216"/>
    <x v="4"/>
    <n v="0"/>
    <x v="2"/>
    <x v="4"/>
    <x v="3"/>
    <x v="40"/>
  </r>
  <r>
    <s v=""/>
    <n v="2653"/>
    <s v="1397/05/10"/>
    <s v="خريد تعداد 45 سهم ایران ارقام به نرخ 3,268 به شماره اعلاميه 0000000283_3G"/>
    <n v="147739"/>
    <n v="0"/>
    <n v="-9958784"/>
    <x v="0"/>
    <n v="45"/>
    <x v="123"/>
    <x v="4"/>
    <x v="3"/>
    <x v="40"/>
  </r>
  <r>
    <s v=""/>
    <n v="2654"/>
    <s v="1397/05/10"/>
    <s v="خريد تعداد 1,000 سهم ایران ارقام به نرخ 3,264 به شماره اعلاميه 0000000281_3G"/>
    <n v="3279143"/>
    <n v="0"/>
    <n v="-9811045"/>
    <x v="0"/>
    <n v="1000"/>
    <x v="123"/>
    <x v="4"/>
    <x v="3"/>
    <x v="40"/>
  </r>
  <r>
    <s v=""/>
    <n v="2655"/>
    <s v="1397/05/10"/>
    <s v="خريد تعداد 2,000 سهم ایران ارقام به نرخ 3,265 به شماره اعلاميه 0000000282_3G"/>
    <n v="6560298"/>
    <n v="0"/>
    <n v="-6531902"/>
    <x v="0"/>
    <n v="2000"/>
    <x v="123"/>
    <x v="4"/>
    <x v="3"/>
    <x v="40"/>
  </r>
  <r>
    <s v=""/>
    <n v="2656"/>
    <s v="1397/05/10"/>
    <s v="پرداخت وجه طی حواله کارت به کارت دروازه پرداخت به شماره 138582133169 بانک ملت تاریخ : 1397/05/09 شعبه : فرعی(A2)"/>
    <n v="0"/>
    <n v="3000000"/>
    <n v="28396"/>
    <x v="4"/>
    <n v="0"/>
    <x v="2"/>
    <x v="4"/>
    <x v="3"/>
    <x v="40"/>
  </r>
  <r>
    <s v=""/>
    <n v="2657"/>
    <s v="1397/05/09"/>
    <s v="خريد تعداد 440 سهم فراورده های نسوزایران به نرخ 6,745 به شماره اعلاميه 0000000001_3G"/>
    <n v="2981567"/>
    <n v="0"/>
    <n v="-2971604"/>
    <x v="0"/>
    <n v="440"/>
    <x v="143"/>
    <x v="4"/>
    <x v="3"/>
    <x v="40"/>
  </r>
  <r>
    <s v=""/>
    <n v="2658"/>
    <s v="1397/05/04"/>
    <s v="پرداخت وجه طی حواله کارت به کارت دروازه پرداخت به شماره 138354591460 بانک ملت تاریخ : 1397/05/03 شعبه : فرعی(A2)"/>
    <n v="0"/>
    <n v="130000000"/>
    <n v="9963"/>
    <x v="4"/>
    <n v="0"/>
    <x v="2"/>
    <x v="4"/>
    <x v="3"/>
    <x v="40"/>
  </r>
  <r>
    <s v=""/>
    <n v="2659"/>
    <s v="1397/05/03"/>
    <s v="خريد تعداد 36,063 سهم سهامی ذوب آهن اصفهان به نرخ 1,201 به شماره اعلامیه 0000001317_3G"/>
    <n v="43508291"/>
    <n v="0"/>
    <n v="-129990037"/>
    <x v="0"/>
    <n v="36063"/>
    <x v="129"/>
    <x v="4"/>
    <x v="3"/>
    <x v="40"/>
  </r>
  <r>
    <s v=""/>
    <n v="2660"/>
    <s v="1397/05/03"/>
    <s v="خريد تعداد 71,893 سهم سهامی ذوب آهن اصفهان به نرخ 1,200 به شماره اعلامیه 0000001322_3G"/>
    <n v="86663262"/>
    <n v="0"/>
    <n v="-86481746"/>
    <x v="0"/>
    <n v="71893"/>
    <x v="129"/>
    <x v="4"/>
    <x v="3"/>
    <x v="40"/>
  </r>
  <r>
    <s v=""/>
    <n v="2661"/>
    <s v="1397/04/31"/>
    <s v="سود حامی صندوق سرمایه گذاری حامی تیر 97"/>
    <n v="0"/>
    <n v="178200"/>
    <n v="181516"/>
    <x v="3"/>
    <n v="0"/>
    <x v="2"/>
    <x v="5"/>
    <x v="3"/>
    <x v="41"/>
  </r>
  <r>
    <s v=""/>
    <n v="2662"/>
    <s v="1397/04/28"/>
    <s v="پرداخت وجه طی حواله کارت به کارت دروازه پرداخت به شماره 138067352160 بانک ملت تاریخ : 1397/04/27 شعبه : فرعی(A2)"/>
    <n v="0"/>
    <n v="275000000"/>
    <n v="3316"/>
    <x v="4"/>
    <n v="0"/>
    <x v="2"/>
    <x v="5"/>
    <x v="3"/>
    <x v="41"/>
  </r>
  <r>
    <s v=""/>
    <n v="2663"/>
    <s v="1397/04/27"/>
    <s v="خريد تعداد 57,149 سهم ملی سرب وروی ایران به نرخ 4,790 به شماره اعلاميه 0000000032_3G"/>
    <n v="275013863"/>
    <n v="0"/>
    <n v="-274996684"/>
    <x v="0"/>
    <n v="57149"/>
    <x v="144"/>
    <x v="5"/>
    <x v="3"/>
    <x v="41"/>
  </r>
  <r>
    <s v=""/>
    <n v="2664"/>
    <s v="1397/04/27"/>
    <s v="پرداخت وجه طی حواله کارت به کارت دروازه پرداخت به شماره 138028135348 بانک ملت تاریخ : 1397/04/26 شعبه : فرعی(A2)"/>
    <n v="0"/>
    <n v="8500000"/>
    <n v="17179"/>
    <x v="4"/>
    <n v="0"/>
    <x v="2"/>
    <x v="5"/>
    <x v="3"/>
    <x v="41"/>
  </r>
  <r>
    <s v=""/>
    <n v="2665"/>
    <s v="1397/04/26"/>
    <s v="خريد تعداد 2,473 سهم ایران ارقام به نرخ 3,418 به شماره اعلاميه 0000000065_3G"/>
    <n v="8491928"/>
    <n v="0"/>
    <n v="-8482821"/>
    <x v="0"/>
    <n v="2473"/>
    <x v="123"/>
    <x v="5"/>
    <x v="3"/>
    <x v="41"/>
  </r>
  <r>
    <s v=""/>
    <n v="2666"/>
    <s v="1397/04/25"/>
    <s v="پرداخت وجه طی حواله کارت به کارت دروازه پرداخت به شماره 137954583377 بانک ملت تاریخ : 1397/04/24 شعبه : فرعی(A2)"/>
    <n v="0"/>
    <n v="200000000"/>
    <n v="9107"/>
    <x v="4"/>
    <n v="0"/>
    <x v="2"/>
    <x v="5"/>
    <x v="3"/>
    <x v="41"/>
  </r>
  <r>
    <s v=""/>
    <n v="2667"/>
    <s v="1397/04/25"/>
    <s v="پرداخت وجه طی حواله کارت به کارت دروازه پرداخت به شماره 137954538157 بانک ملت تاریخ : 1397/04/24 شعبه : فرعی(A2)"/>
    <n v="0"/>
    <n v="160000000"/>
    <n v="-199990893"/>
    <x v="4"/>
    <n v="0"/>
    <x v="2"/>
    <x v="5"/>
    <x v="3"/>
    <x v="41"/>
  </r>
  <r>
    <s v=""/>
    <n v="2668"/>
    <s v="1397/04/24"/>
    <s v="خرید تعداد 10,000 سهم فرآوری موادمعدنی ایران به نرخ 12,056 به شماره اعلامیه 0000000008_3G"/>
    <n v="121119398"/>
    <n v="0"/>
    <n v="-359990893"/>
    <x v="0"/>
    <n v="10000"/>
    <x v="119"/>
    <x v="5"/>
    <x v="3"/>
    <x v="41"/>
  </r>
  <r>
    <s v=""/>
    <n v="2669"/>
    <s v="1397/04/24"/>
    <s v="خرید تعداد 50,000 سهم ایران ارقام به نرخ 3,498 به شماره اعلامیه 0000000017_3G"/>
    <n v="175711520"/>
    <n v="0"/>
    <n v="-238871495"/>
    <x v="0"/>
    <n v="50000"/>
    <x v="123"/>
    <x v="5"/>
    <x v="3"/>
    <x v="41"/>
  </r>
  <r>
    <s v=""/>
    <n v="2670"/>
    <s v="1397/04/24"/>
    <s v="خرید تعداد 14,500 سهم ملی سرب وروی ایران به نرخ 4,337 به شماره اعلامیه 0000000042_3G"/>
    <n v="63178280"/>
    <n v="0"/>
    <n v="-63159975"/>
    <x v="0"/>
    <n v="14500"/>
    <x v="144"/>
    <x v="5"/>
    <x v="3"/>
    <x v="41"/>
  </r>
  <r>
    <s v=""/>
    <n v="2671"/>
    <s v="1397/04/16"/>
    <s v="خريد تعداد 578 سهم ایران ارقام به نرخ 3,648 به شماره اعلاميه 0000000018_3G"/>
    <n v="2118324"/>
    <n v="0"/>
    <n v="18305"/>
    <x v="0"/>
    <n v="578"/>
    <x v="123"/>
    <x v="5"/>
    <x v="3"/>
    <x v="41"/>
  </r>
  <r>
    <s v=""/>
    <n v="2672"/>
    <s v="1397/04/16"/>
    <s v="خريد تعداد 8,000 سهم ایران ارقام به نرخ 3,625 به شماره اعلاميه 0000000008_3G"/>
    <n v="29134560"/>
    <n v="0"/>
    <n v="2136629"/>
    <x v="0"/>
    <n v="8000"/>
    <x v="123"/>
    <x v="5"/>
    <x v="3"/>
    <x v="41"/>
  </r>
  <r>
    <s v=""/>
    <n v="2673"/>
    <s v="1397/04/16"/>
    <s v="خريد تعداد 1,000 سهم ایران ارقام به نرخ 3,645 به شماره اعلاميه 0000000012_3G"/>
    <n v="3661910"/>
    <n v="0"/>
    <n v="31271189"/>
    <x v="0"/>
    <n v="1000"/>
    <x v="123"/>
    <x v="5"/>
    <x v="3"/>
    <x v="41"/>
  </r>
  <r>
    <s v=""/>
    <n v="2674"/>
    <s v="1397/04/16"/>
    <s v="خريد تعداد 2,000 سهم ایران ارقام به نرخ 3,628 به شماره اعلاميه 0000000010_3G"/>
    <n v="7289664"/>
    <n v="0"/>
    <n v="34933099"/>
    <x v="0"/>
    <n v="2000"/>
    <x v="123"/>
    <x v="5"/>
    <x v="3"/>
    <x v="41"/>
  </r>
  <r>
    <s v=""/>
    <n v="2675"/>
    <s v="1397/04/16"/>
    <s v="خريد تعداد 15,000 سهم ایران ارقام به نرخ 3,647 به شماره اعلاميه 0000000013_3G"/>
    <n v="54958829"/>
    <n v="0"/>
    <n v="42222763"/>
    <x v="0"/>
    <n v="15000"/>
    <x v="123"/>
    <x v="5"/>
    <x v="3"/>
    <x v="41"/>
  </r>
  <r>
    <s v=""/>
    <n v="2676"/>
    <s v="1397/04/16"/>
    <s v="خريد تعداد 20,000 سهم ایران ارقام به نرخ 3,649 به شماره اعلاميه 0000000017_3G"/>
    <n v="73318617"/>
    <n v="0"/>
    <n v="97181592"/>
    <x v="0"/>
    <n v="20000"/>
    <x v="123"/>
    <x v="5"/>
    <x v="3"/>
    <x v="41"/>
  </r>
  <r>
    <s v=""/>
    <n v="2677"/>
    <s v="1397/04/16"/>
    <s v="خريد تعداد 2,600 سهم ایران ارقام به نرخ 3,639 به شماره اعلاميه 0000000011_3G"/>
    <n v="9505295"/>
    <n v="0"/>
    <n v="170500209"/>
    <x v="0"/>
    <n v="2600"/>
    <x v="123"/>
    <x v="5"/>
    <x v="3"/>
    <x v="41"/>
  </r>
  <r>
    <s v=""/>
    <n v="2678"/>
    <s v="1397/04/14"/>
    <s v="پرداخت وجه طی حواله کارت به کارت دروازه پرداخت به شماره 137558396576 بانک ملت تاریخ : 1397/04/13 شعبه : فرعی(A2)"/>
    <n v="0"/>
    <n v="180000000"/>
    <n v="180005504"/>
    <x v="4"/>
    <n v="0"/>
    <x v="2"/>
    <x v="5"/>
    <x v="3"/>
    <x v="41"/>
  </r>
  <r>
    <s v=""/>
    <n v="2679"/>
    <s v="1397/04/13"/>
    <s v="پرداخت وجه طی حواله کارت به کارت دروازه پرداخت به شماره 137518456161 بانک ملت تاریخ : 1397/04/12 شعبه : فرعی(A2)"/>
    <n v="0"/>
    <n v="300000000"/>
    <n v="5504"/>
    <x v="4"/>
    <n v="0"/>
    <x v="2"/>
    <x v="5"/>
    <x v="3"/>
    <x v="41"/>
  </r>
  <r>
    <s v=""/>
    <n v="2680"/>
    <s v="1397/04/13"/>
    <s v="پرداخت وجه طی حواله کارت به کارت دروازه پرداخت به شماره 137517921113 بانک ملت تاریخ : 1397/04/12 شعبه : فرعی(A2)"/>
    <n v="0"/>
    <n v="200000000"/>
    <n v="-299994496"/>
    <x v="4"/>
    <n v="0"/>
    <x v="2"/>
    <x v="5"/>
    <x v="3"/>
    <x v="41"/>
  </r>
  <r>
    <s v=""/>
    <n v="2681"/>
    <s v="1397/04/12"/>
    <s v="خريد تعداد 4,357 سهم ایران ارقام به نرخ 3,644 به شماره اعلاميه 0000000150_3G"/>
    <n v="15950574"/>
    <n v="0"/>
    <n v="-499994496"/>
    <x v="0"/>
    <n v="4357"/>
    <x v="123"/>
    <x v="5"/>
    <x v="3"/>
    <x v="41"/>
  </r>
  <r>
    <s v=""/>
    <n v="2682"/>
    <s v="1397/04/12"/>
    <s v="خريد تعداد 49,906 سهم ایران ارقام به نرخ 3,632 به شماره اعلاميه 0000000198_3G"/>
    <n v="182099626"/>
    <n v="0"/>
    <n v="-484043922"/>
    <x v="0"/>
    <n v="49906"/>
    <x v="123"/>
    <x v="5"/>
    <x v="3"/>
    <x v="41"/>
  </r>
  <r>
    <s v=""/>
    <n v="2683"/>
    <s v="1397/04/12"/>
    <s v="خريد تعداد 50,000 سهم ایران ارقام به نرخ 3,664 به شماره اعلاميه 0000000144_3G"/>
    <n v="184050042"/>
    <n v="0"/>
    <n v="-301944296"/>
    <x v="0"/>
    <n v="50000"/>
    <x v="123"/>
    <x v="5"/>
    <x v="3"/>
    <x v="41"/>
  </r>
  <r>
    <s v=""/>
    <n v="2684"/>
    <s v="1397/04/12"/>
    <s v="خريد تعداد 32,293 سهم ایران ارقام به نرخ 3,634 به شماره اعلاميه 0000000220_3G"/>
    <n v="117897275"/>
    <n v="0"/>
    <n v="-117894254"/>
    <x v="0"/>
    <n v="32293"/>
    <x v="123"/>
    <x v="5"/>
    <x v="3"/>
    <x v="41"/>
  </r>
  <r>
    <s v=""/>
    <n v="2685"/>
    <s v="1397/04/05"/>
    <s v="پرداخت وجه طی حواله کارت به کارت دروازه پرداخت به شماره 137213794557 بانک ملت تاریخ : 1397/04/04 شعبه : فرعی(A2)"/>
    <n v="0"/>
    <n v="10000000"/>
    <n v="3021"/>
    <x v="4"/>
    <n v="0"/>
    <x v="2"/>
    <x v="5"/>
    <x v="3"/>
    <x v="41"/>
  </r>
  <r>
    <s v=""/>
    <n v="2686"/>
    <s v="1397/04/04"/>
    <s v="خريد تعداد 2,906 سهم ایران ارقام به نرخ 3,561 به شماره اعلاميه 0000000003_3G"/>
    <n v="10396276"/>
    <n v="0"/>
    <n v="-9996979"/>
    <x v="0"/>
    <n v="2906"/>
    <x v="123"/>
    <x v="5"/>
    <x v="3"/>
    <x v="41"/>
  </r>
  <r>
    <s v=""/>
    <n v="2687"/>
    <s v="1397/03/31"/>
    <s v="بابت سود صندوق سرمایه گذاری حامی خرداد 97"/>
    <n v="0"/>
    <n v="394311"/>
    <n v="399297"/>
    <x v="3"/>
    <n v="0"/>
    <x v="2"/>
    <x v="6"/>
    <x v="3"/>
    <x v="42"/>
  </r>
  <r>
    <s v=""/>
    <n v="2688"/>
    <s v="1397/03/30"/>
    <s v="پرداخت وجه طی حواله کارت به کارت دروازه پرداخت به شماره 136983643240 بانک ملت تاریخ : 1397/03/29 شعبه : فرعی(A2)"/>
    <n v="0"/>
    <n v="270000"/>
    <n v="4986"/>
    <x v="4"/>
    <n v="0"/>
    <x v="2"/>
    <x v="6"/>
    <x v="3"/>
    <x v="42"/>
  </r>
  <r>
    <s v=""/>
    <n v="2689"/>
    <s v="1397/03/29"/>
    <s v="خريد تعداد 270 سهم ایران ارقام به نرخ 3,795 به شماره اعلاميه 0000000107_3G"/>
    <n v="1029401"/>
    <n v="0"/>
    <n v="-265014"/>
    <x v="0"/>
    <n v="270"/>
    <x v="123"/>
    <x v="6"/>
    <x v="3"/>
    <x v="42"/>
  </r>
  <r>
    <s v=""/>
    <n v="2690"/>
    <s v="1397/03/23"/>
    <s v="خرید تعداد 3,600 سهم ملی سرب وروی ایران به نرخ 4,375 به شماره اعلامیه 0000000486_3G"/>
    <n v="15823074"/>
    <n v="0"/>
    <n v="764387"/>
    <x v="0"/>
    <n v="3600"/>
    <x v="144"/>
    <x v="6"/>
    <x v="3"/>
    <x v="42"/>
  </r>
  <r>
    <s v=""/>
    <n v="2691"/>
    <s v="1397/03/22"/>
    <s v="پرداخت وجه طی حواله کارت به کارت دروازه پرداخت به شماره 136685251233 بانک ملت تاریخ : 1397/03/21 شعبه : فرعی(A2)"/>
    <n v="0"/>
    <n v="31000000"/>
    <n v="16587461"/>
    <x v="4"/>
    <n v="0"/>
    <x v="2"/>
    <x v="6"/>
    <x v="3"/>
    <x v="42"/>
  </r>
  <r>
    <s v=""/>
    <n v="2692"/>
    <s v="1397/03/21"/>
    <s v="خريد تعداد 390 سهم ملی سرب وروی ایران به نرخ 4,115 به شماره اعلاميه 0000000041_3G"/>
    <n v="1612294"/>
    <n v="0"/>
    <n v="-14412539"/>
    <x v="0"/>
    <n v="390"/>
    <x v="144"/>
    <x v="6"/>
    <x v="3"/>
    <x v="42"/>
  </r>
  <r>
    <s v=""/>
    <n v="2693"/>
    <s v="1397/03/21"/>
    <s v="خريد تعداد 4,000 سهم ملی سرب وروی ایران به نرخ 4,089 به شماره اعلاميه 0000000036_3G"/>
    <n v="16431888"/>
    <n v="0"/>
    <n v="-12800245"/>
    <x v="0"/>
    <n v="4000"/>
    <x v="144"/>
    <x v="6"/>
    <x v="3"/>
    <x v="42"/>
  </r>
  <r>
    <s v=""/>
    <n v="2694"/>
    <s v="1397/03/21"/>
    <s v="خريد تعداد 14,806 سهم ملی سرب وروی ایران به نرخ 4,110 به شماره اعلاميه 0000000040_3G"/>
    <n v="61135014"/>
    <n v="0"/>
    <n v="3631643"/>
    <x v="0"/>
    <n v="14806"/>
    <x v="144"/>
    <x v="6"/>
    <x v="3"/>
    <x v="42"/>
  </r>
  <r>
    <s v=""/>
    <n v="2695"/>
    <s v="1397/03/21"/>
    <s v="خريد تعداد 3,581 سهم ملی سرب وروی ایران به نرخ 4,012 به شماره اعلاميه 0000000874_3G"/>
    <n v="14433629"/>
    <n v="0"/>
    <n v="64766657"/>
    <x v="0"/>
    <n v="3581"/>
    <x v="144"/>
    <x v="6"/>
    <x v="3"/>
    <x v="42"/>
  </r>
  <r>
    <s v=""/>
    <n v="2696"/>
    <s v="1397/03/21"/>
    <s v="خريد تعداد 11,194 سهم ملی سرب وروی ایران به نرخ 4,100 به شماره اعلاميه 0000000038_3G"/>
    <n v="46108351"/>
    <n v="0"/>
    <n v="79200286"/>
    <x v="0"/>
    <n v="11194"/>
    <x v="144"/>
    <x v="6"/>
    <x v="3"/>
    <x v="42"/>
  </r>
  <r>
    <s v=""/>
    <n v="2697"/>
    <s v="1397/03/20"/>
    <s v="خرید تعداد 50,000 سهم ملی سرب وروی ایران به نرخ 4,250 به شماره اعلامیه 0000000223_3G"/>
    <n v="213485994"/>
    <n v="0"/>
    <n v="125308637"/>
    <x v="0"/>
    <n v="50000"/>
    <x v="144"/>
    <x v="6"/>
    <x v="3"/>
    <x v="42"/>
  </r>
  <r>
    <s v=""/>
    <n v="2698"/>
    <s v="1397/03/20"/>
    <s v="خرید تعداد 50,000 سهم ملی سرب وروی ایران به نرخ 4,200 به شماره اعلامیه 0000000298_3G"/>
    <n v="210974388"/>
    <n v="0"/>
    <n v="338794631"/>
    <x v="0"/>
    <n v="50000"/>
    <x v="144"/>
    <x v="6"/>
    <x v="3"/>
    <x v="42"/>
  </r>
  <r>
    <s v=""/>
    <n v="2699"/>
    <s v="1397/03/20"/>
    <s v="پرداخت وجه طی حواله کارت به کارت دروازه پرداخت به شماره 136605680016 بانک ملت تاریخ : 1397/03/19 شعبه : فرعی(A2)"/>
    <n v="0"/>
    <n v="410000000"/>
    <n v="549769019"/>
    <x v="4"/>
    <n v="0"/>
    <x v="2"/>
    <x v="6"/>
    <x v="3"/>
    <x v="42"/>
  </r>
  <r>
    <s v=""/>
    <n v="2700"/>
    <s v="1397/03/20"/>
    <s v="پرداخت وجه طی حواله کارت به کارت دروازه پرداخت به شماره 136605376662 بانک ملت تاریخ : 1397/03/19 شعبه : فرعی(A2)"/>
    <n v="0"/>
    <n v="200000000"/>
    <n v="139769019"/>
    <x v="4"/>
    <n v="0"/>
    <x v="2"/>
    <x v="6"/>
    <x v="3"/>
    <x v="42"/>
  </r>
  <r>
    <s v=""/>
    <n v="2701"/>
    <s v="1397/03/20"/>
    <s v="پرداخت وجه طی حواله کارت به کارت دروازه پرداخت به شماره 136604949231 بانک ملت تاریخ : 1397/03/19 شعبه : فرعی(A2)"/>
    <n v="0"/>
    <n v="200000000"/>
    <n v="-60230981"/>
    <x v="4"/>
    <n v="0"/>
    <x v="2"/>
    <x v="6"/>
    <x v="3"/>
    <x v="42"/>
  </r>
  <r>
    <s v=""/>
    <n v="2702"/>
    <s v="1397/03/20"/>
    <s v="پرداخت وجه طی حواله کارت به کارت دروازه پرداخت به شماره 136604754300 بانک ملت تاریخ : 1397/03/19 شعبه : فرعی(A2)"/>
    <n v="0"/>
    <n v="199000000"/>
    <n v="-260230981"/>
    <x v="4"/>
    <n v="0"/>
    <x v="2"/>
    <x v="6"/>
    <x v="3"/>
    <x v="42"/>
  </r>
  <r>
    <s v=""/>
    <n v="2703"/>
    <s v="1397/03/19"/>
    <s v="خرید تعداد 4,000 سهم ملی سرب وروی ایران به نرخ 4,070 به شماره اعلامیه 0000000758_3G"/>
    <n v="16355538"/>
    <n v="0"/>
    <n v="-459230981"/>
    <x v="0"/>
    <n v="4000"/>
    <x v="144"/>
    <x v="6"/>
    <x v="3"/>
    <x v="42"/>
  </r>
  <r>
    <s v=""/>
    <n v="2704"/>
    <s v="1397/03/19"/>
    <s v="خرید تعداد 13,250 سهم ملی سرب وروی ایران به نرخ 4,000 به شماره اعلامیه 0000000829_3G"/>
    <n v="53245920"/>
    <n v="0"/>
    <n v="-442875443"/>
    <x v="0"/>
    <n v="13250"/>
    <x v="144"/>
    <x v="6"/>
    <x v="3"/>
    <x v="42"/>
  </r>
  <r>
    <s v=""/>
    <n v="2705"/>
    <s v="1397/03/19"/>
    <s v="خرید تعداد 40,000 سهم ملی سرب وروی ایران به نرخ 4,077 به شماره اعلامیه 0000000265_3G"/>
    <n v="163836690"/>
    <n v="0"/>
    <n v="-389629523"/>
    <x v="0"/>
    <n v="40000"/>
    <x v="144"/>
    <x v="6"/>
    <x v="3"/>
    <x v="42"/>
  </r>
  <r>
    <s v=""/>
    <n v="2706"/>
    <s v="1397/03/19"/>
    <s v="خرید تعداد 5,000 سهم ملی سرب وروی ایران به نرخ 4,050 به شماره اعلامیه 0000000264_3G"/>
    <n v="20343960"/>
    <n v="0"/>
    <n v="-225792833"/>
    <x v="0"/>
    <n v="5000"/>
    <x v="144"/>
    <x v="6"/>
    <x v="3"/>
    <x v="42"/>
  </r>
  <r>
    <s v=""/>
    <n v="2707"/>
    <s v="1397/03/19"/>
    <s v="خرید تعداد 50,000 سهم ملی سرب وروی ایران به نرخ 4,090 به شماره اعلامیه 0000000595_3G"/>
    <n v="205448873"/>
    <n v="0"/>
    <n v="-205448873"/>
    <x v="0"/>
    <n v="50000"/>
    <x v="144"/>
    <x v="6"/>
    <x v="3"/>
    <x v="42"/>
  </r>
  <r>
    <s v=""/>
    <n v="2708"/>
    <s v="1397/02/31"/>
    <s v="مانده نقل از قبل"/>
    <n v="0"/>
    <n v="0"/>
    <n v="0"/>
    <x v="5"/>
    <n v="0"/>
    <x v="2"/>
    <x v="7"/>
    <x v="3"/>
    <x v="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جمع" updatedVersion="6" minRefreshableVersion="3" colGrandTotals="0" itemPrintTitles="1" createdVersion="6" indent="0" compact="0" compactData="0" multipleFieldFilters="0" chartFormat="1">
  <location ref="A4:C14" firstHeaderRow="0" firstDataRow="1" firstDataCol="1" rowPageCount="1" colPageCount="1"/>
  <pivotFields count="13">
    <pivotField compact="0" outline="0" showAll="0" defaultSubtotal="0"/>
    <pivotField compact="0" outline="0" showAll="0" defaultSubtotal="0"/>
    <pivotField compact="0" outline="0" showAll="0" defaultSubtotal="0"/>
    <pivotField compact="0" outline="0" showAll="0" defaultSubtotal="0"/>
    <pivotField dataField="1" compact="0" numFmtId="165" outline="0" showAll="0" defaultSubtotal="0"/>
    <pivotField dataField="1" compact="0" numFmtId="165" outline="0" showAll="0" defaultSubtotal="0"/>
    <pivotField compact="0" numFmtId="165" outline="0" showAll="0" defaultSubtotal="0"/>
    <pivotField compact="0" outline="0" showAll="0" defaultSubtotal="0"/>
    <pivotField compact="0" outline="0" showAll="0" defaultSubtotal="0"/>
    <pivotField name="نام سهام انتخاب شده" axis="axisPage" compact="0" outline="0" multipleItemSelectionAllowed="1" showAll="0" defaultSubtotal="0">
      <items count="149">
        <item h="1" x="146"/>
        <item h="1" x="42"/>
        <item h="1" x="79"/>
        <item h="1" x="128"/>
        <item h="1" x="53"/>
        <item h="1" x="63"/>
        <item h="1" x="107"/>
        <item h="1" x="123"/>
        <item h="1" x="116"/>
        <item h="1" x="91"/>
        <item h="1" x="126"/>
        <item h="1" x="25"/>
        <item h="1" x="136"/>
        <item h="1" x="49"/>
        <item h="1" x="139"/>
        <item h="1" x="55"/>
        <item h="1" x="92"/>
        <item h="1" x="85"/>
        <item h="1" x="135"/>
        <item h="1" x="104"/>
        <item h="1" x="124"/>
        <item h="1" x="9"/>
        <item h="1" x="118"/>
        <item h="1" x="8"/>
        <item h="1" x="120"/>
        <item h="1" x="108"/>
        <item h="1" x="18"/>
        <item h="1" x="100"/>
        <item h="1" x="99"/>
        <item h="1" x="47"/>
        <item h="1" x="60"/>
        <item x="54"/>
        <item h="1" x="45"/>
        <item h="1" x="141"/>
        <item h="1" x="44"/>
        <item h="1" x="30"/>
        <item h="1" x="26"/>
        <item h="1" x="69"/>
        <item h="1" x="24"/>
        <item h="1" x="71"/>
        <item h="1" x="70"/>
        <item h="1" x="132"/>
        <item h="1" x="112"/>
        <item h="1" x="84"/>
        <item h="1" x="13"/>
        <item h="1" x="17"/>
        <item h="1" x="34"/>
        <item h="1" x="137"/>
        <item h="1" x="110"/>
        <item h="1" x="38"/>
        <item h="1" x="40"/>
        <item h="1" x="147"/>
        <item h="1" x="12"/>
        <item h="1" x="78"/>
        <item h="1" x="16"/>
        <item h="1" x="39"/>
        <item h="1" x="19"/>
        <item h="1" x="94"/>
        <item h="1" x="87"/>
        <item h="1" x="1"/>
        <item h="1" x="66"/>
        <item h="1" x="122"/>
        <item h="1" x="75"/>
        <item h="1" x="3"/>
        <item h="1" x="96"/>
        <item h="1" x="74"/>
        <item h="1" x="11"/>
        <item h="1" x="52"/>
        <item h="1" x="56"/>
        <item h="1" x="73"/>
        <item h="1" x="134"/>
        <item h="1" x="114"/>
        <item h="1" x="62"/>
        <item h="1" x="61"/>
        <item h="1" x="51"/>
        <item h="1" x="117"/>
        <item h="1" x="4"/>
        <item h="1" x="102"/>
        <item h="1" x="33"/>
        <item h="1" x="59"/>
        <item h="1" x="31"/>
        <item h="1" x="68"/>
        <item h="1" x="23"/>
        <item h="1" x="35"/>
        <item h="1" x="125"/>
        <item h="1" x="109"/>
        <item h="1" x="129"/>
        <item h="1" x="65"/>
        <item h="1" x="46"/>
        <item h="1" x="20"/>
        <item h="1" x="93"/>
        <item h="1" x="80"/>
        <item h="1" x="103"/>
        <item h="1" x="82"/>
        <item h="1" x="21"/>
        <item h="1" x="95"/>
        <item h="1" x="64"/>
        <item h="1" x="22"/>
        <item h="1" x="27"/>
        <item h="1" x="67"/>
        <item h="1" x="106"/>
        <item h="1" x="131"/>
        <item h="1" x="111"/>
        <item h="1" x="88"/>
        <item h="1" x="6"/>
        <item h="1" x="32"/>
        <item h="1" x="89"/>
        <item h="1" x="130"/>
        <item h="1" x="5"/>
        <item h="1" x="127"/>
        <item h="1" x="48"/>
        <item h="1" x="143"/>
        <item h="1" x="119"/>
        <item h="1" x="101"/>
        <item h="1" x="43"/>
        <item h="1" x="121"/>
        <item h="1" x="113"/>
        <item h="1" x="105"/>
        <item h="1" x="140"/>
        <item h="1" x="90"/>
        <item h="1" x="29"/>
        <item h="1" x="86"/>
        <item h="1" x="98"/>
        <item h="1" x="0"/>
        <item h="1" x="57"/>
        <item h="1" x="133"/>
        <item h="1" x="115"/>
        <item h="1" x="36"/>
        <item h="1" x="37"/>
        <item h="1" x="15"/>
        <item h="1" x="145"/>
        <item h="1" x="58"/>
        <item h="1" x="7"/>
        <item h="1" x="83"/>
        <item h="1" x="41"/>
        <item h="1" x="77"/>
        <item h="1" x="14"/>
        <item h="1" x="28"/>
        <item h="1" x="138"/>
        <item h="1" x="50"/>
        <item h="1" x="142"/>
        <item h="1" x="76"/>
        <item h="1" x="144"/>
        <item h="1" x="81"/>
        <item h="1" x="10"/>
        <item h="1" x="97"/>
        <item h="1" x="72"/>
        <item h="1" m="1" x="148"/>
        <item h="1" x="2"/>
      </items>
    </pivotField>
    <pivotField compact="0" outline="0" showAll="0" defaultSubtotal="0">
      <items count="12">
        <item x="8"/>
        <item x="7"/>
        <item x="6"/>
        <item x="5"/>
        <item x="4"/>
        <item x="3"/>
        <item x="2"/>
        <item x="1"/>
        <item x="0"/>
        <item x="11"/>
        <item x="10"/>
        <item x="9"/>
      </items>
    </pivotField>
    <pivotField compact="0" outline="0" showAll="0" defaultSubtotal="0">
      <items count="4">
        <item x="3"/>
        <item x="2"/>
        <item x="1"/>
        <item x="0"/>
      </items>
    </pivotField>
    <pivotField axis="axisRow" compact="0" outline="0" showAll="0" defaultSubtotal="0">
      <items count="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s>
    </pivotField>
  </pivotFields>
  <rowFields count="1">
    <field x="12"/>
  </rowFields>
  <rowItems count="10">
    <i>
      <x v="19"/>
    </i>
    <i>
      <x v="20"/>
    </i>
    <i>
      <x v="21"/>
    </i>
    <i>
      <x v="22"/>
    </i>
    <i>
      <x v="23"/>
    </i>
    <i>
      <x v="24"/>
    </i>
    <i>
      <x v="26"/>
    </i>
    <i>
      <x v="27"/>
    </i>
    <i>
      <x v="28"/>
    </i>
    <i t="grand">
      <x/>
    </i>
  </rowItems>
  <colFields count="1">
    <field x="-2"/>
  </colFields>
  <colItems count="2">
    <i>
      <x/>
    </i>
    <i i="1">
      <x v="1"/>
    </i>
  </colItems>
  <pageFields count="1">
    <pageField fld="9" hier="-1"/>
  </pageFields>
  <dataFields count="2">
    <dataField name="خرید" fld="4" baseField="0" baseItem="0"/>
    <dataField name="فروش" fld="5" baseField="0" baseItem="0"/>
  </dataFields>
  <formats count="22">
    <format dxfId="27">
      <pivotArea dataOnly="0" outline="0" fieldPosition="0">
        <references count="1">
          <reference field="4294967294" count="2">
            <x v="0"/>
            <x v="1"/>
          </reference>
        </references>
      </pivotArea>
    </format>
    <format dxfId="26">
      <pivotArea dataOnly="0" labelOnly="1" grandRow="1" outline="0" fieldPosition="0"/>
    </format>
    <format dxfId="25">
      <pivotArea type="all" dataOnly="0" outline="0" fieldPosition="0"/>
    </format>
    <format dxfId="24">
      <pivotArea outline="0" collapsedLevelsAreSubtotals="1" fieldPosition="0"/>
    </format>
    <format dxfId="23">
      <pivotArea field="11" type="button" dataOnly="0" labelOnly="1" outline="0"/>
    </format>
    <format dxfId="22">
      <pivotArea field="10" type="button" dataOnly="0" labelOnly="1" outline="0"/>
    </format>
    <format dxfId="21">
      <pivotArea dataOnly="0" labelOnly="1" grandRow="1" outline="0" fieldPosition="0"/>
    </format>
    <format dxfId="20">
      <pivotArea dataOnly="0" labelOnly="1" outline="0" fieldPosition="0">
        <references count="1">
          <reference field="4294967294" count="2">
            <x v="0"/>
            <x v="1"/>
          </reference>
        </references>
      </pivotArea>
    </format>
    <format dxfId="19">
      <pivotArea field="9" type="button" dataOnly="0" labelOnly="1" outline="0" axis="axisPage" fieldPosition="0"/>
    </format>
    <format dxfId="18">
      <pivotArea field="12" type="button" dataOnly="0" labelOnly="1" outline="0" axis="axisRow" fieldPosition="0"/>
    </format>
    <format dxfId="17">
      <pivotArea dataOnly="0" labelOnly="1" outline="0" fieldPosition="0">
        <references count="1">
          <reference field="12" count="5">
            <x v="15"/>
            <x v="16"/>
            <x v="17"/>
            <x v="22"/>
            <x v="23"/>
          </reference>
        </references>
      </pivotArea>
    </format>
    <format dxfId="16">
      <pivotArea dataOnly="0" labelOnly="1" grandRow="1" outline="0" fieldPosition="0"/>
    </format>
    <format dxfId="15">
      <pivotArea field="9" type="button" dataOnly="0" labelOnly="1" outline="0" axis="axisPage" fieldPosition="0"/>
    </format>
    <format dxfId="14">
      <pivotArea field="12" type="button" dataOnly="0" labelOnly="1" outline="0" axis="axisRow" fieldPosition="0"/>
    </format>
    <format dxfId="13">
      <pivotArea dataOnly="0" labelOnly="1" outline="0" fieldPosition="0">
        <references count="1">
          <reference field="12" count="0"/>
        </references>
      </pivotArea>
    </format>
    <format dxfId="12">
      <pivotArea dataOnly="0" labelOnly="1" grandRow="1" outline="0" fieldPosition="0"/>
    </format>
    <format dxfId="11">
      <pivotArea field="9" type="button" dataOnly="0" labelOnly="1" outline="0" axis="axisPage" fieldPosition="0"/>
    </format>
    <format dxfId="10">
      <pivotArea field="12" type="button" dataOnly="0" labelOnly="1" outline="0" axis="axisRow" fieldPosition="0"/>
    </format>
    <format dxfId="9">
      <pivotArea dataOnly="0" labelOnly="1" outline="0" fieldPosition="0">
        <references count="1">
          <reference field="12" count="0"/>
        </references>
      </pivotArea>
    </format>
    <format dxfId="8">
      <pivotArea dataOnly="0" labelOnly="1" grandRow="1" outline="0" fieldPosition="0"/>
    </format>
    <format dxfId="7">
      <pivotArea field="9" type="button" dataOnly="0" labelOnly="1" outline="0" axis="axisPage" fieldPosition="0"/>
    </format>
    <format dxfId="6">
      <pivotArea field="9" type="button" dataOnly="0" labelOnly="1" outline="0" axis="axisPage" fieldPosition="0"/>
    </format>
  </formats>
  <chartFormats count="2">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0" updatedVersion="6" minRefreshableVersion="3" itemPrintTitles="1" createdVersion="6" indent="0" outline="1" outlineData="1" multipleFieldFilters="0" chartFormat="1">
  <location ref="C5:E18" firstHeaderRow="0" firstDataRow="1" firstDataCol="1"/>
  <pivotFields count="13">
    <pivotField showAll="0" defaultSubtotal="0"/>
    <pivotField showAll="0"/>
    <pivotField showAll="0"/>
    <pivotField showAll="0"/>
    <pivotField dataField="1" numFmtId="165" showAll="0"/>
    <pivotField dataField="1" numFmtId="165" showAll="0"/>
    <pivotField numFmtId="165" showAll="0"/>
    <pivotField multipleItemSelectionAllowed="1" showAll="0">
      <items count="7">
        <item h="1" x="4"/>
        <item h="1" x="0"/>
        <item h="1" x="2"/>
        <item h="1" x="5"/>
        <item x="3"/>
        <item h="1" x="1"/>
        <item t="default"/>
      </items>
    </pivotField>
    <pivotField showAll="0"/>
    <pivotField showAll="0"/>
    <pivotField axis="axisRow" showAll="0">
      <items count="13">
        <item x="8"/>
        <item x="7"/>
        <item x="6"/>
        <item x="5"/>
        <item x="4"/>
        <item x="3"/>
        <item x="2"/>
        <item x="1"/>
        <item x="0"/>
        <item x="11"/>
        <item x="10"/>
        <item x="9"/>
        <item t="default"/>
      </items>
    </pivotField>
    <pivotField showAll="0">
      <items count="5">
        <item x="3"/>
        <item x="2"/>
        <item x="1"/>
        <item x="0"/>
        <item t="default"/>
      </items>
    </pivotField>
    <pivotField showAll="0" defaultSubtotal="0"/>
  </pivotFields>
  <rowFields count="1">
    <field x="10"/>
  </rowFields>
  <rowItems count="13">
    <i>
      <x/>
    </i>
    <i>
      <x v="1"/>
    </i>
    <i>
      <x v="2"/>
    </i>
    <i>
      <x v="3"/>
    </i>
    <i>
      <x v="4"/>
    </i>
    <i>
      <x v="5"/>
    </i>
    <i>
      <x v="6"/>
    </i>
    <i>
      <x v="7"/>
    </i>
    <i>
      <x v="8"/>
    </i>
    <i>
      <x v="9"/>
    </i>
    <i>
      <x v="10"/>
    </i>
    <i>
      <x v="11"/>
    </i>
    <i t="grand">
      <x/>
    </i>
  </rowItems>
  <colFields count="1">
    <field x="-2"/>
  </colFields>
  <colItems count="2">
    <i>
      <x/>
    </i>
    <i i="1">
      <x v="1"/>
    </i>
  </colItems>
  <dataFields count="2">
    <dataField name="بدهکار." fld="4" baseField="0" baseItem="0"/>
    <dataField name="بستانکار." fld="5" baseField="0" baseItem="0"/>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نام_سهام1" sourceName="نام سهام">
  <pivotTables>
    <pivotTable tabId="3" name="PivotTable1"/>
  </pivotTables>
  <data>
    <tabular pivotCacheId="2">
      <items count="149">
        <i x="2"/>
        <i x="146"/>
        <i x="42"/>
        <i x="79"/>
        <i x="128"/>
        <i x="53"/>
        <i x="63"/>
        <i x="107"/>
        <i x="123"/>
        <i x="116"/>
        <i x="91"/>
        <i x="126"/>
        <i x="25"/>
        <i x="136"/>
        <i x="49"/>
        <i x="139"/>
        <i x="55"/>
        <i x="92"/>
        <i x="85"/>
        <i x="135"/>
        <i x="104"/>
        <i x="124"/>
        <i x="9"/>
        <i x="118"/>
        <i x="8"/>
        <i x="120"/>
        <i x="108"/>
        <i x="18"/>
        <i x="100"/>
        <i x="99"/>
        <i x="47"/>
        <i x="60"/>
        <i x="54" s="1"/>
        <i x="45"/>
        <i x="141"/>
        <i x="44"/>
        <i x="30"/>
        <i x="26"/>
        <i x="69"/>
        <i x="24"/>
        <i x="71"/>
        <i x="70"/>
        <i x="132"/>
        <i x="112"/>
        <i x="84"/>
        <i x="13"/>
        <i x="17"/>
        <i x="34"/>
        <i x="137"/>
        <i x="110"/>
        <i x="38"/>
        <i x="40"/>
        <i x="147"/>
        <i x="12"/>
        <i x="78"/>
        <i x="16"/>
        <i x="39"/>
        <i x="19"/>
        <i x="94"/>
        <i x="87"/>
        <i x="1"/>
        <i x="66"/>
        <i x="122"/>
        <i x="75"/>
        <i x="3"/>
        <i x="96"/>
        <i x="74"/>
        <i x="11"/>
        <i x="52"/>
        <i x="56"/>
        <i x="73"/>
        <i x="134"/>
        <i x="114"/>
        <i x="62"/>
        <i x="61"/>
        <i x="51"/>
        <i x="117"/>
        <i x="4"/>
        <i x="102"/>
        <i x="33"/>
        <i x="59"/>
        <i x="31"/>
        <i x="68"/>
        <i x="23"/>
        <i x="35"/>
        <i x="125"/>
        <i x="109"/>
        <i x="129"/>
        <i x="65"/>
        <i x="46"/>
        <i x="20"/>
        <i x="93"/>
        <i x="80"/>
        <i x="103"/>
        <i x="82"/>
        <i x="21"/>
        <i x="95"/>
        <i x="64"/>
        <i x="22"/>
        <i x="27"/>
        <i x="67"/>
        <i x="106"/>
        <i x="131"/>
        <i x="111"/>
        <i x="88"/>
        <i x="6"/>
        <i x="32"/>
        <i x="89"/>
        <i x="130"/>
        <i x="5"/>
        <i x="127"/>
        <i x="48"/>
        <i x="143"/>
        <i x="119"/>
        <i x="101"/>
        <i x="43"/>
        <i x="121"/>
        <i x="113"/>
        <i x="105"/>
        <i x="140"/>
        <i x="90"/>
        <i x="29"/>
        <i x="86"/>
        <i x="98"/>
        <i x="0"/>
        <i x="57"/>
        <i x="133"/>
        <i x="115"/>
        <i x="36"/>
        <i x="37"/>
        <i x="15"/>
        <i x="145"/>
        <i x="58"/>
        <i x="7"/>
        <i x="83"/>
        <i x="41"/>
        <i x="77"/>
        <i x="14"/>
        <i x="28"/>
        <i x="138"/>
        <i x="50"/>
        <i x="142"/>
        <i x="76"/>
        <i x="144"/>
        <i x="81"/>
        <i x="10"/>
        <i x="97"/>
        <i x="72"/>
        <i x="148"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سال" sourceName="سال">
  <pivotTables>
    <pivotTable tabId="4" name="PivotTable1"/>
  </pivotTables>
  <data>
    <tabular pivotCacheId="2">
      <items count="4">
        <i x="3" s="1"/>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نوع_تراکنش" sourceName="نوع تراکنش">
  <pivotTables>
    <pivotTable tabId="4" name="PivotTable1"/>
  </pivotTables>
  <data>
    <tabular pivotCacheId="2">
      <items count="6">
        <i x="4"/>
        <i x="0"/>
        <i x="2"/>
        <i x="5"/>
        <i x="3" s="1"/>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نام سهام 1" cache="Slicer_نام_سهام1" caption="نام سهام" columnCount="5" style="SlicerStyleDark4"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سال" cache="Slicer_سال" caption="سال" style="SlicerStyleDark3" rowHeight="241300"/>
  <slicer name="نوع تراکنش" cache="Slicer_نوع_تراکنش" caption="نوع تراکنش" columnCount="6" rowHeight="241300"/>
</slicers>
</file>

<file path=xl/tables/table1.xml><?xml version="1.0" encoding="utf-8"?>
<table xmlns="http://schemas.openxmlformats.org/spreadsheetml/2006/main" id="1" name="Table1" displayName="Table1" ref="A1:M2709" totalsRowShown="0" headerRowDxfId="45" dataDxfId="44">
  <autoFilter ref="A1:M2709"/>
  <sortState ref="A2:M2709">
    <sortCondition ref="C1:C2709"/>
  </sortState>
  <tableColumns count="13">
    <tableColumn id="14" name="کمکی تاریخ" dataDxfId="43">
      <calculatedColumnFormula>IF(AND(C2&gt;='گزارش روزانه'!$F$2,C2&lt;='گزارش روزانه'!$F$4,J2='گزارش روزانه'!$D$6),MAX($A$1:A1)+1,"")</calculatedColumnFormula>
    </tableColumn>
    <tableColumn id="1" name="ردیف" dataDxfId="42"/>
    <tableColumn id="2" name="تاریخ" dataDxfId="41"/>
    <tableColumn id="3" name="شرح" dataDxfId="40"/>
    <tableColumn id="4" name="بدهکار" dataDxfId="39"/>
    <tableColumn id="5" name="بستانکار" dataDxfId="38"/>
    <tableColumn id="6" name="مانده" dataDxfId="37"/>
    <tableColumn id="7" name="نوع تراکنش" dataDxfId="36">
      <calculatedColumnFormula>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calculatedColumnFormula>
    </tableColumn>
    <tableColumn id="11" name="تعداد" dataDxfId="35">
      <calculatedColumnFormula>VALUE(IFERROR(MID(Table1[شرح],11,FIND("سهم",Table1[شرح])-11),0))</calculatedColumnFormula>
    </tableColumn>
    <tableColumn id="12" name="نام سهام" dataDxfId="34">
      <calculatedColumnFormula>IFERROR(MID(Table1[شرح],FIND("سهم",Table1[شرح])+4,FIND("به نرخ",Table1[شرح])-FIND("سهم",Table1[شرح])-5),"")</calculatedColumnFormula>
    </tableColumn>
    <tableColumn id="9" name="ماه" dataDxfId="33">
      <calculatedColumnFormula>CHOOSE(MID(Table1[تاریخ],6,2),"فروردین","اردیبهشت","خرداد","تیر","مرداد","شهریور","مهر","آبان","آذر","دی","بهمن","اسفند")</calculatedColumnFormula>
    </tableColumn>
    <tableColumn id="10" name="سال" dataDxfId="32">
      <calculatedColumnFormula>LEFT(Table1[[#All],[تاریخ]],4)</calculatedColumnFormula>
    </tableColumn>
    <tableColumn id="8" name="سال ماه" dataDxfId="31">
      <calculatedColumnFormula>Table1[سال]&amp;"-"&amp;Table1[ماه]</calculatedColumnFormula>
    </tableColumn>
  </tableColumns>
  <tableStyleInfo name="TableStyleMedium10" showFirstColumn="0" showLastColumn="0" showRowStripes="1" showColumnStripes="0"/>
</table>
</file>

<file path=xl/tables/table2.xml><?xml version="1.0" encoding="utf-8"?>
<table xmlns="http://schemas.openxmlformats.org/spreadsheetml/2006/main" id="2" name="Table2" displayName="Table2" ref="A1:C148" totalsRowShown="0">
  <autoFilter ref="A1:C148"/>
  <tableColumns count="3">
    <tableColumn id="1" name="نام سهم" dataDxfId="5"/>
    <tableColumn id="2" name="حق تقدم" dataDxfId="4"/>
    <tableColumn id="3" name="افزایش سرمایه" dataDxfId="3"/>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09"/>
  <sheetViews>
    <sheetView rightToLeft="1" topLeftCell="B1" zoomScale="85" zoomScaleNormal="85" workbookViewId="0">
      <selection activeCell="H110" sqref="H110"/>
    </sheetView>
  </sheetViews>
  <sheetFormatPr defaultColWidth="21.140625" defaultRowHeight="15" x14ac:dyDescent="0.25"/>
  <cols>
    <col min="1" max="1" width="16.42578125" style="12" hidden="1" customWidth="1"/>
    <col min="2" max="2" width="7.28515625" style="9" customWidth="1"/>
    <col min="3" max="3" width="11.85546875" style="9" bestFit="1" customWidth="1"/>
    <col min="4" max="4" width="108.7109375" style="9" bestFit="1" customWidth="1"/>
    <col min="5" max="6" width="16.7109375" style="9" bestFit="1" customWidth="1"/>
    <col min="7" max="7" width="20.85546875" style="9" bestFit="1" customWidth="1"/>
    <col min="8" max="8" width="16.5703125" style="9" bestFit="1" customWidth="1"/>
    <col min="9" max="9" width="11.5703125" style="9" bestFit="1" customWidth="1"/>
    <col min="10" max="10" width="36" style="9" bestFit="1" customWidth="1"/>
    <col min="11" max="11" width="9.5703125" style="9" bestFit="1" customWidth="1"/>
    <col min="12" max="12" width="10.5703125" style="9" bestFit="1" customWidth="1"/>
    <col min="13" max="14" width="21.140625" style="12"/>
    <col min="15" max="16384" width="21.140625" style="9"/>
  </cols>
  <sheetData>
    <row r="1" spans="1:14" ht="20.25" customHeight="1" x14ac:dyDescent="0.25">
      <c r="A1" s="8" t="s">
        <v>3309</v>
      </c>
      <c r="B1" s="8" t="s">
        <v>0</v>
      </c>
      <c r="C1" s="8" t="s">
        <v>1</v>
      </c>
      <c r="D1" s="8" t="s">
        <v>2</v>
      </c>
      <c r="E1" s="8" t="s">
        <v>3</v>
      </c>
      <c r="F1" s="8" t="s">
        <v>4</v>
      </c>
      <c r="G1" s="8" t="s">
        <v>5</v>
      </c>
      <c r="H1" s="8" t="s">
        <v>3120</v>
      </c>
      <c r="I1" s="8" t="s">
        <v>3128</v>
      </c>
      <c r="J1" s="8" t="s">
        <v>3121</v>
      </c>
      <c r="K1" s="8" t="s">
        <v>3122</v>
      </c>
      <c r="L1" s="8" t="s">
        <v>3123</v>
      </c>
      <c r="M1" s="14" t="s">
        <v>3149</v>
      </c>
      <c r="N1" s="9"/>
    </row>
    <row r="2" spans="1:14" ht="15.75" x14ac:dyDescent="0.25">
      <c r="A2" s="17" t="str">
        <f>IF(AND(C2&gt;='گزارش روزانه'!$F$2,C2&lt;='گزارش روزانه'!$F$4,J2='گزارش روزانه'!$D$6),MAX($A$1:A1)+1,"")</f>
        <v/>
      </c>
      <c r="B2" s="10">
        <v>1</v>
      </c>
      <c r="C2" s="10" t="s">
        <v>3118</v>
      </c>
      <c r="D2" s="10" t="s">
        <v>3119</v>
      </c>
      <c r="E2" s="11">
        <v>0</v>
      </c>
      <c r="F2" s="11">
        <v>0</v>
      </c>
      <c r="G2" s="11">
        <v>0</v>
      </c>
      <c r="H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2" s="10">
        <f>VALUE(IFERROR(MID(Table1[شرح],11,FIND("سهم",Table1[شرح])-11),0))</f>
        <v>0</v>
      </c>
      <c r="J2" s="10" t="str">
        <f>IFERROR(MID(Table1[شرح],FIND("سهم",Table1[شرح])+4,FIND("به نرخ",Table1[شرح])-FIND("سهم",Table1[شرح])-5),"")</f>
        <v/>
      </c>
      <c r="K2" s="10" t="str">
        <f>CHOOSE(MID(Table1[تاریخ],6,2),"فروردین","اردیبهشت","خرداد","تیر","مرداد","شهریور","مهر","آبان","آذر","دی","بهمن","اسفند")</f>
        <v>اردیبهشت</v>
      </c>
      <c r="L2" s="10" t="str">
        <f>LEFT(Table1[[#All],[تاریخ]],4)</f>
        <v>1397</v>
      </c>
      <c r="M2" s="13" t="str">
        <f>Table1[سال]&amp;"-"&amp;Table1[ماه]</f>
        <v>1397-اردیبهشت</v>
      </c>
      <c r="N2" s="9"/>
    </row>
    <row r="3" spans="1:14" ht="15.75" x14ac:dyDescent="0.25">
      <c r="A3" s="17" t="str">
        <f>IF(AND(C3&gt;='گزارش روزانه'!$F$2,C3&lt;='گزارش روزانه'!$F$4,J3='گزارش روزانه'!$D$6),MAX($A$1:A2)+1,"")</f>
        <v/>
      </c>
      <c r="B3" s="10">
        <v>2</v>
      </c>
      <c r="C3" s="10" t="s">
        <v>3112</v>
      </c>
      <c r="D3" s="10" t="s">
        <v>3113</v>
      </c>
      <c r="E3" s="11">
        <v>16355538</v>
      </c>
      <c r="F3" s="11">
        <v>0</v>
      </c>
      <c r="G3" s="11">
        <v>-459230981</v>
      </c>
      <c r="H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 s="10">
        <f>VALUE(IFERROR(MID(Table1[شرح],11,FIND("سهم",Table1[شرح])-11),0))</f>
        <v>4000</v>
      </c>
      <c r="J3" s="10" t="str">
        <f>IFERROR(MID(Table1[شرح],FIND("سهم",Table1[شرح])+4,FIND("به نرخ",Table1[شرح])-FIND("سهم",Table1[شرح])-5),"")</f>
        <v>ملی سرب وروی ایران</v>
      </c>
      <c r="K3" s="10" t="str">
        <f>CHOOSE(MID(Table1[تاریخ],6,2),"فروردین","اردیبهشت","خرداد","تیر","مرداد","شهریور","مهر","آبان","آذر","دی","بهمن","اسفند")</f>
        <v>خرداد</v>
      </c>
      <c r="L3" s="10" t="str">
        <f>LEFT(Table1[[#All],[تاریخ]],4)</f>
        <v>1397</v>
      </c>
      <c r="M3" s="13" t="str">
        <f>Table1[سال]&amp;"-"&amp;Table1[ماه]</f>
        <v>1397-خرداد</v>
      </c>
      <c r="N3" s="9"/>
    </row>
    <row r="4" spans="1:14" ht="15.75" x14ac:dyDescent="0.25">
      <c r="A4" s="17" t="str">
        <f>IF(AND(C4&gt;='گزارش روزانه'!$F$2,C4&lt;='گزارش روزانه'!$F$4,J4='گزارش روزانه'!$D$6),MAX($A$1:A3)+1,"")</f>
        <v/>
      </c>
      <c r="B4" s="10">
        <v>3</v>
      </c>
      <c r="C4" s="10" t="s">
        <v>3112</v>
      </c>
      <c r="D4" s="10" t="s">
        <v>3114</v>
      </c>
      <c r="E4" s="11">
        <v>53245920</v>
      </c>
      <c r="F4" s="11">
        <v>0</v>
      </c>
      <c r="G4" s="11">
        <v>-442875443</v>
      </c>
      <c r="H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 s="10">
        <f>VALUE(IFERROR(MID(Table1[شرح],11,FIND("سهم",Table1[شرح])-11),0))</f>
        <v>13250</v>
      </c>
      <c r="J4" s="10" t="str">
        <f>IFERROR(MID(Table1[شرح],FIND("سهم",Table1[شرح])+4,FIND("به نرخ",Table1[شرح])-FIND("سهم",Table1[شرح])-5),"")</f>
        <v>ملی سرب وروی ایران</v>
      </c>
      <c r="K4" s="10" t="str">
        <f>CHOOSE(MID(Table1[تاریخ],6,2),"فروردین","اردیبهشت","خرداد","تیر","مرداد","شهریور","مهر","آبان","آذر","دی","بهمن","اسفند")</f>
        <v>خرداد</v>
      </c>
      <c r="L4" s="10" t="str">
        <f>LEFT(Table1[[#All],[تاریخ]],4)</f>
        <v>1397</v>
      </c>
      <c r="M4" s="13" t="str">
        <f>Table1[سال]&amp;"-"&amp;Table1[ماه]</f>
        <v>1397-خرداد</v>
      </c>
      <c r="N4" s="9"/>
    </row>
    <row r="5" spans="1:14" ht="15.75" x14ac:dyDescent="0.25">
      <c r="A5" s="17" t="str">
        <f>IF(AND(C5&gt;='گزارش روزانه'!$F$2,C5&lt;='گزارش روزانه'!$F$4,J5='گزارش روزانه'!$D$6),MAX($A$1:A4)+1,"")</f>
        <v/>
      </c>
      <c r="B5" s="10">
        <v>4</v>
      </c>
      <c r="C5" s="10" t="s">
        <v>3112</v>
      </c>
      <c r="D5" s="10" t="s">
        <v>3115</v>
      </c>
      <c r="E5" s="11">
        <v>163836690</v>
      </c>
      <c r="F5" s="11">
        <v>0</v>
      </c>
      <c r="G5" s="11">
        <v>-389629523</v>
      </c>
      <c r="H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 s="10">
        <f>VALUE(IFERROR(MID(Table1[شرح],11,FIND("سهم",Table1[شرح])-11),0))</f>
        <v>40000</v>
      </c>
      <c r="J5" s="10" t="str">
        <f>IFERROR(MID(Table1[شرح],FIND("سهم",Table1[شرح])+4,FIND("به نرخ",Table1[شرح])-FIND("سهم",Table1[شرح])-5),"")</f>
        <v>ملی سرب وروی ایران</v>
      </c>
      <c r="K5" s="10" t="str">
        <f>CHOOSE(MID(Table1[تاریخ],6,2),"فروردین","اردیبهشت","خرداد","تیر","مرداد","شهریور","مهر","آبان","آذر","دی","بهمن","اسفند")</f>
        <v>خرداد</v>
      </c>
      <c r="L5" s="10" t="str">
        <f>LEFT(Table1[[#All],[تاریخ]],4)</f>
        <v>1397</v>
      </c>
      <c r="M5" s="13" t="str">
        <f>Table1[سال]&amp;"-"&amp;Table1[ماه]</f>
        <v>1397-خرداد</v>
      </c>
      <c r="N5" s="9"/>
    </row>
    <row r="6" spans="1:14" ht="15.75" x14ac:dyDescent="0.25">
      <c r="A6" s="17" t="str">
        <f>IF(AND(C6&gt;='گزارش روزانه'!$F$2,C6&lt;='گزارش روزانه'!$F$4,J6='گزارش روزانه'!$D$6),MAX($A$1:A5)+1,"")</f>
        <v/>
      </c>
      <c r="B6" s="10">
        <v>5</v>
      </c>
      <c r="C6" s="10" t="s">
        <v>3112</v>
      </c>
      <c r="D6" s="10" t="s">
        <v>3116</v>
      </c>
      <c r="E6" s="11">
        <v>20343960</v>
      </c>
      <c r="F6" s="11">
        <v>0</v>
      </c>
      <c r="G6" s="11">
        <v>-225792833</v>
      </c>
      <c r="H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 s="10">
        <f>VALUE(IFERROR(MID(Table1[شرح],11,FIND("سهم",Table1[شرح])-11),0))</f>
        <v>5000</v>
      </c>
      <c r="J6" s="10" t="str">
        <f>IFERROR(MID(Table1[شرح],FIND("سهم",Table1[شرح])+4,FIND("به نرخ",Table1[شرح])-FIND("سهم",Table1[شرح])-5),"")</f>
        <v>ملی سرب وروی ایران</v>
      </c>
      <c r="K6" s="10" t="str">
        <f>CHOOSE(MID(Table1[تاریخ],6,2),"فروردین","اردیبهشت","خرداد","تیر","مرداد","شهریور","مهر","آبان","آذر","دی","بهمن","اسفند")</f>
        <v>خرداد</v>
      </c>
      <c r="L6" s="10" t="str">
        <f>LEFT(Table1[[#All],[تاریخ]],4)</f>
        <v>1397</v>
      </c>
      <c r="M6" s="13" t="str">
        <f>Table1[سال]&amp;"-"&amp;Table1[ماه]</f>
        <v>1397-خرداد</v>
      </c>
      <c r="N6" s="9"/>
    </row>
    <row r="7" spans="1:14" ht="15.75" x14ac:dyDescent="0.25">
      <c r="A7" s="17" t="str">
        <f>IF(AND(C7&gt;='گزارش روزانه'!$F$2,C7&lt;='گزارش روزانه'!$F$4,J7='گزارش روزانه'!$D$6),MAX($A$1:A6)+1,"")</f>
        <v/>
      </c>
      <c r="B7" s="10">
        <v>6</v>
      </c>
      <c r="C7" s="10" t="s">
        <v>3112</v>
      </c>
      <c r="D7" s="10" t="s">
        <v>3117</v>
      </c>
      <c r="E7" s="11">
        <v>205448873</v>
      </c>
      <c r="F7" s="11">
        <v>0</v>
      </c>
      <c r="G7" s="11">
        <v>-205448873</v>
      </c>
      <c r="H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 s="10">
        <f>VALUE(IFERROR(MID(Table1[شرح],11,FIND("سهم",Table1[شرح])-11),0))</f>
        <v>50000</v>
      </c>
      <c r="J7" s="10" t="str">
        <f>IFERROR(MID(Table1[شرح],FIND("سهم",Table1[شرح])+4,FIND("به نرخ",Table1[شرح])-FIND("سهم",Table1[شرح])-5),"")</f>
        <v>ملی سرب وروی ایران</v>
      </c>
      <c r="K7" s="10" t="str">
        <f>CHOOSE(MID(Table1[تاریخ],6,2),"فروردین","اردیبهشت","خرداد","تیر","مرداد","شهریور","مهر","آبان","آذر","دی","بهمن","اسفند")</f>
        <v>خرداد</v>
      </c>
      <c r="L7" s="10" t="str">
        <f>LEFT(Table1[[#All],[تاریخ]],4)</f>
        <v>1397</v>
      </c>
      <c r="M7" s="13" t="str">
        <f>Table1[سال]&amp;"-"&amp;Table1[ماه]</f>
        <v>1397-خرداد</v>
      </c>
      <c r="N7" s="9"/>
    </row>
    <row r="8" spans="1:14" ht="15.75" x14ac:dyDescent="0.25">
      <c r="A8" s="17" t="str">
        <f>IF(AND(C8&gt;='گزارش روزانه'!$F$2,C8&lt;='گزارش روزانه'!$F$4,J8='گزارش روزانه'!$D$6),MAX($A$1:A7)+1,"")</f>
        <v/>
      </c>
      <c r="B8" s="10">
        <v>7</v>
      </c>
      <c r="C8" s="10" t="s">
        <v>3105</v>
      </c>
      <c r="D8" s="10" t="s">
        <v>3106</v>
      </c>
      <c r="E8" s="11">
        <v>213485994</v>
      </c>
      <c r="F8" s="11">
        <v>0</v>
      </c>
      <c r="G8" s="11">
        <v>125308637</v>
      </c>
      <c r="H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 s="10">
        <f>VALUE(IFERROR(MID(Table1[شرح],11,FIND("سهم",Table1[شرح])-11),0))</f>
        <v>50000</v>
      </c>
      <c r="J8" s="10" t="str">
        <f>IFERROR(MID(Table1[شرح],FIND("سهم",Table1[شرح])+4,FIND("به نرخ",Table1[شرح])-FIND("سهم",Table1[شرح])-5),"")</f>
        <v>ملی سرب وروی ایران</v>
      </c>
      <c r="K8" s="10" t="str">
        <f>CHOOSE(MID(Table1[تاریخ],6,2),"فروردین","اردیبهشت","خرداد","تیر","مرداد","شهریور","مهر","آبان","آذر","دی","بهمن","اسفند")</f>
        <v>خرداد</v>
      </c>
      <c r="L8" s="10" t="str">
        <f>LEFT(Table1[[#All],[تاریخ]],4)</f>
        <v>1397</v>
      </c>
      <c r="M8" s="13" t="str">
        <f>Table1[سال]&amp;"-"&amp;Table1[ماه]</f>
        <v>1397-خرداد</v>
      </c>
      <c r="N8" s="9"/>
    </row>
    <row r="9" spans="1:14" ht="15.75" x14ac:dyDescent="0.25">
      <c r="A9" s="17" t="str">
        <f>IF(AND(C9&gt;='گزارش روزانه'!$F$2,C9&lt;='گزارش روزانه'!$F$4,J9='گزارش روزانه'!$D$6),MAX($A$1:A8)+1,"")</f>
        <v/>
      </c>
      <c r="B9" s="10">
        <v>8</v>
      </c>
      <c r="C9" s="10" t="s">
        <v>3105</v>
      </c>
      <c r="D9" s="10" t="s">
        <v>3107</v>
      </c>
      <c r="E9" s="11">
        <v>210974388</v>
      </c>
      <c r="F9" s="11">
        <v>0</v>
      </c>
      <c r="G9" s="11">
        <v>338794631</v>
      </c>
      <c r="H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 s="10">
        <f>VALUE(IFERROR(MID(Table1[شرح],11,FIND("سهم",Table1[شرح])-11),0))</f>
        <v>50000</v>
      </c>
      <c r="J9" s="10" t="str">
        <f>IFERROR(MID(Table1[شرح],FIND("سهم",Table1[شرح])+4,FIND("به نرخ",Table1[شرح])-FIND("سهم",Table1[شرح])-5),"")</f>
        <v>ملی سرب وروی ایران</v>
      </c>
      <c r="K9" s="10" t="str">
        <f>CHOOSE(MID(Table1[تاریخ],6,2),"فروردین","اردیبهشت","خرداد","تیر","مرداد","شهریور","مهر","آبان","آذر","دی","بهمن","اسفند")</f>
        <v>خرداد</v>
      </c>
      <c r="L9" s="10" t="str">
        <f>LEFT(Table1[[#All],[تاریخ]],4)</f>
        <v>1397</v>
      </c>
      <c r="M9" s="13" t="str">
        <f>Table1[سال]&amp;"-"&amp;Table1[ماه]</f>
        <v>1397-خرداد</v>
      </c>
      <c r="N9" s="9"/>
    </row>
    <row r="10" spans="1:14" ht="15.75" x14ac:dyDescent="0.25">
      <c r="A10" s="17" t="str">
        <f>IF(AND(C10&gt;='گزارش روزانه'!$F$2,C10&lt;='گزارش روزانه'!$F$4,J10='گزارش روزانه'!$D$6),MAX($A$1:A9)+1,"")</f>
        <v/>
      </c>
      <c r="B10" s="10">
        <v>9</v>
      </c>
      <c r="C10" s="10" t="s">
        <v>3105</v>
      </c>
      <c r="D10" s="10" t="s">
        <v>3108</v>
      </c>
      <c r="E10" s="11">
        <v>0</v>
      </c>
      <c r="F10" s="11">
        <v>410000000</v>
      </c>
      <c r="G10" s="11">
        <v>549769019</v>
      </c>
      <c r="H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 s="10">
        <f>VALUE(IFERROR(MID(Table1[شرح],11,FIND("سهم",Table1[شرح])-11),0))</f>
        <v>0</v>
      </c>
      <c r="J10" s="10" t="str">
        <f>IFERROR(MID(Table1[شرح],FIND("سهم",Table1[شرح])+4,FIND("به نرخ",Table1[شرح])-FIND("سهم",Table1[شرح])-5),"")</f>
        <v/>
      </c>
      <c r="K10" s="10" t="str">
        <f>CHOOSE(MID(Table1[تاریخ],6,2),"فروردین","اردیبهشت","خرداد","تیر","مرداد","شهریور","مهر","آبان","آذر","دی","بهمن","اسفند")</f>
        <v>خرداد</v>
      </c>
      <c r="L10" s="10" t="str">
        <f>LEFT(Table1[[#All],[تاریخ]],4)</f>
        <v>1397</v>
      </c>
      <c r="M10" s="13" t="str">
        <f>Table1[سال]&amp;"-"&amp;Table1[ماه]</f>
        <v>1397-خرداد</v>
      </c>
      <c r="N10" s="9"/>
    </row>
    <row r="11" spans="1:14" ht="15.75" x14ac:dyDescent="0.25">
      <c r="A11" s="17" t="str">
        <f>IF(AND(C11&gt;='گزارش روزانه'!$F$2,C11&lt;='گزارش روزانه'!$F$4,J11='گزارش روزانه'!$D$6),MAX($A$1:A10)+1,"")</f>
        <v/>
      </c>
      <c r="B11" s="10">
        <v>10</v>
      </c>
      <c r="C11" s="10" t="s">
        <v>3105</v>
      </c>
      <c r="D11" s="10" t="s">
        <v>3109</v>
      </c>
      <c r="E11" s="11">
        <v>0</v>
      </c>
      <c r="F11" s="11">
        <v>200000000</v>
      </c>
      <c r="G11" s="11">
        <v>139769019</v>
      </c>
      <c r="H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1" s="10">
        <f>VALUE(IFERROR(MID(Table1[شرح],11,FIND("سهم",Table1[شرح])-11),0))</f>
        <v>0</v>
      </c>
      <c r="J11" s="10" t="str">
        <f>IFERROR(MID(Table1[شرح],FIND("سهم",Table1[شرح])+4,FIND("به نرخ",Table1[شرح])-FIND("سهم",Table1[شرح])-5),"")</f>
        <v/>
      </c>
      <c r="K11" s="10" t="str">
        <f>CHOOSE(MID(Table1[تاریخ],6,2),"فروردین","اردیبهشت","خرداد","تیر","مرداد","شهریور","مهر","آبان","آذر","دی","بهمن","اسفند")</f>
        <v>خرداد</v>
      </c>
      <c r="L11" s="10" t="str">
        <f>LEFT(Table1[[#All],[تاریخ]],4)</f>
        <v>1397</v>
      </c>
      <c r="M11" s="13" t="str">
        <f>Table1[سال]&amp;"-"&amp;Table1[ماه]</f>
        <v>1397-خرداد</v>
      </c>
      <c r="N11" s="9"/>
    </row>
    <row r="12" spans="1:14" ht="15.75" x14ac:dyDescent="0.25">
      <c r="A12" s="17" t="str">
        <f>IF(AND(C12&gt;='گزارش روزانه'!$F$2,C12&lt;='گزارش روزانه'!$F$4,J12='گزارش روزانه'!$D$6),MAX($A$1:A11)+1,"")</f>
        <v/>
      </c>
      <c r="B12" s="10">
        <v>11</v>
      </c>
      <c r="C12" s="10" t="s">
        <v>3105</v>
      </c>
      <c r="D12" s="10" t="s">
        <v>3110</v>
      </c>
      <c r="E12" s="11">
        <v>0</v>
      </c>
      <c r="F12" s="11">
        <v>200000000</v>
      </c>
      <c r="G12" s="11">
        <v>-60230981</v>
      </c>
      <c r="H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2" s="10">
        <f>VALUE(IFERROR(MID(Table1[شرح],11,FIND("سهم",Table1[شرح])-11),0))</f>
        <v>0</v>
      </c>
      <c r="J12" s="10" t="str">
        <f>IFERROR(MID(Table1[شرح],FIND("سهم",Table1[شرح])+4,FIND("به نرخ",Table1[شرح])-FIND("سهم",Table1[شرح])-5),"")</f>
        <v/>
      </c>
      <c r="K12" s="10" t="str">
        <f>CHOOSE(MID(Table1[تاریخ],6,2),"فروردین","اردیبهشت","خرداد","تیر","مرداد","شهریور","مهر","آبان","آذر","دی","بهمن","اسفند")</f>
        <v>خرداد</v>
      </c>
      <c r="L12" s="10" t="str">
        <f>LEFT(Table1[[#All],[تاریخ]],4)</f>
        <v>1397</v>
      </c>
      <c r="M12" s="13" t="str">
        <f>Table1[سال]&amp;"-"&amp;Table1[ماه]</f>
        <v>1397-خرداد</v>
      </c>
      <c r="N12" s="9"/>
    </row>
    <row r="13" spans="1:14" ht="15.75" x14ac:dyDescent="0.25">
      <c r="A13" s="17" t="str">
        <f>IF(AND(C13&gt;='گزارش روزانه'!$F$2,C13&lt;='گزارش روزانه'!$F$4,J13='گزارش روزانه'!$D$6),MAX($A$1:A12)+1,"")</f>
        <v/>
      </c>
      <c r="B13" s="10">
        <v>12</v>
      </c>
      <c r="C13" s="10" t="s">
        <v>3105</v>
      </c>
      <c r="D13" s="10" t="s">
        <v>3111</v>
      </c>
      <c r="E13" s="11">
        <v>0</v>
      </c>
      <c r="F13" s="11">
        <v>199000000</v>
      </c>
      <c r="G13" s="11">
        <v>-260230981</v>
      </c>
      <c r="H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3" s="10">
        <f>VALUE(IFERROR(MID(Table1[شرح],11,FIND("سهم",Table1[شرح])-11),0))</f>
        <v>0</v>
      </c>
      <c r="J13" s="10" t="str">
        <f>IFERROR(MID(Table1[شرح],FIND("سهم",Table1[شرح])+4,FIND("به نرخ",Table1[شرح])-FIND("سهم",Table1[شرح])-5),"")</f>
        <v/>
      </c>
      <c r="K13" s="10" t="str">
        <f>CHOOSE(MID(Table1[تاریخ],6,2),"فروردین","اردیبهشت","خرداد","تیر","مرداد","شهریور","مهر","آبان","آذر","دی","بهمن","اسفند")</f>
        <v>خرداد</v>
      </c>
      <c r="L13" s="10" t="str">
        <f>LEFT(Table1[[#All],[تاریخ]],4)</f>
        <v>1397</v>
      </c>
      <c r="M13" s="13" t="str">
        <f>Table1[سال]&amp;"-"&amp;Table1[ماه]</f>
        <v>1397-خرداد</v>
      </c>
      <c r="N13" s="9"/>
    </row>
    <row r="14" spans="1:14" ht="15.75" x14ac:dyDescent="0.25">
      <c r="A14" s="17" t="str">
        <f>IF(AND(C14&gt;='گزارش روزانه'!$F$2,C14&lt;='گزارش روزانه'!$F$4,J14='گزارش روزانه'!$D$6),MAX($A$1:A13)+1,"")</f>
        <v/>
      </c>
      <c r="B14" s="10">
        <v>13</v>
      </c>
      <c r="C14" s="10" t="s">
        <v>3099</v>
      </c>
      <c r="D14" s="10" t="s">
        <v>3100</v>
      </c>
      <c r="E14" s="11">
        <v>1612294</v>
      </c>
      <c r="F14" s="11">
        <v>0</v>
      </c>
      <c r="G14" s="11">
        <v>-14412539</v>
      </c>
      <c r="H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 s="10">
        <f>VALUE(IFERROR(MID(Table1[شرح],11,FIND("سهم",Table1[شرح])-11),0))</f>
        <v>390</v>
      </c>
      <c r="J14" s="10" t="str">
        <f>IFERROR(MID(Table1[شرح],FIND("سهم",Table1[شرح])+4,FIND("به نرخ",Table1[شرح])-FIND("سهم",Table1[شرح])-5),"")</f>
        <v>ملی سرب وروی ایران</v>
      </c>
      <c r="K14" s="10" t="str">
        <f>CHOOSE(MID(Table1[تاریخ],6,2),"فروردین","اردیبهشت","خرداد","تیر","مرداد","شهریور","مهر","آبان","آذر","دی","بهمن","اسفند")</f>
        <v>خرداد</v>
      </c>
      <c r="L14" s="10" t="str">
        <f>LEFT(Table1[[#All],[تاریخ]],4)</f>
        <v>1397</v>
      </c>
      <c r="M14" s="13" t="str">
        <f>Table1[سال]&amp;"-"&amp;Table1[ماه]</f>
        <v>1397-خرداد</v>
      </c>
      <c r="N14" s="9"/>
    </row>
    <row r="15" spans="1:14" ht="15.75" x14ac:dyDescent="0.25">
      <c r="A15" s="17" t="str">
        <f>IF(AND(C15&gt;='گزارش روزانه'!$F$2,C15&lt;='گزارش روزانه'!$F$4,J15='گزارش روزانه'!$D$6),MAX($A$1:A14)+1,"")</f>
        <v/>
      </c>
      <c r="B15" s="10">
        <v>14</v>
      </c>
      <c r="C15" s="10" t="s">
        <v>3099</v>
      </c>
      <c r="D15" s="10" t="s">
        <v>3101</v>
      </c>
      <c r="E15" s="11">
        <v>16431888</v>
      </c>
      <c r="F15" s="11">
        <v>0</v>
      </c>
      <c r="G15" s="11">
        <v>-12800245</v>
      </c>
      <c r="H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 s="10">
        <f>VALUE(IFERROR(MID(Table1[شرح],11,FIND("سهم",Table1[شرح])-11),0))</f>
        <v>4000</v>
      </c>
      <c r="J15" s="10" t="str">
        <f>IFERROR(MID(Table1[شرح],FIND("سهم",Table1[شرح])+4,FIND("به نرخ",Table1[شرح])-FIND("سهم",Table1[شرح])-5),"")</f>
        <v>ملی سرب وروی ایران</v>
      </c>
      <c r="K15" s="10" t="str">
        <f>CHOOSE(MID(Table1[تاریخ],6,2),"فروردین","اردیبهشت","خرداد","تیر","مرداد","شهریور","مهر","آبان","آذر","دی","بهمن","اسفند")</f>
        <v>خرداد</v>
      </c>
      <c r="L15" s="10" t="str">
        <f>LEFT(Table1[[#All],[تاریخ]],4)</f>
        <v>1397</v>
      </c>
      <c r="M15" s="13" t="str">
        <f>Table1[سال]&amp;"-"&amp;Table1[ماه]</f>
        <v>1397-خرداد</v>
      </c>
      <c r="N15" s="9"/>
    </row>
    <row r="16" spans="1:14" ht="15.75" x14ac:dyDescent="0.25">
      <c r="A16" s="17" t="str">
        <f>IF(AND(C16&gt;='گزارش روزانه'!$F$2,C16&lt;='گزارش روزانه'!$F$4,J16='گزارش روزانه'!$D$6),MAX($A$1:A15)+1,"")</f>
        <v/>
      </c>
      <c r="B16" s="10">
        <v>15</v>
      </c>
      <c r="C16" s="10" t="s">
        <v>3099</v>
      </c>
      <c r="D16" s="10" t="s">
        <v>3102</v>
      </c>
      <c r="E16" s="11">
        <v>61135014</v>
      </c>
      <c r="F16" s="11">
        <v>0</v>
      </c>
      <c r="G16" s="11">
        <v>3631643</v>
      </c>
      <c r="H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 s="10">
        <f>VALUE(IFERROR(MID(Table1[شرح],11,FIND("سهم",Table1[شرح])-11),0))</f>
        <v>14806</v>
      </c>
      <c r="J16" s="10" t="str">
        <f>IFERROR(MID(Table1[شرح],FIND("سهم",Table1[شرح])+4,FIND("به نرخ",Table1[شرح])-FIND("سهم",Table1[شرح])-5),"")</f>
        <v>ملی سرب وروی ایران</v>
      </c>
      <c r="K16" s="10" t="str">
        <f>CHOOSE(MID(Table1[تاریخ],6,2),"فروردین","اردیبهشت","خرداد","تیر","مرداد","شهریور","مهر","آبان","آذر","دی","بهمن","اسفند")</f>
        <v>خرداد</v>
      </c>
      <c r="L16" s="10" t="str">
        <f>LEFT(Table1[[#All],[تاریخ]],4)</f>
        <v>1397</v>
      </c>
      <c r="M16" s="13" t="str">
        <f>Table1[سال]&amp;"-"&amp;Table1[ماه]</f>
        <v>1397-خرداد</v>
      </c>
      <c r="N16" s="9"/>
    </row>
    <row r="17" spans="1:14" ht="15.75" x14ac:dyDescent="0.25">
      <c r="A17" s="17" t="str">
        <f>IF(AND(C17&gt;='گزارش روزانه'!$F$2,C17&lt;='گزارش روزانه'!$F$4,J17='گزارش روزانه'!$D$6),MAX($A$1:A16)+1,"")</f>
        <v/>
      </c>
      <c r="B17" s="10">
        <v>16</v>
      </c>
      <c r="C17" s="10" t="s">
        <v>3099</v>
      </c>
      <c r="D17" s="10" t="s">
        <v>3103</v>
      </c>
      <c r="E17" s="11">
        <v>14433629</v>
      </c>
      <c r="F17" s="11">
        <v>0</v>
      </c>
      <c r="G17" s="11">
        <v>64766657</v>
      </c>
      <c r="H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 s="10">
        <f>VALUE(IFERROR(MID(Table1[شرح],11,FIND("سهم",Table1[شرح])-11),0))</f>
        <v>3581</v>
      </c>
      <c r="J17" s="10" t="str">
        <f>IFERROR(MID(Table1[شرح],FIND("سهم",Table1[شرح])+4,FIND("به نرخ",Table1[شرح])-FIND("سهم",Table1[شرح])-5),"")</f>
        <v>ملی سرب وروی ایران</v>
      </c>
      <c r="K17" s="10" t="str">
        <f>CHOOSE(MID(Table1[تاریخ],6,2),"فروردین","اردیبهشت","خرداد","تیر","مرداد","شهریور","مهر","آبان","آذر","دی","بهمن","اسفند")</f>
        <v>خرداد</v>
      </c>
      <c r="L17" s="10" t="str">
        <f>LEFT(Table1[[#All],[تاریخ]],4)</f>
        <v>1397</v>
      </c>
      <c r="M17" s="13" t="str">
        <f>Table1[سال]&amp;"-"&amp;Table1[ماه]</f>
        <v>1397-خرداد</v>
      </c>
      <c r="N17" s="9"/>
    </row>
    <row r="18" spans="1:14" ht="15.75" x14ac:dyDescent="0.25">
      <c r="A18" s="17" t="str">
        <f>IF(AND(C18&gt;='گزارش روزانه'!$F$2,C18&lt;='گزارش روزانه'!$F$4,J18='گزارش روزانه'!$D$6),MAX($A$1:A17)+1,"")</f>
        <v/>
      </c>
      <c r="B18" s="10">
        <v>17</v>
      </c>
      <c r="C18" s="10" t="s">
        <v>3099</v>
      </c>
      <c r="D18" s="10" t="s">
        <v>3104</v>
      </c>
      <c r="E18" s="11">
        <v>46108351</v>
      </c>
      <c r="F18" s="11">
        <v>0</v>
      </c>
      <c r="G18" s="11">
        <v>79200286</v>
      </c>
      <c r="H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 s="10">
        <f>VALUE(IFERROR(MID(Table1[شرح],11,FIND("سهم",Table1[شرح])-11),0))</f>
        <v>11194</v>
      </c>
      <c r="J18" s="10" t="str">
        <f>IFERROR(MID(Table1[شرح],FIND("سهم",Table1[شرح])+4,FIND("به نرخ",Table1[شرح])-FIND("سهم",Table1[شرح])-5),"")</f>
        <v>ملی سرب وروی ایران</v>
      </c>
      <c r="K18" s="10" t="str">
        <f>CHOOSE(MID(Table1[تاریخ],6,2),"فروردین","اردیبهشت","خرداد","تیر","مرداد","شهریور","مهر","آبان","آذر","دی","بهمن","اسفند")</f>
        <v>خرداد</v>
      </c>
      <c r="L18" s="10" t="str">
        <f>LEFT(Table1[[#All],[تاریخ]],4)</f>
        <v>1397</v>
      </c>
      <c r="M18" s="13" t="str">
        <f>Table1[سال]&amp;"-"&amp;Table1[ماه]</f>
        <v>1397-خرداد</v>
      </c>
      <c r="N18" s="9"/>
    </row>
    <row r="19" spans="1:14" ht="15.75" x14ac:dyDescent="0.25">
      <c r="A19" s="17" t="str">
        <f>IF(AND(C19&gt;='گزارش روزانه'!$F$2,C19&lt;='گزارش روزانه'!$F$4,J19='گزارش روزانه'!$D$6),MAX($A$1:A18)+1,"")</f>
        <v/>
      </c>
      <c r="B19" s="10">
        <v>18</v>
      </c>
      <c r="C19" s="10" t="s">
        <v>3097</v>
      </c>
      <c r="D19" s="10" t="s">
        <v>3098</v>
      </c>
      <c r="E19" s="11">
        <v>0</v>
      </c>
      <c r="F19" s="11">
        <v>31000000</v>
      </c>
      <c r="G19" s="11">
        <v>16587461</v>
      </c>
      <c r="H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9" s="10">
        <f>VALUE(IFERROR(MID(Table1[شرح],11,FIND("سهم",Table1[شرح])-11),0))</f>
        <v>0</v>
      </c>
      <c r="J19" s="10" t="str">
        <f>IFERROR(MID(Table1[شرح],FIND("سهم",Table1[شرح])+4,FIND("به نرخ",Table1[شرح])-FIND("سهم",Table1[شرح])-5),"")</f>
        <v/>
      </c>
      <c r="K19" s="10" t="str">
        <f>CHOOSE(MID(Table1[تاریخ],6,2),"فروردین","اردیبهشت","خرداد","تیر","مرداد","شهریور","مهر","آبان","آذر","دی","بهمن","اسفند")</f>
        <v>خرداد</v>
      </c>
      <c r="L19" s="10" t="str">
        <f>LEFT(Table1[[#All],[تاریخ]],4)</f>
        <v>1397</v>
      </c>
      <c r="M19" s="13" t="str">
        <f>Table1[سال]&amp;"-"&amp;Table1[ماه]</f>
        <v>1397-خرداد</v>
      </c>
      <c r="N19" s="9"/>
    </row>
    <row r="20" spans="1:14" ht="15.75" x14ac:dyDescent="0.25">
      <c r="A20" s="17" t="str">
        <f>IF(AND(C20&gt;='گزارش روزانه'!$F$2,C20&lt;='گزارش روزانه'!$F$4,J20='گزارش روزانه'!$D$6),MAX($A$1:A19)+1,"")</f>
        <v/>
      </c>
      <c r="B20" s="10">
        <v>19</v>
      </c>
      <c r="C20" s="10" t="s">
        <v>3095</v>
      </c>
      <c r="D20" s="10" t="s">
        <v>3096</v>
      </c>
      <c r="E20" s="11">
        <v>15823074</v>
      </c>
      <c r="F20" s="11">
        <v>0</v>
      </c>
      <c r="G20" s="11">
        <v>764387</v>
      </c>
      <c r="H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 s="10">
        <f>VALUE(IFERROR(MID(Table1[شرح],11,FIND("سهم",Table1[شرح])-11),0))</f>
        <v>3600</v>
      </c>
      <c r="J20" s="10" t="str">
        <f>IFERROR(MID(Table1[شرح],FIND("سهم",Table1[شرح])+4,FIND("به نرخ",Table1[شرح])-FIND("سهم",Table1[شرح])-5),"")</f>
        <v>ملی سرب وروی ایران</v>
      </c>
      <c r="K20" s="10" t="str">
        <f>CHOOSE(MID(Table1[تاریخ],6,2),"فروردین","اردیبهشت","خرداد","تیر","مرداد","شهریور","مهر","آبان","آذر","دی","بهمن","اسفند")</f>
        <v>خرداد</v>
      </c>
      <c r="L20" s="10" t="str">
        <f>LEFT(Table1[[#All],[تاریخ]],4)</f>
        <v>1397</v>
      </c>
      <c r="M20" s="13" t="str">
        <f>Table1[سال]&amp;"-"&amp;Table1[ماه]</f>
        <v>1397-خرداد</v>
      </c>
      <c r="N20" s="9"/>
    </row>
    <row r="21" spans="1:14" ht="15.75" x14ac:dyDescent="0.25">
      <c r="A21" s="17">
        <f>IF(AND(C21&gt;='گزارش روزانه'!$F$2,C21&lt;='گزارش روزانه'!$F$4,J21='گزارش روزانه'!$D$6),MAX($A$1:A20)+1,"")</f>
        <v>1</v>
      </c>
      <c r="B21" s="10">
        <v>20</v>
      </c>
      <c r="C21" s="10" t="s">
        <v>3093</v>
      </c>
      <c r="D21" s="10" t="s">
        <v>3094</v>
      </c>
      <c r="E21" s="11">
        <v>1029401</v>
      </c>
      <c r="F21" s="11">
        <v>0</v>
      </c>
      <c r="G21" s="11">
        <v>-265014</v>
      </c>
      <c r="H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 s="10">
        <f>VALUE(IFERROR(MID(Table1[شرح],11,FIND("سهم",Table1[شرح])-11),0))</f>
        <v>270</v>
      </c>
      <c r="J21" s="10" t="str">
        <f>IFERROR(MID(Table1[شرح],FIND("سهم",Table1[شرح])+4,FIND("به نرخ",Table1[شرح])-FIND("سهم",Table1[شرح])-5),"")</f>
        <v>ایران ارقام</v>
      </c>
      <c r="K21" s="10" t="str">
        <f>CHOOSE(MID(Table1[تاریخ],6,2),"فروردین","اردیبهشت","خرداد","تیر","مرداد","شهریور","مهر","آبان","آذر","دی","بهمن","اسفند")</f>
        <v>خرداد</v>
      </c>
      <c r="L21" s="10" t="str">
        <f>LEFT(Table1[[#All],[تاریخ]],4)</f>
        <v>1397</v>
      </c>
      <c r="M21" s="13" t="str">
        <f>Table1[سال]&amp;"-"&amp;Table1[ماه]</f>
        <v>1397-خرداد</v>
      </c>
      <c r="N21" s="9"/>
    </row>
    <row r="22" spans="1:14" ht="15.75" x14ac:dyDescent="0.25">
      <c r="A22" s="17" t="str">
        <f>IF(AND(C22&gt;='گزارش روزانه'!$F$2,C22&lt;='گزارش روزانه'!$F$4,J22='گزارش روزانه'!$D$6),MAX($A$1:A21)+1,"")</f>
        <v/>
      </c>
      <c r="B22" s="10">
        <v>21</v>
      </c>
      <c r="C22" s="10" t="s">
        <v>3091</v>
      </c>
      <c r="D22" s="10" t="s">
        <v>3092</v>
      </c>
      <c r="E22" s="11">
        <v>0</v>
      </c>
      <c r="F22" s="11">
        <v>270000</v>
      </c>
      <c r="G22" s="11">
        <v>4986</v>
      </c>
      <c r="H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2" s="10">
        <f>VALUE(IFERROR(MID(Table1[شرح],11,FIND("سهم",Table1[شرح])-11),0))</f>
        <v>0</v>
      </c>
      <c r="J22" s="10" t="str">
        <f>IFERROR(MID(Table1[شرح],FIND("سهم",Table1[شرح])+4,FIND("به نرخ",Table1[شرح])-FIND("سهم",Table1[شرح])-5),"")</f>
        <v/>
      </c>
      <c r="K22" s="10" t="str">
        <f>CHOOSE(MID(Table1[تاریخ],6,2),"فروردین","اردیبهشت","خرداد","تیر","مرداد","شهریور","مهر","آبان","آذر","دی","بهمن","اسفند")</f>
        <v>خرداد</v>
      </c>
      <c r="L22" s="10" t="str">
        <f>LEFT(Table1[[#All],[تاریخ]],4)</f>
        <v>1397</v>
      </c>
      <c r="M22" s="13" t="str">
        <f>Table1[سال]&amp;"-"&amp;Table1[ماه]</f>
        <v>1397-خرداد</v>
      </c>
      <c r="N22" s="9"/>
    </row>
    <row r="23" spans="1:14" ht="15.75" x14ac:dyDescent="0.25">
      <c r="A23" s="17" t="str">
        <f>IF(AND(C23&gt;='گزارش روزانه'!$F$2,C23&lt;='گزارش روزانه'!$F$4,J23='گزارش روزانه'!$D$6),MAX($A$1:A22)+1,"")</f>
        <v/>
      </c>
      <c r="B23" s="10">
        <v>22</v>
      </c>
      <c r="C23" s="10" t="s">
        <v>3089</v>
      </c>
      <c r="D23" s="10" t="s">
        <v>3090</v>
      </c>
      <c r="E23" s="11">
        <v>0</v>
      </c>
      <c r="F23" s="11">
        <v>394311</v>
      </c>
      <c r="G23" s="11">
        <v>399297</v>
      </c>
      <c r="H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3" s="10">
        <f>VALUE(IFERROR(MID(Table1[شرح],11,FIND("سهم",Table1[شرح])-11),0))</f>
        <v>0</v>
      </c>
      <c r="J23" s="10" t="str">
        <f>IFERROR(MID(Table1[شرح],FIND("سهم",Table1[شرح])+4,FIND("به نرخ",Table1[شرح])-FIND("سهم",Table1[شرح])-5),"")</f>
        <v/>
      </c>
      <c r="K23" s="10" t="str">
        <f>CHOOSE(MID(Table1[تاریخ],6,2),"فروردین","اردیبهشت","خرداد","تیر","مرداد","شهریور","مهر","آبان","آذر","دی","بهمن","اسفند")</f>
        <v>خرداد</v>
      </c>
      <c r="L23" s="10" t="str">
        <f>LEFT(Table1[[#All],[تاریخ]],4)</f>
        <v>1397</v>
      </c>
      <c r="M23" s="13" t="str">
        <f>Table1[سال]&amp;"-"&amp;Table1[ماه]</f>
        <v>1397-خرداد</v>
      </c>
      <c r="N23" s="9"/>
    </row>
    <row r="24" spans="1:14" ht="15.75" x14ac:dyDescent="0.25">
      <c r="A24" s="17">
        <f>IF(AND(C24&gt;='گزارش روزانه'!$F$2,C24&lt;='گزارش روزانه'!$F$4,J24='گزارش روزانه'!$D$6),MAX($A$1:A23)+1,"")</f>
        <v>2</v>
      </c>
      <c r="B24" s="10">
        <v>23</v>
      </c>
      <c r="C24" s="10" t="s">
        <v>3087</v>
      </c>
      <c r="D24" s="10" t="s">
        <v>3088</v>
      </c>
      <c r="E24" s="11">
        <v>10396276</v>
      </c>
      <c r="F24" s="11">
        <v>0</v>
      </c>
      <c r="G24" s="11">
        <v>-9996979</v>
      </c>
      <c r="H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 s="10">
        <f>VALUE(IFERROR(MID(Table1[شرح],11,FIND("سهم",Table1[شرح])-11),0))</f>
        <v>2906</v>
      </c>
      <c r="J24" s="10" t="str">
        <f>IFERROR(MID(Table1[شرح],FIND("سهم",Table1[شرح])+4,FIND("به نرخ",Table1[شرح])-FIND("سهم",Table1[شرح])-5),"")</f>
        <v>ایران ارقام</v>
      </c>
      <c r="K24" s="10" t="str">
        <f>CHOOSE(MID(Table1[تاریخ],6,2),"فروردین","اردیبهشت","خرداد","تیر","مرداد","شهریور","مهر","آبان","آذر","دی","بهمن","اسفند")</f>
        <v>تیر</v>
      </c>
      <c r="L24" s="10" t="str">
        <f>LEFT(Table1[[#All],[تاریخ]],4)</f>
        <v>1397</v>
      </c>
      <c r="M24" s="13" t="str">
        <f>Table1[سال]&amp;"-"&amp;Table1[ماه]</f>
        <v>1397-تیر</v>
      </c>
      <c r="N24" s="9"/>
    </row>
    <row r="25" spans="1:14" ht="15.75" x14ac:dyDescent="0.25">
      <c r="A25" s="17" t="str">
        <f>IF(AND(C25&gt;='گزارش روزانه'!$F$2,C25&lt;='گزارش روزانه'!$F$4,J25='گزارش روزانه'!$D$6),MAX($A$1:A24)+1,"")</f>
        <v/>
      </c>
      <c r="B25" s="10">
        <v>24</v>
      </c>
      <c r="C25" s="10" t="s">
        <v>3085</v>
      </c>
      <c r="D25" s="10" t="s">
        <v>3086</v>
      </c>
      <c r="E25" s="11">
        <v>0</v>
      </c>
      <c r="F25" s="11">
        <v>10000000</v>
      </c>
      <c r="G25" s="11">
        <v>3021</v>
      </c>
      <c r="H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 s="10">
        <f>VALUE(IFERROR(MID(Table1[شرح],11,FIND("سهم",Table1[شرح])-11),0))</f>
        <v>0</v>
      </c>
      <c r="J25" s="10" t="str">
        <f>IFERROR(MID(Table1[شرح],FIND("سهم",Table1[شرح])+4,FIND("به نرخ",Table1[شرح])-FIND("سهم",Table1[شرح])-5),"")</f>
        <v/>
      </c>
      <c r="K25" s="10" t="str">
        <f>CHOOSE(MID(Table1[تاریخ],6,2),"فروردین","اردیبهشت","خرداد","تیر","مرداد","شهریور","مهر","آبان","آذر","دی","بهمن","اسفند")</f>
        <v>تیر</v>
      </c>
      <c r="L25" s="10" t="str">
        <f>LEFT(Table1[[#All],[تاریخ]],4)</f>
        <v>1397</v>
      </c>
      <c r="M25" s="13" t="str">
        <f>Table1[سال]&amp;"-"&amp;Table1[ماه]</f>
        <v>1397-تیر</v>
      </c>
      <c r="N25" s="9"/>
    </row>
    <row r="26" spans="1:14" ht="15.75" x14ac:dyDescent="0.25">
      <c r="A26" s="17">
        <f>IF(AND(C26&gt;='گزارش روزانه'!$F$2,C26&lt;='گزارش روزانه'!$F$4,J26='گزارش روزانه'!$D$6),MAX($A$1:A25)+1,"")</f>
        <v>3</v>
      </c>
      <c r="B26" s="10">
        <v>25</v>
      </c>
      <c r="C26" s="10" t="s">
        <v>3080</v>
      </c>
      <c r="D26" s="10" t="s">
        <v>3081</v>
      </c>
      <c r="E26" s="11">
        <v>15950574</v>
      </c>
      <c r="F26" s="11">
        <v>0</v>
      </c>
      <c r="G26" s="11">
        <v>-499994496</v>
      </c>
      <c r="H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 s="10">
        <f>VALUE(IFERROR(MID(Table1[شرح],11,FIND("سهم",Table1[شرح])-11),0))</f>
        <v>4357</v>
      </c>
      <c r="J26" s="10" t="str">
        <f>IFERROR(MID(Table1[شرح],FIND("سهم",Table1[شرح])+4,FIND("به نرخ",Table1[شرح])-FIND("سهم",Table1[شرح])-5),"")</f>
        <v>ایران ارقام</v>
      </c>
      <c r="K26" s="10" t="str">
        <f>CHOOSE(MID(Table1[تاریخ],6,2),"فروردین","اردیبهشت","خرداد","تیر","مرداد","شهریور","مهر","آبان","آذر","دی","بهمن","اسفند")</f>
        <v>تیر</v>
      </c>
      <c r="L26" s="10" t="str">
        <f>LEFT(Table1[[#All],[تاریخ]],4)</f>
        <v>1397</v>
      </c>
      <c r="M26" s="13" t="str">
        <f>Table1[سال]&amp;"-"&amp;Table1[ماه]</f>
        <v>1397-تیر</v>
      </c>
      <c r="N26" s="9"/>
    </row>
    <row r="27" spans="1:14" ht="15.75" x14ac:dyDescent="0.25">
      <c r="A27" s="17">
        <f>IF(AND(C27&gt;='گزارش روزانه'!$F$2,C27&lt;='گزارش روزانه'!$F$4,J27='گزارش روزانه'!$D$6),MAX($A$1:A26)+1,"")</f>
        <v>4</v>
      </c>
      <c r="B27" s="10">
        <v>26</v>
      </c>
      <c r="C27" s="10" t="s">
        <v>3080</v>
      </c>
      <c r="D27" s="10" t="s">
        <v>3082</v>
      </c>
      <c r="E27" s="11">
        <v>182099626</v>
      </c>
      <c r="F27" s="11">
        <v>0</v>
      </c>
      <c r="G27" s="11">
        <v>-484043922</v>
      </c>
      <c r="H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 s="10">
        <f>VALUE(IFERROR(MID(Table1[شرح],11,FIND("سهم",Table1[شرح])-11),0))</f>
        <v>49906</v>
      </c>
      <c r="J27" s="10" t="str">
        <f>IFERROR(MID(Table1[شرح],FIND("سهم",Table1[شرح])+4,FIND("به نرخ",Table1[شرح])-FIND("سهم",Table1[شرح])-5),"")</f>
        <v>ایران ارقام</v>
      </c>
      <c r="K27" s="10" t="str">
        <f>CHOOSE(MID(Table1[تاریخ],6,2),"فروردین","اردیبهشت","خرداد","تیر","مرداد","شهریور","مهر","آبان","آذر","دی","بهمن","اسفند")</f>
        <v>تیر</v>
      </c>
      <c r="L27" s="10" t="str">
        <f>LEFT(Table1[[#All],[تاریخ]],4)</f>
        <v>1397</v>
      </c>
      <c r="M27" s="13" t="str">
        <f>Table1[سال]&amp;"-"&amp;Table1[ماه]</f>
        <v>1397-تیر</v>
      </c>
      <c r="N27" s="9"/>
    </row>
    <row r="28" spans="1:14" ht="15.75" x14ac:dyDescent="0.25">
      <c r="A28" s="17">
        <f>IF(AND(C28&gt;='گزارش روزانه'!$F$2,C28&lt;='گزارش روزانه'!$F$4,J28='گزارش روزانه'!$D$6),MAX($A$1:A27)+1,"")</f>
        <v>5</v>
      </c>
      <c r="B28" s="10">
        <v>27</v>
      </c>
      <c r="C28" s="10" t="s">
        <v>3080</v>
      </c>
      <c r="D28" s="10" t="s">
        <v>3083</v>
      </c>
      <c r="E28" s="11">
        <v>184050042</v>
      </c>
      <c r="F28" s="11">
        <v>0</v>
      </c>
      <c r="G28" s="11">
        <v>-301944296</v>
      </c>
      <c r="H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8" s="10">
        <f>VALUE(IFERROR(MID(Table1[شرح],11,FIND("سهم",Table1[شرح])-11),0))</f>
        <v>50000</v>
      </c>
      <c r="J28" s="10" t="str">
        <f>IFERROR(MID(Table1[شرح],FIND("سهم",Table1[شرح])+4,FIND("به نرخ",Table1[شرح])-FIND("سهم",Table1[شرح])-5),"")</f>
        <v>ایران ارقام</v>
      </c>
      <c r="K28" s="10" t="str">
        <f>CHOOSE(MID(Table1[تاریخ],6,2),"فروردین","اردیبهشت","خرداد","تیر","مرداد","شهریور","مهر","آبان","آذر","دی","بهمن","اسفند")</f>
        <v>تیر</v>
      </c>
      <c r="L28" s="10" t="str">
        <f>LEFT(Table1[[#All],[تاریخ]],4)</f>
        <v>1397</v>
      </c>
      <c r="M28" s="13" t="str">
        <f>Table1[سال]&amp;"-"&amp;Table1[ماه]</f>
        <v>1397-تیر</v>
      </c>
      <c r="N28" s="9"/>
    </row>
    <row r="29" spans="1:14" ht="15.75" x14ac:dyDescent="0.25">
      <c r="A29" s="17">
        <f>IF(AND(C29&gt;='گزارش روزانه'!$F$2,C29&lt;='گزارش روزانه'!$F$4,J29='گزارش روزانه'!$D$6),MAX($A$1:A28)+1,"")</f>
        <v>6</v>
      </c>
      <c r="B29" s="10">
        <v>28</v>
      </c>
      <c r="C29" s="10" t="s">
        <v>3080</v>
      </c>
      <c r="D29" s="10" t="s">
        <v>3084</v>
      </c>
      <c r="E29" s="11">
        <v>117897275</v>
      </c>
      <c r="F29" s="11">
        <v>0</v>
      </c>
      <c r="G29" s="11">
        <v>-117894254</v>
      </c>
      <c r="H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 s="10">
        <f>VALUE(IFERROR(MID(Table1[شرح],11,FIND("سهم",Table1[شرح])-11),0))</f>
        <v>32293</v>
      </c>
      <c r="J29" s="10" t="str">
        <f>IFERROR(MID(Table1[شرح],FIND("سهم",Table1[شرح])+4,FIND("به نرخ",Table1[شرح])-FIND("سهم",Table1[شرح])-5),"")</f>
        <v>ایران ارقام</v>
      </c>
      <c r="K29" s="10" t="str">
        <f>CHOOSE(MID(Table1[تاریخ],6,2),"فروردین","اردیبهشت","خرداد","تیر","مرداد","شهریور","مهر","آبان","آذر","دی","بهمن","اسفند")</f>
        <v>تیر</v>
      </c>
      <c r="L29" s="10" t="str">
        <f>LEFT(Table1[[#All],[تاریخ]],4)</f>
        <v>1397</v>
      </c>
      <c r="M29" s="13" t="str">
        <f>Table1[سال]&amp;"-"&amp;Table1[ماه]</f>
        <v>1397-تیر</v>
      </c>
      <c r="N29" s="9"/>
    </row>
    <row r="30" spans="1:14" ht="15.75" x14ac:dyDescent="0.25">
      <c r="A30" s="17" t="str">
        <f>IF(AND(C30&gt;='گزارش روزانه'!$F$2,C30&lt;='گزارش روزانه'!$F$4,J30='گزارش روزانه'!$D$6),MAX($A$1:A29)+1,"")</f>
        <v/>
      </c>
      <c r="B30" s="10">
        <v>29</v>
      </c>
      <c r="C30" s="10" t="s">
        <v>3077</v>
      </c>
      <c r="D30" s="10" t="s">
        <v>3078</v>
      </c>
      <c r="E30" s="11">
        <v>0</v>
      </c>
      <c r="F30" s="11">
        <v>300000000</v>
      </c>
      <c r="G30" s="11">
        <v>5504</v>
      </c>
      <c r="H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0" s="10">
        <f>VALUE(IFERROR(MID(Table1[شرح],11,FIND("سهم",Table1[شرح])-11),0))</f>
        <v>0</v>
      </c>
      <c r="J30" s="10" t="str">
        <f>IFERROR(MID(Table1[شرح],FIND("سهم",Table1[شرح])+4,FIND("به نرخ",Table1[شرح])-FIND("سهم",Table1[شرح])-5),"")</f>
        <v/>
      </c>
      <c r="K30" s="10" t="str">
        <f>CHOOSE(MID(Table1[تاریخ],6,2),"فروردین","اردیبهشت","خرداد","تیر","مرداد","شهریور","مهر","آبان","آذر","دی","بهمن","اسفند")</f>
        <v>تیر</v>
      </c>
      <c r="L30" s="10" t="str">
        <f>LEFT(Table1[[#All],[تاریخ]],4)</f>
        <v>1397</v>
      </c>
      <c r="M30" s="13" t="str">
        <f>Table1[سال]&amp;"-"&amp;Table1[ماه]</f>
        <v>1397-تیر</v>
      </c>
      <c r="N30" s="9"/>
    </row>
    <row r="31" spans="1:14" ht="15.75" x14ac:dyDescent="0.25">
      <c r="A31" s="17" t="str">
        <f>IF(AND(C31&gt;='گزارش روزانه'!$F$2,C31&lt;='گزارش روزانه'!$F$4,J31='گزارش روزانه'!$D$6),MAX($A$1:A30)+1,"")</f>
        <v/>
      </c>
      <c r="B31" s="10">
        <v>30</v>
      </c>
      <c r="C31" s="10" t="s">
        <v>3077</v>
      </c>
      <c r="D31" s="10" t="s">
        <v>3079</v>
      </c>
      <c r="E31" s="11">
        <v>0</v>
      </c>
      <c r="F31" s="11">
        <v>200000000</v>
      </c>
      <c r="G31" s="11">
        <v>-299994496</v>
      </c>
      <c r="H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1" s="10">
        <f>VALUE(IFERROR(MID(Table1[شرح],11,FIND("سهم",Table1[شرح])-11),0))</f>
        <v>0</v>
      </c>
      <c r="J31" s="10" t="str">
        <f>IFERROR(MID(Table1[شرح],FIND("سهم",Table1[شرح])+4,FIND("به نرخ",Table1[شرح])-FIND("سهم",Table1[شرح])-5),"")</f>
        <v/>
      </c>
      <c r="K31" s="10" t="str">
        <f>CHOOSE(MID(Table1[تاریخ],6,2),"فروردین","اردیبهشت","خرداد","تیر","مرداد","شهریور","مهر","آبان","آذر","دی","بهمن","اسفند")</f>
        <v>تیر</v>
      </c>
      <c r="L31" s="10" t="str">
        <f>LEFT(Table1[[#All],[تاریخ]],4)</f>
        <v>1397</v>
      </c>
      <c r="M31" s="13" t="str">
        <f>Table1[سال]&amp;"-"&amp;Table1[ماه]</f>
        <v>1397-تیر</v>
      </c>
      <c r="N31" s="9"/>
    </row>
    <row r="32" spans="1:14" ht="15.75" x14ac:dyDescent="0.25">
      <c r="A32" s="17" t="str">
        <f>IF(AND(C32&gt;='گزارش روزانه'!$F$2,C32&lt;='گزارش روزانه'!$F$4,J32='گزارش روزانه'!$D$6),MAX($A$1:A31)+1,"")</f>
        <v/>
      </c>
      <c r="B32" s="10">
        <v>31</v>
      </c>
      <c r="C32" s="10" t="s">
        <v>3075</v>
      </c>
      <c r="D32" s="10" t="s">
        <v>3076</v>
      </c>
      <c r="E32" s="11">
        <v>0</v>
      </c>
      <c r="F32" s="11">
        <v>180000000</v>
      </c>
      <c r="G32" s="11">
        <v>180005504</v>
      </c>
      <c r="H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2" s="10">
        <f>VALUE(IFERROR(MID(Table1[شرح],11,FIND("سهم",Table1[شرح])-11),0))</f>
        <v>0</v>
      </c>
      <c r="J32" s="10" t="str">
        <f>IFERROR(MID(Table1[شرح],FIND("سهم",Table1[شرح])+4,FIND("به نرخ",Table1[شرح])-FIND("سهم",Table1[شرح])-5),"")</f>
        <v/>
      </c>
      <c r="K32" s="10" t="str">
        <f>CHOOSE(MID(Table1[تاریخ],6,2),"فروردین","اردیبهشت","خرداد","تیر","مرداد","شهریور","مهر","آبان","آذر","دی","بهمن","اسفند")</f>
        <v>تیر</v>
      </c>
      <c r="L32" s="10" t="str">
        <f>LEFT(Table1[[#All],[تاریخ]],4)</f>
        <v>1397</v>
      </c>
      <c r="M32" s="13" t="str">
        <f>Table1[سال]&amp;"-"&amp;Table1[ماه]</f>
        <v>1397-تیر</v>
      </c>
      <c r="N32" s="9"/>
    </row>
    <row r="33" spans="1:14" ht="15.75" x14ac:dyDescent="0.25">
      <c r="A33" s="17">
        <f>IF(AND(C33&gt;='گزارش روزانه'!$F$2,C33&lt;='گزارش روزانه'!$F$4,J33='گزارش روزانه'!$D$6),MAX($A$1:A32)+1,"")</f>
        <v>7</v>
      </c>
      <c r="B33" s="10">
        <v>32</v>
      </c>
      <c r="C33" s="10" t="s">
        <v>3067</v>
      </c>
      <c r="D33" s="10" t="s">
        <v>3068</v>
      </c>
      <c r="E33" s="11">
        <v>2118324</v>
      </c>
      <c r="F33" s="11">
        <v>0</v>
      </c>
      <c r="G33" s="11">
        <v>18305</v>
      </c>
      <c r="H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3" s="10">
        <f>VALUE(IFERROR(MID(Table1[شرح],11,FIND("سهم",Table1[شرح])-11),0))</f>
        <v>578</v>
      </c>
      <c r="J33" s="10" t="str">
        <f>IFERROR(MID(Table1[شرح],FIND("سهم",Table1[شرح])+4,FIND("به نرخ",Table1[شرح])-FIND("سهم",Table1[شرح])-5),"")</f>
        <v>ایران ارقام</v>
      </c>
      <c r="K33" s="10" t="str">
        <f>CHOOSE(MID(Table1[تاریخ],6,2),"فروردین","اردیبهشت","خرداد","تیر","مرداد","شهریور","مهر","آبان","آذر","دی","بهمن","اسفند")</f>
        <v>تیر</v>
      </c>
      <c r="L33" s="10" t="str">
        <f>LEFT(Table1[[#All],[تاریخ]],4)</f>
        <v>1397</v>
      </c>
      <c r="M33" s="13" t="str">
        <f>Table1[سال]&amp;"-"&amp;Table1[ماه]</f>
        <v>1397-تیر</v>
      </c>
      <c r="N33" s="9"/>
    </row>
    <row r="34" spans="1:14" ht="15.75" x14ac:dyDescent="0.25">
      <c r="A34" s="17">
        <f>IF(AND(C34&gt;='گزارش روزانه'!$F$2,C34&lt;='گزارش روزانه'!$F$4,J34='گزارش روزانه'!$D$6),MAX($A$1:A33)+1,"")</f>
        <v>8</v>
      </c>
      <c r="B34" s="10">
        <v>33</v>
      </c>
      <c r="C34" s="10" t="s">
        <v>3067</v>
      </c>
      <c r="D34" s="10" t="s">
        <v>3069</v>
      </c>
      <c r="E34" s="11">
        <v>29134560</v>
      </c>
      <c r="F34" s="11">
        <v>0</v>
      </c>
      <c r="G34" s="11">
        <v>2136629</v>
      </c>
      <c r="H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 s="10">
        <f>VALUE(IFERROR(MID(Table1[شرح],11,FIND("سهم",Table1[شرح])-11),0))</f>
        <v>8000</v>
      </c>
      <c r="J34" s="10" t="str">
        <f>IFERROR(MID(Table1[شرح],FIND("سهم",Table1[شرح])+4,FIND("به نرخ",Table1[شرح])-FIND("سهم",Table1[شرح])-5),"")</f>
        <v>ایران ارقام</v>
      </c>
      <c r="K34" s="10" t="str">
        <f>CHOOSE(MID(Table1[تاریخ],6,2),"فروردین","اردیبهشت","خرداد","تیر","مرداد","شهریور","مهر","آبان","آذر","دی","بهمن","اسفند")</f>
        <v>تیر</v>
      </c>
      <c r="L34" s="10" t="str">
        <f>LEFT(Table1[[#All],[تاریخ]],4)</f>
        <v>1397</v>
      </c>
      <c r="M34" s="13" t="str">
        <f>Table1[سال]&amp;"-"&amp;Table1[ماه]</f>
        <v>1397-تیر</v>
      </c>
      <c r="N34" s="9"/>
    </row>
    <row r="35" spans="1:14" ht="15.75" x14ac:dyDescent="0.25">
      <c r="A35" s="17">
        <f>IF(AND(C35&gt;='گزارش روزانه'!$F$2,C35&lt;='گزارش روزانه'!$F$4,J35='گزارش روزانه'!$D$6),MAX($A$1:A34)+1,"")</f>
        <v>9</v>
      </c>
      <c r="B35" s="10">
        <v>34</v>
      </c>
      <c r="C35" s="10" t="s">
        <v>3067</v>
      </c>
      <c r="D35" s="10" t="s">
        <v>3070</v>
      </c>
      <c r="E35" s="11">
        <v>3661910</v>
      </c>
      <c r="F35" s="11">
        <v>0</v>
      </c>
      <c r="G35" s="11">
        <v>31271189</v>
      </c>
      <c r="H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 s="10">
        <f>VALUE(IFERROR(MID(Table1[شرح],11,FIND("سهم",Table1[شرح])-11),0))</f>
        <v>1000</v>
      </c>
      <c r="J35" s="10" t="str">
        <f>IFERROR(MID(Table1[شرح],FIND("سهم",Table1[شرح])+4,FIND("به نرخ",Table1[شرح])-FIND("سهم",Table1[شرح])-5),"")</f>
        <v>ایران ارقام</v>
      </c>
      <c r="K35" s="10" t="str">
        <f>CHOOSE(MID(Table1[تاریخ],6,2),"فروردین","اردیبهشت","خرداد","تیر","مرداد","شهریور","مهر","آبان","آذر","دی","بهمن","اسفند")</f>
        <v>تیر</v>
      </c>
      <c r="L35" s="10" t="str">
        <f>LEFT(Table1[[#All],[تاریخ]],4)</f>
        <v>1397</v>
      </c>
      <c r="M35" s="13" t="str">
        <f>Table1[سال]&amp;"-"&amp;Table1[ماه]</f>
        <v>1397-تیر</v>
      </c>
      <c r="N35" s="9"/>
    </row>
    <row r="36" spans="1:14" ht="15.75" x14ac:dyDescent="0.25">
      <c r="A36" s="17">
        <f>IF(AND(C36&gt;='گزارش روزانه'!$F$2,C36&lt;='گزارش روزانه'!$F$4,J36='گزارش روزانه'!$D$6),MAX($A$1:A35)+1,"")</f>
        <v>10</v>
      </c>
      <c r="B36" s="10">
        <v>35</v>
      </c>
      <c r="C36" s="10" t="s">
        <v>3067</v>
      </c>
      <c r="D36" s="10" t="s">
        <v>3071</v>
      </c>
      <c r="E36" s="11">
        <v>7289664</v>
      </c>
      <c r="F36" s="11">
        <v>0</v>
      </c>
      <c r="G36" s="11">
        <v>34933099</v>
      </c>
      <c r="H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6" s="10">
        <f>VALUE(IFERROR(MID(Table1[شرح],11,FIND("سهم",Table1[شرح])-11),0))</f>
        <v>2000</v>
      </c>
      <c r="J36" s="10" t="str">
        <f>IFERROR(MID(Table1[شرح],FIND("سهم",Table1[شرح])+4,FIND("به نرخ",Table1[شرح])-FIND("سهم",Table1[شرح])-5),"")</f>
        <v>ایران ارقام</v>
      </c>
      <c r="K36" s="10" t="str">
        <f>CHOOSE(MID(Table1[تاریخ],6,2),"فروردین","اردیبهشت","خرداد","تیر","مرداد","شهریور","مهر","آبان","آذر","دی","بهمن","اسفند")</f>
        <v>تیر</v>
      </c>
      <c r="L36" s="10" t="str">
        <f>LEFT(Table1[[#All],[تاریخ]],4)</f>
        <v>1397</v>
      </c>
      <c r="M36" s="13" t="str">
        <f>Table1[سال]&amp;"-"&amp;Table1[ماه]</f>
        <v>1397-تیر</v>
      </c>
      <c r="N36" s="9"/>
    </row>
    <row r="37" spans="1:14" ht="15.75" x14ac:dyDescent="0.25">
      <c r="A37" s="17">
        <f>IF(AND(C37&gt;='گزارش روزانه'!$F$2,C37&lt;='گزارش روزانه'!$F$4,J37='گزارش روزانه'!$D$6),MAX($A$1:A36)+1,"")</f>
        <v>11</v>
      </c>
      <c r="B37" s="10">
        <v>36</v>
      </c>
      <c r="C37" s="10" t="s">
        <v>3067</v>
      </c>
      <c r="D37" s="10" t="s">
        <v>3072</v>
      </c>
      <c r="E37" s="11">
        <v>54958829</v>
      </c>
      <c r="F37" s="11">
        <v>0</v>
      </c>
      <c r="G37" s="11">
        <v>42222763</v>
      </c>
      <c r="H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7" s="10">
        <f>VALUE(IFERROR(MID(Table1[شرح],11,FIND("سهم",Table1[شرح])-11),0))</f>
        <v>15000</v>
      </c>
      <c r="J37" s="10" t="str">
        <f>IFERROR(MID(Table1[شرح],FIND("سهم",Table1[شرح])+4,FIND("به نرخ",Table1[شرح])-FIND("سهم",Table1[شرح])-5),"")</f>
        <v>ایران ارقام</v>
      </c>
      <c r="K37" s="10" t="str">
        <f>CHOOSE(MID(Table1[تاریخ],6,2),"فروردین","اردیبهشت","خرداد","تیر","مرداد","شهریور","مهر","آبان","آذر","دی","بهمن","اسفند")</f>
        <v>تیر</v>
      </c>
      <c r="L37" s="10" t="str">
        <f>LEFT(Table1[[#All],[تاریخ]],4)</f>
        <v>1397</v>
      </c>
      <c r="M37" s="13" t="str">
        <f>Table1[سال]&amp;"-"&amp;Table1[ماه]</f>
        <v>1397-تیر</v>
      </c>
      <c r="N37" s="9"/>
    </row>
    <row r="38" spans="1:14" ht="15.75" x14ac:dyDescent="0.25">
      <c r="A38" s="17">
        <f>IF(AND(C38&gt;='گزارش روزانه'!$F$2,C38&lt;='گزارش روزانه'!$F$4,J38='گزارش روزانه'!$D$6),MAX($A$1:A37)+1,"")</f>
        <v>12</v>
      </c>
      <c r="B38" s="10">
        <v>37</v>
      </c>
      <c r="C38" s="10" t="s">
        <v>3067</v>
      </c>
      <c r="D38" s="10" t="s">
        <v>3073</v>
      </c>
      <c r="E38" s="11">
        <v>73318617</v>
      </c>
      <c r="F38" s="11">
        <v>0</v>
      </c>
      <c r="G38" s="11">
        <v>97181592</v>
      </c>
      <c r="H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8" s="10">
        <f>VALUE(IFERROR(MID(Table1[شرح],11,FIND("سهم",Table1[شرح])-11),0))</f>
        <v>20000</v>
      </c>
      <c r="J38" s="10" t="str">
        <f>IFERROR(MID(Table1[شرح],FIND("سهم",Table1[شرح])+4,FIND("به نرخ",Table1[شرح])-FIND("سهم",Table1[شرح])-5),"")</f>
        <v>ایران ارقام</v>
      </c>
      <c r="K38" s="10" t="str">
        <f>CHOOSE(MID(Table1[تاریخ],6,2),"فروردین","اردیبهشت","خرداد","تیر","مرداد","شهریور","مهر","آبان","آذر","دی","بهمن","اسفند")</f>
        <v>تیر</v>
      </c>
      <c r="L38" s="10" t="str">
        <f>LEFT(Table1[[#All],[تاریخ]],4)</f>
        <v>1397</v>
      </c>
      <c r="M38" s="13" t="str">
        <f>Table1[سال]&amp;"-"&amp;Table1[ماه]</f>
        <v>1397-تیر</v>
      </c>
      <c r="N38" s="9"/>
    </row>
    <row r="39" spans="1:14" ht="15.75" x14ac:dyDescent="0.25">
      <c r="A39" s="17">
        <f>IF(AND(C39&gt;='گزارش روزانه'!$F$2,C39&lt;='گزارش روزانه'!$F$4,J39='گزارش روزانه'!$D$6),MAX($A$1:A38)+1,"")</f>
        <v>13</v>
      </c>
      <c r="B39" s="10">
        <v>38</v>
      </c>
      <c r="C39" s="10" t="s">
        <v>3067</v>
      </c>
      <c r="D39" s="10" t="s">
        <v>3074</v>
      </c>
      <c r="E39" s="11">
        <v>9505295</v>
      </c>
      <c r="F39" s="11">
        <v>0</v>
      </c>
      <c r="G39" s="11">
        <v>170500209</v>
      </c>
      <c r="H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9" s="10">
        <f>VALUE(IFERROR(MID(Table1[شرح],11,FIND("سهم",Table1[شرح])-11),0))</f>
        <v>2600</v>
      </c>
      <c r="J39" s="10" t="str">
        <f>IFERROR(MID(Table1[شرح],FIND("سهم",Table1[شرح])+4,FIND("به نرخ",Table1[شرح])-FIND("سهم",Table1[شرح])-5),"")</f>
        <v>ایران ارقام</v>
      </c>
      <c r="K39" s="10" t="str">
        <f>CHOOSE(MID(Table1[تاریخ],6,2),"فروردین","اردیبهشت","خرداد","تیر","مرداد","شهریور","مهر","آبان","آذر","دی","بهمن","اسفند")</f>
        <v>تیر</v>
      </c>
      <c r="L39" s="10" t="str">
        <f>LEFT(Table1[[#All],[تاریخ]],4)</f>
        <v>1397</v>
      </c>
      <c r="M39" s="13" t="str">
        <f>Table1[سال]&amp;"-"&amp;Table1[ماه]</f>
        <v>1397-تیر</v>
      </c>
      <c r="N39" s="9"/>
    </row>
    <row r="40" spans="1:14" ht="15.75" x14ac:dyDescent="0.25">
      <c r="A40" s="17" t="str">
        <f>IF(AND(C40&gt;='گزارش روزانه'!$F$2,C40&lt;='گزارش روزانه'!$F$4,J40='گزارش روزانه'!$D$6),MAX($A$1:A39)+1,"")</f>
        <v/>
      </c>
      <c r="B40" s="10">
        <v>39</v>
      </c>
      <c r="C40" s="10" t="s">
        <v>3063</v>
      </c>
      <c r="D40" s="10" t="s">
        <v>3064</v>
      </c>
      <c r="E40" s="11">
        <v>121119398</v>
      </c>
      <c r="F40" s="11">
        <v>0</v>
      </c>
      <c r="G40" s="11">
        <v>-359990893</v>
      </c>
      <c r="H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 s="10">
        <f>VALUE(IFERROR(MID(Table1[شرح],11,FIND("سهم",Table1[شرح])-11),0))</f>
        <v>10000</v>
      </c>
      <c r="J40" s="10" t="str">
        <f>IFERROR(MID(Table1[شرح],FIND("سهم",Table1[شرح])+4,FIND("به نرخ",Table1[شرح])-FIND("سهم",Table1[شرح])-5),"")</f>
        <v>فرآوری موادمعدنی ایران</v>
      </c>
      <c r="K40" s="10" t="str">
        <f>CHOOSE(MID(Table1[تاریخ],6,2),"فروردین","اردیبهشت","خرداد","تیر","مرداد","شهریور","مهر","آبان","آذر","دی","بهمن","اسفند")</f>
        <v>تیر</v>
      </c>
      <c r="L40" s="10" t="str">
        <f>LEFT(Table1[[#All],[تاریخ]],4)</f>
        <v>1397</v>
      </c>
      <c r="M40" s="13" t="str">
        <f>Table1[سال]&amp;"-"&amp;Table1[ماه]</f>
        <v>1397-تیر</v>
      </c>
      <c r="N40" s="9"/>
    </row>
    <row r="41" spans="1:14" ht="15.75" x14ac:dyDescent="0.25">
      <c r="A41" s="17">
        <f>IF(AND(C41&gt;='گزارش روزانه'!$F$2,C41&lt;='گزارش روزانه'!$F$4,J41='گزارش روزانه'!$D$6),MAX($A$1:A40)+1,"")</f>
        <v>14</v>
      </c>
      <c r="B41" s="10">
        <v>40</v>
      </c>
      <c r="C41" s="10" t="s">
        <v>3063</v>
      </c>
      <c r="D41" s="10" t="s">
        <v>3065</v>
      </c>
      <c r="E41" s="11">
        <v>175711520</v>
      </c>
      <c r="F41" s="11">
        <v>0</v>
      </c>
      <c r="G41" s="11">
        <v>-238871495</v>
      </c>
      <c r="H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1" s="10">
        <f>VALUE(IFERROR(MID(Table1[شرح],11,FIND("سهم",Table1[شرح])-11),0))</f>
        <v>50000</v>
      </c>
      <c r="J41" s="10" t="str">
        <f>IFERROR(MID(Table1[شرح],FIND("سهم",Table1[شرح])+4,FIND("به نرخ",Table1[شرح])-FIND("سهم",Table1[شرح])-5),"")</f>
        <v>ایران ارقام</v>
      </c>
      <c r="K41" s="10" t="str">
        <f>CHOOSE(MID(Table1[تاریخ],6,2),"فروردین","اردیبهشت","خرداد","تیر","مرداد","شهریور","مهر","آبان","آذر","دی","بهمن","اسفند")</f>
        <v>تیر</v>
      </c>
      <c r="L41" s="10" t="str">
        <f>LEFT(Table1[[#All],[تاریخ]],4)</f>
        <v>1397</v>
      </c>
      <c r="M41" s="13" t="str">
        <f>Table1[سال]&amp;"-"&amp;Table1[ماه]</f>
        <v>1397-تیر</v>
      </c>
      <c r="N41" s="9"/>
    </row>
    <row r="42" spans="1:14" ht="15.75" x14ac:dyDescent="0.25">
      <c r="A42" s="17" t="str">
        <f>IF(AND(C42&gt;='گزارش روزانه'!$F$2,C42&lt;='گزارش روزانه'!$F$4,J42='گزارش روزانه'!$D$6),MAX($A$1:A41)+1,"")</f>
        <v/>
      </c>
      <c r="B42" s="10">
        <v>41</v>
      </c>
      <c r="C42" s="10" t="s">
        <v>3063</v>
      </c>
      <c r="D42" s="10" t="s">
        <v>3066</v>
      </c>
      <c r="E42" s="11">
        <v>63178280</v>
      </c>
      <c r="F42" s="11">
        <v>0</v>
      </c>
      <c r="G42" s="11">
        <v>-63159975</v>
      </c>
      <c r="H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2" s="10">
        <f>VALUE(IFERROR(MID(Table1[شرح],11,FIND("سهم",Table1[شرح])-11),0))</f>
        <v>14500</v>
      </c>
      <c r="J42" s="10" t="str">
        <f>IFERROR(MID(Table1[شرح],FIND("سهم",Table1[شرح])+4,FIND("به نرخ",Table1[شرح])-FIND("سهم",Table1[شرح])-5),"")</f>
        <v>ملی سرب وروی ایران</v>
      </c>
      <c r="K42" s="10" t="str">
        <f>CHOOSE(MID(Table1[تاریخ],6,2),"فروردین","اردیبهشت","خرداد","تیر","مرداد","شهریور","مهر","آبان","آذر","دی","بهمن","اسفند")</f>
        <v>تیر</v>
      </c>
      <c r="L42" s="10" t="str">
        <f>LEFT(Table1[[#All],[تاریخ]],4)</f>
        <v>1397</v>
      </c>
      <c r="M42" s="13" t="str">
        <f>Table1[سال]&amp;"-"&amp;Table1[ماه]</f>
        <v>1397-تیر</v>
      </c>
      <c r="N42" s="9"/>
    </row>
    <row r="43" spans="1:14" ht="15.75" x14ac:dyDescent="0.25">
      <c r="A43" s="17" t="str">
        <f>IF(AND(C43&gt;='گزارش روزانه'!$F$2,C43&lt;='گزارش روزانه'!$F$4,J43='گزارش روزانه'!$D$6),MAX($A$1:A42)+1,"")</f>
        <v/>
      </c>
      <c r="B43" s="10">
        <v>42</v>
      </c>
      <c r="C43" s="10" t="s">
        <v>3060</v>
      </c>
      <c r="D43" s="10" t="s">
        <v>3061</v>
      </c>
      <c r="E43" s="11">
        <v>0</v>
      </c>
      <c r="F43" s="11">
        <v>200000000</v>
      </c>
      <c r="G43" s="11">
        <v>9107</v>
      </c>
      <c r="H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43" s="10">
        <f>VALUE(IFERROR(MID(Table1[شرح],11,FIND("سهم",Table1[شرح])-11),0))</f>
        <v>0</v>
      </c>
      <c r="J43" s="10" t="str">
        <f>IFERROR(MID(Table1[شرح],FIND("سهم",Table1[شرح])+4,FIND("به نرخ",Table1[شرح])-FIND("سهم",Table1[شرح])-5),"")</f>
        <v/>
      </c>
      <c r="K43" s="10" t="str">
        <f>CHOOSE(MID(Table1[تاریخ],6,2),"فروردین","اردیبهشت","خرداد","تیر","مرداد","شهریور","مهر","آبان","آذر","دی","بهمن","اسفند")</f>
        <v>تیر</v>
      </c>
      <c r="L43" s="10" t="str">
        <f>LEFT(Table1[[#All],[تاریخ]],4)</f>
        <v>1397</v>
      </c>
      <c r="M43" s="13" t="str">
        <f>Table1[سال]&amp;"-"&amp;Table1[ماه]</f>
        <v>1397-تیر</v>
      </c>
      <c r="N43" s="9"/>
    </row>
    <row r="44" spans="1:14" ht="15.75" x14ac:dyDescent="0.25">
      <c r="A44" s="17" t="str">
        <f>IF(AND(C44&gt;='گزارش روزانه'!$F$2,C44&lt;='گزارش روزانه'!$F$4,J44='گزارش روزانه'!$D$6),MAX($A$1:A43)+1,"")</f>
        <v/>
      </c>
      <c r="B44" s="10">
        <v>43</v>
      </c>
      <c r="C44" s="10" t="s">
        <v>3060</v>
      </c>
      <c r="D44" s="10" t="s">
        <v>3062</v>
      </c>
      <c r="E44" s="11">
        <v>0</v>
      </c>
      <c r="F44" s="11">
        <v>160000000</v>
      </c>
      <c r="G44" s="11">
        <v>-199990893</v>
      </c>
      <c r="H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44" s="10">
        <f>VALUE(IFERROR(MID(Table1[شرح],11,FIND("سهم",Table1[شرح])-11),0))</f>
        <v>0</v>
      </c>
      <c r="J44" s="10" t="str">
        <f>IFERROR(MID(Table1[شرح],FIND("سهم",Table1[شرح])+4,FIND("به نرخ",Table1[شرح])-FIND("سهم",Table1[شرح])-5),"")</f>
        <v/>
      </c>
      <c r="K44" s="10" t="str">
        <f>CHOOSE(MID(Table1[تاریخ],6,2),"فروردین","اردیبهشت","خرداد","تیر","مرداد","شهریور","مهر","آبان","آذر","دی","بهمن","اسفند")</f>
        <v>تیر</v>
      </c>
      <c r="L44" s="10" t="str">
        <f>LEFT(Table1[[#All],[تاریخ]],4)</f>
        <v>1397</v>
      </c>
      <c r="M44" s="13" t="str">
        <f>Table1[سال]&amp;"-"&amp;Table1[ماه]</f>
        <v>1397-تیر</v>
      </c>
      <c r="N44" s="9"/>
    </row>
    <row r="45" spans="1:14" ht="15.75" x14ac:dyDescent="0.25">
      <c r="A45" s="17">
        <f>IF(AND(C45&gt;='گزارش روزانه'!$F$2,C45&lt;='گزارش روزانه'!$F$4,J45='گزارش روزانه'!$D$6),MAX($A$1:A44)+1,"")</f>
        <v>15</v>
      </c>
      <c r="B45" s="10">
        <v>44</v>
      </c>
      <c r="C45" s="10" t="s">
        <v>3058</v>
      </c>
      <c r="D45" s="10" t="s">
        <v>3059</v>
      </c>
      <c r="E45" s="11">
        <v>8491928</v>
      </c>
      <c r="F45" s="11">
        <v>0</v>
      </c>
      <c r="G45" s="11">
        <v>-8482821</v>
      </c>
      <c r="H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 s="10">
        <f>VALUE(IFERROR(MID(Table1[شرح],11,FIND("سهم",Table1[شرح])-11),0))</f>
        <v>2473</v>
      </c>
      <c r="J45" s="10" t="str">
        <f>IFERROR(MID(Table1[شرح],FIND("سهم",Table1[شرح])+4,FIND("به نرخ",Table1[شرح])-FIND("سهم",Table1[شرح])-5),"")</f>
        <v>ایران ارقام</v>
      </c>
      <c r="K45" s="10" t="str">
        <f>CHOOSE(MID(Table1[تاریخ],6,2),"فروردین","اردیبهشت","خرداد","تیر","مرداد","شهریور","مهر","آبان","آذر","دی","بهمن","اسفند")</f>
        <v>تیر</v>
      </c>
      <c r="L45" s="10" t="str">
        <f>LEFT(Table1[[#All],[تاریخ]],4)</f>
        <v>1397</v>
      </c>
      <c r="M45" s="13" t="str">
        <f>Table1[سال]&amp;"-"&amp;Table1[ماه]</f>
        <v>1397-تیر</v>
      </c>
      <c r="N45" s="9"/>
    </row>
    <row r="46" spans="1:14" ht="15.75" x14ac:dyDescent="0.25">
      <c r="A46" s="17" t="str">
        <f>IF(AND(C46&gt;='گزارش روزانه'!$F$2,C46&lt;='گزارش روزانه'!$F$4,J46='گزارش روزانه'!$D$6),MAX($A$1:A45)+1,"")</f>
        <v/>
      </c>
      <c r="B46" s="10">
        <v>45</v>
      </c>
      <c r="C46" s="10" t="s">
        <v>3055</v>
      </c>
      <c r="D46" s="10" t="s">
        <v>3056</v>
      </c>
      <c r="E46" s="11">
        <v>275013863</v>
      </c>
      <c r="F46" s="11">
        <v>0</v>
      </c>
      <c r="G46" s="11">
        <v>-274996684</v>
      </c>
      <c r="H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 s="10">
        <f>VALUE(IFERROR(MID(Table1[شرح],11,FIND("سهم",Table1[شرح])-11),0))</f>
        <v>57149</v>
      </c>
      <c r="J46" s="10" t="str">
        <f>IFERROR(MID(Table1[شرح],FIND("سهم",Table1[شرح])+4,FIND("به نرخ",Table1[شرح])-FIND("سهم",Table1[شرح])-5),"")</f>
        <v>ملی سرب وروی ایران</v>
      </c>
      <c r="K46" s="10" t="str">
        <f>CHOOSE(MID(Table1[تاریخ],6,2),"فروردین","اردیبهشت","خرداد","تیر","مرداد","شهریور","مهر","آبان","آذر","دی","بهمن","اسفند")</f>
        <v>تیر</v>
      </c>
      <c r="L46" s="10" t="str">
        <f>LEFT(Table1[[#All],[تاریخ]],4)</f>
        <v>1397</v>
      </c>
      <c r="M46" s="13" t="str">
        <f>Table1[سال]&amp;"-"&amp;Table1[ماه]</f>
        <v>1397-تیر</v>
      </c>
      <c r="N46" s="9"/>
    </row>
    <row r="47" spans="1:14" ht="15.75" x14ac:dyDescent="0.25">
      <c r="A47" s="17" t="str">
        <f>IF(AND(C47&gt;='گزارش روزانه'!$F$2,C47&lt;='گزارش روزانه'!$F$4,J47='گزارش روزانه'!$D$6),MAX($A$1:A46)+1,"")</f>
        <v/>
      </c>
      <c r="B47" s="10">
        <v>46</v>
      </c>
      <c r="C47" s="10" t="s">
        <v>3055</v>
      </c>
      <c r="D47" s="10" t="s">
        <v>3057</v>
      </c>
      <c r="E47" s="11">
        <v>0</v>
      </c>
      <c r="F47" s="11">
        <v>8500000</v>
      </c>
      <c r="G47" s="11">
        <v>17179</v>
      </c>
      <c r="H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47" s="10">
        <f>VALUE(IFERROR(MID(Table1[شرح],11,FIND("سهم",Table1[شرح])-11),0))</f>
        <v>0</v>
      </c>
      <c r="J47" s="10" t="str">
        <f>IFERROR(MID(Table1[شرح],FIND("سهم",Table1[شرح])+4,FIND("به نرخ",Table1[شرح])-FIND("سهم",Table1[شرح])-5),"")</f>
        <v/>
      </c>
      <c r="K47" s="10" t="str">
        <f>CHOOSE(MID(Table1[تاریخ],6,2),"فروردین","اردیبهشت","خرداد","تیر","مرداد","شهریور","مهر","آبان","آذر","دی","بهمن","اسفند")</f>
        <v>تیر</v>
      </c>
      <c r="L47" s="10" t="str">
        <f>LEFT(Table1[[#All],[تاریخ]],4)</f>
        <v>1397</v>
      </c>
      <c r="M47" s="13" t="str">
        <f>Table1[سال]&amp;"-"&amp;Table1[ماه]</f>
        <v>1397-تیر</v>
      </c>
      <c r="N47" s="9"/>
    </row>
    <row r="48" spans="1:14" ht="15.75" x14ac:dyDescent="0.25">
      <c r="A48" s="17" t="str">
        <f>IF(AND(C48&gt;='گزارش روزانه'!$F$2,C48&lt;='گزارش روزانه'!$F$4,J48='گزارش روزانه'!$D$6),MAX($A$1:A47)+1,"")</f>
        <v/>
      </c>
      <c r="B48" s="10">
        <v>47</v>
      </c>
      <c r="C48" s="10" t="s">
        <v>3053</v>
      </c>
      <c r="D48" s="10" t="s">
        <v>3054</v>
      </c>
      <c r="E48" s="11">
        <v>0</v>
      </c>
      <c r="F48" s="11">
        <v>275000000</v>
      </c>
      <c r="G48" s="11">
        <v>3316</v>
      </c>
      <c r="H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48" s="10">
        <f>VALUE(IFERROR(MID(Table1[شرح],11,FIND("سهم",Table1[شرح])-11),0))</f>
        <v>0</v>
      </c>
      <c r="J48" s="10" t="str">
        <f>IFERROR(MID(Table1[شرح],FIND("سهم",Table1[شرح])+4,FIND("به نرخ",Table1[شرح])-FIND("سهم",Table1[شرح])-5),"")</f>
        <v/>
      </c>
      <c r="K48" s="10" t="str">
        <f>CHOOSE(MID(Table1[تاریخ],6,2),"فروردین","اردیبهشت","خرداد","تیر","مرداد","شهریور","مهر","آبان","آذر","دی","بهمن","اسفند")</f>
        <v>تیر</v>
      </c>
      <c r="L48" s="10" t="str">
        <f>LEFT(Table1[[#All],[تاریخ]],4)</f>
        <v>1397</v>
      </c>
      <c r="M48" s="13" t="str">
        <f>Table1[سال]&amp;"-"&amp;Table1[ماه]</f>
        <v>1397-تیر</v>
      </c>
      <c r="N48" s="9"/>
    </row>
    <row r="49" spans="1:14" ht="15.75" x14ac:dyDescent="0.25">
      <c r="A49" s="17" t="str">
        <f>IF(AND(C49&gt;='گزارش روزانه'!$F$2,C49&lt;='گزارش روزانه'!$F$4,J49='گزارش روزانه'!$D$6),MAX($A$1:A48)+1,"")</f>
        <v/>
      </c>
      <c r="B49" s="10">
        <v>48</v>
      </c>
      <c r="C49" s="10" t="s">
        <v>3051</v>
      </c>
      <c r="D49" s="10" t="s">
        <v>3052</v>
      </c>
      <c r="E49" s="11">
        <v>0</v>
      </c>
      <c r="F49" s="11">
        <v>178200</v>
      </c>
      <c r="G49" s="11">
        <v>181516</v>
      </c>
      <c r="H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49" s="10">
        <f>VALUE(IFERROR(MID(Table1[شرح],11,FIND("سهم",Table1[شرح])-11),0))</f>
        <v>0</v>
      </c>
      <c r="J49" s="10" t="str">
        <f>IFERROR(MID(Table1[شرح],FIND("سهم",Table1[شرح])+4,FIND("به نرخ",Table1[شرح])-FIND("سهم",Table1[شرح])-5),"")</f>
        <v/>
      </c>
      <c r="K49" s="10" t="str">
        <f>CHOOSE(MID(Table1[تاریخ],6,2),"فروردین","اردیبهشت","خرداد","تیر","مرداد","شهریور","مهر","آبان","آذر","دی","بهمن","اسفند")</f>
        <v>تیر</v>
      </c>
      <c r="L49" s="10" t="str">
        <f>LEFT(Table1[[#All],[تاریخ]],4)</f>
        <v>1397</v>
      </c>
      <c r="M49" s="13" t="str">
        <f>Table1[سال]&amp;"-"&amp;Table1[ماه]</f>
        <v>1397-تیر</v>
      </c>
      <c r="N49" s="9"/>
    </row>
    <row r="50" spans="1:14" ht="15.75" x14ac:dyDescent="0.25">
      <c r="A50" s="17" t="str">
        <f>IF(AND(C50&gt;='گزارش روزانه'!$F$2,C50&lt;='گزارش روزانه'!$F$4,J50='گزارش روزانه'!$D$6),MAX($A$1:A49)+1,"")</f>
        <v/>
      </c>
      <c r="B50" s="10">
        <v>49</v>
      </c>
      <c r="C50" s="10" t="s">
        <v>3048</v>
      </c>
      <c r="D50" s="10" t="s">
        <v>3049</v>
      </c>
      <c r="E50" s="11">
        <v>43508291</v>
      </c>
      <c r="F50" s="11">
        <v>0</v>
      </c>
      <c r="G50" s="11">
        <v>-129990037</v>
      </c>
      <c r="H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0" s="10">
        <f>VALUE(IFERROR(MID(Table1[شرح],11,FIND("سهم",Table1[شرح])-11),0))</f>
        <v>36063</v>
      </c>
      <c r="J50" s="10" t="str">
        <f>IFERROR(MID(Table1[شرح],FIND("سهم",Table1[شرح])+4,FIND("به نرخ",Table1[شرح])-FIND("سهم",Table1[شرح])-5),"")</f>
        <v>سهامی ذوب آهن اصفهان</v>
      </c>
      <c r="K50" s="10" t="str">
        <f>CHOOSE(MID(Table1[تاریخ],6,2),"فروردین","اردیبهشت","خرداد","تیر","مرداد","شهریور","مهر","آبان","آذر","دی","بهمن","اسفند")</f>
        <v>مرداد</v>
      </c>
      <c r="L50" s="10" t="str">
        <f>LEFT(Table1[[#All],[تاریخ]],4)</f>
        <v>1397</v>
      </c>
      <c r="M50" s="13" t="str">
        <f>Table1[سال]&amp;"-"&amp;Table1[ماه]</f>
        <v>1397-مرداد</v>
      </c>
      <c r="N50" s="9"/>
    </row>
    <row r="51" spans="1:14" ht="15.75" x14ac:dyDescent="0.25">
      <c r="A51" s="17" t="str">
        <f>IF(AND(C51&gt;='گزارش روزانه'!$F$2,C51&lt;='گزارش روزانه'!$F$4,J51='گزارش روزانه'!$D$6),MAX($A$1:A50)+1,"")</f>
        <v/>
      </c>
      <c r="B51" s="10">
        <v>50</v>
      </c>
      <c r="C51" s="10" t="s">
        <v>3048</v>
      </c>
      <c r="D51" s="10" t="s">
        <v>3050</v>
      </c>
      <c r="E51" s="11">
        <v>86663262</v>
      </c>
      <c r="F51" s="11">
        <v>0</v>
      </c>
      <c r="G51" s="11">
        <v>-86481746</v>
      </c>
      <c r="H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1" s="10">
        <f>VALUE(IFERROR(MID(Table1[شرح],11,FIND("سهم",Table1[شرح])-11),0))</f>
        <v>71893</v>
      </c>
      <c r="J51" s="10" t="str">
        <f>IFERROR(MID(Table1[شرح],FIND("سهم",Table1[شرح])+4,FIND("به نرخ",Table1[شرح])-FIND("سهم",Table1[شرح])-5),"")</f>
        <v>سهامی ذوب آهن اصفهان</v>
      </c>
      <c r="K51" s="10" t="str">
        <f>CHOOSE(MID(Table1[تاریخ],6,2),"فروردین","اردیبهشت","خرداد","تیر","مرداد","شهریور","مهر","آبان","آذر","دی","بهمن","اسفند")</f>
        <v>مرداد</v>
      </c>
      <c r="L51" s="10" t="str">
        <f>LEFT(Table1[[#All],[تاریخ]],4)</f>
        <v>1397</v>
      </c>
      <c r="M51" s="13" t="str">
        <f>Table1[سال]&amp;"-"&amp;Table1[ماه]</f>
        <v>1397-مرداد</v>
      </c>
      <c r="N51" s="9"/>
    </row>
    <row r="52" spans="1:14" ht="15.75" x14ac:dyDescent="0.25">
      <c r="A52" s="17" t="str">
        <f>IF(AND(C52&gt;='گزارش روزانه'!$F$2,C52&lt;='گزارش روزانه'!$F$4,J52='گزارش روزانه'!$D$6),MAX($A$1:A51)+1,"")</f>
        <v/>
      </c>
      <c r="B52" s="10">
        <v>51</v>
      </c>
      <c r="C52" s="10" t="s">
        <v>3046</v>
      </c>
      <c r="D52" s="10" t="s">
        <v>3047</v>
      </c>
      <c r="E52" s="11">
        <v>0</v>
      </c>
      <c r="F52" s="11">
        <v>130000000</v>
      </c>
      <c r="G52" s="11">
        <v>9963</v>
      </c>
      <c r="H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52" s="10">
        <f>VALUE(IFERROR(MID(Table1[شرح],11,FIND("سهم",Table1[شرح])-11),0))</f>
        <v>0</v>
      </c>
      <c r="J52" s="10" t="str">
        <f>IFERROR(MID(Table1[شرح],FIND("سهم",Table1[شرح])+4,FIND("به نرخ",Table1[شرح])-FIND("سهم",Table1[شرح])-5),"")</f>
        <v/>
      </c>
      <c r="K52" s="10" t="str">
        <f>CHOOSE(MID(Table1[تاریخ],6,2),"فروردین","اردیبهشت","خرداد","تیر","مرداد","شهریور","مهر","آبان","آذر","دی","بهمن","اسفند")</f>
        <v>مرداد</v>
      </c>
      <c r="L52" s="10" t="str">
        <f>LEFT(Table1[[#All],[تاریخ]],4)</f>
        <v>1397</v>
      </c>
      <c r="M52" s="13" t="str">
        <f>Table1[سال]&amp;"-"&amp;Table1[ماه]</f>
        <v>1397-مرداد</v>
      </c>
      <c r="N52" s="9"/>
    </row>
    <row r="53" spans="1:14" ht="15.75" x14ac:dyDescent="0.25">
      <c r="A53" s="17" t="str">
        <f>IF(AND(C53&gt;='گزارش روزانه'!$F$2,C53&lt;='گزارش روزانه'!$F$4,J53='گزارش روزانه'!$D$6),MAX($A$1:A52)+1,"")</f>
        <v/>
      </c>
      <c r="B53" s="10">
        <v>52</v>
      </c>
      <c r="C53" s="10" t="s">
        <v>3044</v>
      </c>
      <c r="D53" s="10" t="s">
        <v>3045</v>
      </c>
      <c r="E53" s="11">
        <v>2981567</v>
      </c>
      <c r="F53" s="11">
        <v>0</v>
      </c>
      <c r="G53" s="11">
        <v>-2971604</v>
      </c>
      <c r="H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3" s="10">
        <f>VALUE(IFERROR(MID(Table1[شرح],11,FIND("سهم",Table1[شرح])-11),0))</f>
        <v>440</v>
      </c>
      <c r="J53" s="10" t="str">
        <f>IFERROR(MID(Table1[شرح],FIND("سهم",Table1[شرح])+4,FIND("به نرخ",Table1[شرح])-FIND("سهم",Table1[شرح])-5),"")</f>
        <v>فراورده های نسوزایران</v>
      </c>
      <c r="K53" s="10" t="str">
        <f>CHOOSE(MID(Table1[تاریخ],6,2),"فروردین","اردیبهشت","خرداد","تیر","مرداد","شهریور","مهر","آبان","آذر","دی","بهمن","اسفند")</f>
        <v>مرداد</v>
      </c>
      <c r="L53" s="10" t="str">
        <f>LEFT(Table1[[#All],[تاریخ]],4)</f>
        <v>1397</v>
      </c>
      <c r="M53" s="13" t="str">
        <f>Table1[سال]&amp;"-"&amp;Table1[ماه]</f>
        <v>1397-مرداد</v>
      </c>
      <c r="N53" s="9"/>
    </row>
    <row r="54" spans="1:14" ht="15.75" x14ac:dyDescent="0.25">
      <c r="A54" s="17">
        <f>IF(AND(C54&gt;='گزارش روزانه'!$F$2,C54&lt;='گزارش روزانه'!$F$4,J54='گزارش روزانه'!$D$6),MAX($A$1:A53)+1,"")</f>
        <v>16</v>
      </c>
      <c r="B54" s="10">
        <v>53</v>
      </c>
      <c r="C54" s="10" t="s">
        <v>3039</v>
      </c>
      <c r="D54" s="10" t="s">
        <v>3040</v>
      </c>
      <c r="E54" s="11">
        <v>147739</v>
      </c>
      <c r="F54" s="11">
        <v>0</v>
      </c>
      <c r="G54" s="11">
        <v>-9958784</v>
      </c>
      <c r="H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4" s="10">
        <f>VALUE(IFERROR(MID(Table1[شرح],11,FIND("سهم",Table1[شرح])-11),0))</f>
        <v>45</v>
      </c>
      <c r="J54" s="10" t="str">
        <f>IFERROR(MID(Table1[شرح],FIND("سهم",Table1[شرح])+4,FIND("به نرخ",Table1[شرح])-FIND("سهم",Table1[شرح])-5),"")</f>
        <v>ایران ارقام</v>
      </c>
      <c r="K54" s="10" t="str">
        <f>CHOOSE(MID(Table1[تاریخ],6,2),"فروردین","اردیبهشت","خرداد","تیر","مرداد","شهریور","مهر","آبان","آذر","دی","بهمن","اسفند")</f>
        <v>مرداد</v>
      </c>
      <c r="L54" s="10" t="str">
        <f>LEFT(Table1[[#All],[تاریخ]],4)</f>
        <v>1397</v>
      </c>
      <c r="M54" s="13" t="str">
        <f>Table1[سال]&amp;"-"&amp;Table1[ماه]</f>
        <v>1397-مرداد</v>
      </c>
      <c r="N54" s="9"/>
    </row>
    <row r="55" spans="1:14" ht="15.75" x14ac:dyDescent="0.25">
      <c r="A55" s="17">
        <f>IF(AND(C55&gt;='گزارش روزانه'!$F$2,C55&lt;='گزارش روزانه'!$F$4,J55='گزارش روزانه'!$D$6),MAX($A$1:A54)+1,"")</f>
        <v>17</v>
      </c>
      <c r="B55" s="10">
        <v>54</v>
      </c>
      <c r="C55" s="10" t="s">
        <v>3039</v>
      </c>
      <c r="D55" s="10" t="s">
        <v>3041</v>
      </c>
      <c r="E55" s="11">
        <v>3279143</v>
      </c>
      <c r="F55" s="11">
        <v>0</v>
      </c>
      <c r="G55" s="11">
        <v>-9811045</v>
      </c>
      <c r="H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5" s="10">
        <f>VALUE(IFERROR(MID(Table1[شرح],11,FIND("سهم",Table1[شرح])-11),0))</f>
        <v>1000</v>
      </c>
      <c r="J55" s="10" t="str">
        <f>IFERROR(MID(Table1[شرح],FIND("سهم",Table1[شرح])+4,FIND("به نرخ",Table1[شرح])-FIND("سهم",Table1[شرح])-5),"")</f>
        <v>ایران ارقام</v>
      </c>
      <c r="K55" s="10" t="str">
        <f>CHOOSE(MID(Table1[تاریخ],6,2),"فروردین","اردیبهشت","خرداد","تیر","مرداد","شهریور","مهر","آبان","آذر","دی","بهمن","اسفند")</f>
        <v>مرداد</v>
      </c>
      <c r="L55" s="10" t="str">
        <f>LEFT(Table1[[#All],[تاریخ]],4)</f>
        <v>1397</v>
      </c>
      <c r="M55" s="13" t="str">
        <f>Table1[سال]&amp;"-"&amp;Table1[ماه]</f>
        <v>1397-مرداد</v>
      </c>
      <c r="N55" s="9"/>
    </row>
    <row r="56" spans="1:14" ht="15.75" x14ac:dyDescent="0.25">
      <c r="A56" s="17">
        <f>IF(AND(C56&gt;='گزارش روزانه'!$F$2,C56&lt;='گزارش روزانه'!$F$4,J56='گزارش روزانه'!$D$6),MAX($A$1:A55)+1,"")</f>
        <v>18</v>
      </c>
      <c r="B56" s="10">
        <v>55</v>
      </c>
      <c r="C56" s="10" t="s">
        <v>3039</v>
      </c>
      <c r="D56" s="10" t="s">
        <v>3042</v>
      </c>
      <c r="E56" s="11">
        <v>6560298</v>
      </c>
      <c r="F56" s="11">
        <v>0</v>
      </c>
      <c r="G56" s="11">
        <v>-6531902</v>
      </c>
      <c r="H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6" s="10">
        <f>VALUE(IFERROR(MID(Table1[شرح],11,FIND("سهم",Table1[شرح])-11),0))</f>
        <v>2000</v>
      </c>
      <c r="J56" s="10" t="str">
        <f>IFERROR(MID(Table1[شرح],FIND("سهم",Table1[شرح])+4,FIND("به نرخ",Table1[شرح])-FIND("سهم",Table1[شرح])-5),"")</f>
        <v>ایران ارقام</v>
      </c>
      <c r="K56" s="10" t="str">
        <f>CHOOSE(MID(Table1[تاریخ],6,2),"فروردین","اردیبهشت","خرداد","تیر","مرداد","شهریور","مهر","آبان","آذر","دی","بهمن","اسفند")</f>
        <v>مرداد</v>
      </c>
      <c r="L56" s="10" t="str">
        <f>LEFT(Table1[[#All],[تاریخ]],4)</f>
        <v>1397</v>
      </c>
      <c r="M56" s="13" t="str">
        <f>Table1[سال]&amp;"-"&amp;Table1[ماه]</f>
        <v>1397-مرداد</v>
      </c>
      <c r="N56" s="9"/>
    </row>
    <row r="57" spans="1:14" ht="15.75" x14ac:dyDescent="0.25">
      <c r="A57" s="17" t="str">
        <f>IF(AND(C57&gt;='گزارش روزانه'!$F$2,C57&lt;='گزارش روزانه'!$F$4,J57='گزارش روزانه'!$D$6),MAX($A$1:A56)+1,"")</f>
        <v/>
      </c>
      <c r="B57" s="10">
        <v>56</v>
      </c>
      <c r="C57" s="10" t="s">
        <v>3039</v>
      </c>
      <c r="D57" s="10" t="s">
        <v>3043</v>
      </c>
      <c r="E57" s="11">
        <v>0</v>
      </c>
      <c r="F57" s="11">
        <v>3000000</v>
      </c>
      <c r="G57" s="11">
        <v>28396</v>
      </c>
      <c r="H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57" s="10">
        <f>VALUE(IFERROR(MID(Table1[شرح],11,FIND("سهم",Table1[شرح])-11),0))</f>
        <v>0</v>
      </c>
      <c r="J57" s="10" t="str">
        <f>IFERROR(MID(Table1[شرح],FIND("سهم",Table1[شرح])+4,FIND("به نرخ",Table1[شرح])-FIND("سهم",Table1[شرح])-5),"")</f>
        <v/>
      </c>
      <c r="K57" s="10" t="str">
        <f>CHOOSE(MID(Table1[تاریخ],6,2),"فروردین","اردیبهشت","خرداد","تیر","مرداد","شهریور","مهر","آبان","آذر","دی","بهمن","اسفند")</f>
        <v>مرداد</v>
      </c>
      <c r="L57" s="10" t="str">
        <f>LEFT(Table1[[#All],[تاریخ]],4)</f>
        <v>1397</v>
      </c>
      <c r="M57" s="13" t="str">
        <f>Table1[سال]&amp;"-"&amp;Table1[ماه]</f>
        <v>1397-مرداد</v>
      </c>
      <c r="N57" s="9"/>
    </row>
    <row r="58" spans="1:14" ht="15.75" x14ac:dyDescent="0.25">
      <c r="A58" s="17" t="str">
        <f>IF(AND(C58&gt;='گزارش روزانه'!$F$2,C58&lt;='گزارش روزانه'!$F$4,J58='گزارش روزانه'!$D$6),MAX($A$1:A57)+1,"")</f>
        <v/>
      </c>
      <c r="B58" s="10">
        <v>57</v>
      </c>
      <c r="C58" s="10" t="s">
        <v>3037</v>
      </c>
      <c r="D58" s="10" t="s">
        <v>3038</v>
      </c>
      <c r="E58" s="11">
        <v>0</v>
      </c>
      <c r="F58" s="11">
        <v>10000000</v>
      </c>
      <c r="G58" s="11">
        <v>41216</v>
      </c>
      <c r="H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58" s="10">
        <f>VALUE(IFERROR(MID(Table1[شرح],11,FIND("سهم",Table1[شرح])-11),0))</f>
        <v>0</v>
      </c>
      <c r="J58" s="10" t="str">
        <f>IFERROR(MID(Table1[شرح],FIND("سهم",Table1[شرح])+4,FIND("به نرخ",Table1[شرح])-FIND("سهم",Table1[شرح])-5),"")</f>
        <v/>
      </c>
      <c r="K58" s="10" t="str">
        <f>CHOOSE(MID(Table1[تاریخ],6,2),"فروردین","اردیبهشت","خرداد","تیر","مرداد","شهریور","مهر","آبان","آذر","دی","بهمن","اسفند")</f>
        <v>مرداد</v>
      </c>
      <c r="L58" s="10" t="str">
        <f>LEFT(Table1[[#All],[تاریخ]],4)</f>
        <v>1397</v>
      </c>
      <c r="M58" s="13" t="str">
        <f>Table1[سال]&amp;"-"&amp;Table1[ماه]</f>
        <v>1397-مرداد</v>
      </c>
      <c r="N58" s="9"/>
    </row>
    <row r="59" spans="1:14" ht="15.75" x14ac:dyDescent="0.25">
      <c r="A59" s="17">
        <f>IF(AND(C59&gt;='گزارش روزانه'!$F$2,C59&lt;='گزارش روزانه'!$F$4,J59='گزارش روزانه'!$D$6),MAX($A$1:A58)+1,"")</f>
        <v>19</v>
      </c>
      <c r="B59" s="10">
        <v>58</v>
      </c>
      <c r="C59" s="10" t="s">
        <v>3035</v>
      </c>
      <c r="D59" s="10" t="s">
        <v>3036</v>
      </c>
      <c r="E59" s="11">
        <v>29997307</v>
      </c>
      <c r="F59" s="11">
        <v>0</v>
      </c>
      <c r="G59" s="11">
        <v>-29956091</v>
      </c>
      <c r="H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 s="10">
        <f>VALUE(IFERROR(MID(Table1[شرح],11,FIND("سهم",Table1[شرح])-11),0))</f>
        <v>10013</v>
      </c>
      <c r="J59" s="10" t="str">
        <f>IFERROR(MID(Table1[شرح],FIND("سهم",Table1[شرح])+4,FIND("به نرخ",Table1[شرح])-FIND("سهم",Table1[شرح])-5),"")</f>
        <v>ایران ارقام</v>
      </c>
      <c r="K59" s="10" t="str">
        <f>CHOOSE(MID(Table1[تاریخ],6,2),"فروردین","اردیبهشت","خرداد","تیر","مرداد","شهریور","مهر","آبان","آذر","دی","بهمن","اسفند")</f>
        <v>مرداد</v>
      </c>
      <c r="L59" s="10" t="str">
        <f>LEFT(Table1[[#All],[تاریخ]],4)</f>
        <v>1397</v>
      </c>
      <c r="M59" s="13" t="str">
        <f>Table1[سال]&amp;"-"&amp;Table1[ماه]</f>
        <v>1397-مرداد</v>
      </c>
      <c r="N59" s="9"/>
    </row>
    <row r="60" spans="1:14" ht="15.75" x14ac:dyDescent="0.25">
      <c r="A60" s="17" t="str">
        <f>IF(AND(C60&gt;='گزارش روزانه'!$F$2,C60&lt;='گزارش روزانه'!$F$4,J60='گزارش روزانه'!$D$6),MAX($A$1:A59)+1,"")</f>
        <v/>
      </c>
      <c r="B60" s="10">
        <v>59</v>
      </c>
      <c r="C60" s="10" t="s">
        <v>3033</v>
      </c>
      <c r="D60" s="10" t="s">
        <v>3034</v>
      </c>
      <c r="E60" s="11">
        <v>0</v>
      </c>
      <c r="F60" s="11">
        <v>30000000</v>
      </c>
      <c r="G60" s="11">
        <v>43909</v>
      </c>
      <c r="H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60" s="10">
        <f>VALUE(IFERROR(MID(Table1[شرح],11,FIND("سهم",Table1[شرح])-11),0))</f>
        <v>0</v>
      </c>
      <c r="J60" s="10" t="str">
        <f>IFERROR(MID(Table1[شرح],FIND("سهم",Table1[شرح])+4,FIND("به نرخ",Table1[شرح])-FIND("سهم",Table1[شرح])-5),"")</f>
        <v/>
      </c>
      <c r="K60" s="10" t="str">
        <f>CHOOSE(MID(Table1[تاریخ],6,2),"فروردین","اردیبهشت","خرداد","تیر","مرداد","شهریور","مهر","آبان","آذر","دی","بهمن","اسفند")</f>
        <v>مرداد</v>
      </c>
      <c r="L60" s="10" t="str">
        <f>LEFT(Table1[[#All],[تاریخ]],4)</f>
        <v>1397</v>
      </c>
      <c r="M60" s="13" t="str">
        <f>Table1[سال]&amp;"-"&amp;Table1[ماه]</f>
        <v>1397-مرداد</v>
      </c>
      <c r="N60" s="9"/>
    </row>
    <row r="61" spans="1:14" ht="15.75" x14ac:dyDescent="0.25">
      <c r="A61" s="17" t="str">
        <f>IF(AND(C61&gt;='گزارش روزانه'!$F$2,C61&lt;='گزارش روزانه'!$F$4,J61='گزارش روزانه'!$D$6),MAX($A$1:A60)+1,"")</f>
        <v/>
      </c>
      <c r="B61" s="10">
        <v>60</v>
      </c>
      <c r="C61" s="10" t="s">
        <v>3030</v>
      </c>
      <c r="D61" s="10" t="s">
        <v>3031</v>
      </c>
      <c r="E61" s="11">
        <v>2042125</v>
      </c>
      <c r="F61" s="11">
        <v>0</v>
      </c>
      <c r="G61" s="11">
        <v>1784</v>
      </c>
      <c r="H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 s="10">
        <f>VALUE(IFERROR(MID(Table1[شرح],11,FIND("سهم",Table1[شرح])-11),0))</f>
        <v>344</v>
      </c>
      <c r="J61" s="10" t="str">
        <f>IFERROR(MID(Table1[شرح],FIND("سهم",Table1[شرح])+4,FIND("به نرخ",Table1[شرح])-FIND("سهم",Table1[شرح])-5),"")</f>
        <v>باما</v>
      </c>
      <c r="K61" s="10" t="str">
        <f>CHOOSE(MID(Table1[تاریخ],6,2),"فروردین","اردیبهشت","خرداد","تیر","مرداد","شهریور","مهر","آبان","آذر","دی","بهمن","اسفند")</f>
        <v>مرداد</v>
      </c>
      <c r="L61" s="10" t="str">
        <f>LEFT(Table1[[#All],[تاریخ]],4)</f>
        <v>1397</v>
      </c>
      <c r="M61" s="13" t="str">
        <f>Table1[سال]&amp;"-"&amp;Table1[ماه]</f>
        <v>1397-مرداد</v>
      </c>
      <c r="N61" s="9"/>
    </row>
    <row r="62" spans="1:14" ht="15.75" x14ac:dyDescent="0.25">
      <c r="A62" s="17" t="str">
        <f>IF(AND(C62&gt;='گزارش روزانه'!$F$2,C62&lt;='گزارش روزانه'!$F$4,J62='گزارش روزانه'!$D$6),MAX($A$1:A61)+1,"")</f>
        <v/>
      </c>
      <c r="B62" s="10">
        <v>61</v>
      </c>
      <c r="C62" s="10" t="s">
        <v>3030</v>
      </c>
      <c r="D62" s="10" t="s">
        <v>3032</v>
      </c>
      <c r="E62" s="11">
        <v>0</v>
      </c>
      <c r="F62" s="11">
        <v>2000000</v>
      </c>
      <c r="G62" s="11">
        <v>2043909</v>
      </c>
      <c r="H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62" s="10">
        <f>VALUE(IFERROR(MID(Table1[شرح],11,FIND("سهم",Table1[شرح])-11),0))</f>
        <v>0</v>
      </c>
      <c r="J62" s="10" t="str">
        <f>IFERROR(MID(Table1[شرح],FIND("سهم",Table1[شرح])+4,FIND("به نرخ",Table1[شرح])-FIND("سهم",Table1[شرح])-5),"")</f>
        <v/>
      </c>
      <c r="K62" s="10" t="str">
        <f>CHOOSE(MID(Table1[تاریخ],6,2),"فروردین","اردیبهشت","خرداد","تیر","مرداد","شهریور","مهر","آبان","آذر","دی","بهمن","اسفند")</f>
        <v>مرداد</v>
      </c>
      <c r="L62" s="10" t="str">
        <f>LEFT(Table1[[#All],[تاریخ]],4)</f>
        <v>1397</v>
      </c>
      <c r="M62" s="13" t="str">
        <f>Table1[سال]&amp;"-"&amp;Table1[ماه]</f>
        <v>1397-مرداد</v>
      </c>
      <c r="N62" s="9"/>
    </row>
    <row r="63" spans="1:14" ht="15.75" x14ac:dyDescent="0.25">
      <c r="A63" s="17" t="str">
        <f>IF(AND(C63&gt;='گزارش روزانه'!$F$2,C63&lt;='گزارش روزانه'!$F$4,J63='گزارش روزانه'!$D$6),MAX($A$1:A62)+1,"")</f>
        <v/>
      </c>
      <c r="B63" s="10">
        <v>62</v>
      </c>
      <c r="C63" s="10" t="s">
        <v>3028</v>
      </c>
      <c r="D63" s="10" t="s">
        <v>3029</v>
      </c>
      <c r="E63" s="11">
        <v>297406007</v>
      </c>
      <c r="F63" s="11">
        <v>0</v>
      </c>
      <c r="G63" s="11">
        <v>-297404223</v>
      </c>
      <c r="H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3" s="10">
        <f>VALUE(IFERROR(MID(Table1[شرح],11,FIND("سهم",Table1[شرح])-11),0))</f>
        <v>0</v>
      </c>
      <c r="J63" s="10" t="str">
        <f>IFERROR(MID(Table1[شرح],FIND("سهم",Table1[شرح])+4,FIND("به نرخ",Table1[شرح])-FIND("سهم",Table1[شرح])-5),"")</f>
        <v/>
      </c>
      <c r="K63" s="10" t="str">
        <f>CHOOSE(MID(Table1[تاریخ],6,2),"فروردین","اردیبهشت","خرداد","تیر","مرداد","شهریور","مهر","آبان","آذر","دی","بهمن","اسفند")</f>
        <v>مرداد</v>
      </c>
      <c r="L63" s="10" t="str">
        <f>LEFT(Table1[[#All],[تاریخ]],4)</f>
        <v>1397</v>
      </c>
      <c r="M63" s="13" t="str">
        <f>Table1[سال]&amp;"-"&amp;Table1[ماه]</f>
        <v>1397-مرداد</v>
      </c>
      <c r="N63" s="9"/>
    </row>
    <row r="64" spans="1:14" ht="15.75" x14ac:dyDescent="0.25">
      <c r="A64" s="17" t="str">
        <f>IF(AND(C64&gt;='گزارش روزانه'!$F$2,C64&lt;='گزارش روزانه'!$F$4,J64='گزارش روزانه'!$D$6),MAX($A$1:A63)+1,"")</f>
        <v/>
      </c>
      <c r="B64" s="10">
        <v>63</v>
      </c>
      <c r="C64" s="10" t="s">
        <v>3025</v>
      </c>
      <c r="D64" s="10" t="s">
        <v>3026</v>
      </c>
      <c r="E64" s="11">
        <v>2580562</v>
      </c>
      <c r="F64" s="11">
        <v>0</v>
      </c>
      <c r="G64" s="11">
        <v>15215</v>
      </c>
      <c r="H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4" s="10">
        <f>VALUE(IFERROR(MID(Table1[شرح],11,FIND("سهم",Table1[شرح])-11),0))</f>
        <v>152</v>
      </c>
      <c r="J64" s="10" t="str">
        <f>IFERROR(MID(Table1[شرح],FIND("سهم",Table1[شرح])+4,FIND("به نرخ",Table1[شرح])-FIND("سهم",Table1[شرح])-5),"")</f>
        <v>معادن بافق</v>
      </c>
      <c r="K64" s="10" t="str">
        <f>CHOOSE(MID(Table1[تاریخ],6,2),"فروردین","اردیبهشت","خرداد","تیر","مرداد","شهریور","مهر","آبان","آذر","دی","بهمن","اسفند")</f>
        <v>مرداد</v>
      </c>
      <c r="L64" s="10" t="str">
        <f>LEFT(Table1[[#All],[تاریخ]],4)</f>
        <v>1397</v>
      </c>
      <c r="M64" s="13" t="str">
        <f>Table1[سال]&amp;"-"&amp;Table1[ماه]</f>
        <v>1397-مرداد</v>
      </c>
      <c r="N64" s="9"/>
    </row>
    <row r="65" spans="1:14" ht="15.75" x14ac:dyDescent="0.25">
      <c r="A65" s="17" t="str">
        <f>IF(AND(C65&gt;='گزارش روزانه'!$F$2,C65&lt;='گزارش روزانه'!$F$4,J65='گزارش روزانه'!$D$6),MAX($A$1:A64)+1,"")</f>
        <v/>
      </c>
      <c r="B65" s="10">
        <v>64</v>
      </c>
      <c r="C65" s="10" t="s">
        <v>3025</v>
      </c>
      <c r="D65" s="10" t="s">
        <v>3027</v>
      </c>
      <c r="E65" s="11">
        <v>0</v>
      </c>
      <c r="F65" s="11">
        <v>300000000</v>
      </c>
      <c r="G65" s="11">
        <v>2595777</v>
      </c>
      <c r="H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65" s="10">
        <f>VALUE(IFERROR(MID(Table1[شرح],11,FIND("سهم",Table1[شرح])-11),0))</f>
        <v>0</v>
      </c>
      <c r="J65" s="10" t="str">
        <f>IFERROR(MID(Table1[شرح],FIND("سهم",Table1[شرح])+4,FIND("به نرخ",Table1[شرح])-FIND("سهم",Table1[شرح])-5),"")</f>
        <v/>
      </c>
      <c r="K65" s="10" t="str">
        <f>CHOOSE(MID(Table1[تاریخ],6,2),"فروردین","اردیبهشت","خرداد","تیر","مرداد","شهریور","مهر","آبان","آذر","دی","بهمن","اسفند")</f>
        <v>مرداد</v>
      </c>
      <c r="L65" s="10" t="str">
        <f>LEFT(Table1[[#All],[تاریخ]],4)</f>
        <v>1397</v>
      </c>
      <c r="M65" s="13" t="str">
        <f>Table1[سال]&amp;"-"&amp;Table1[ماه]</f>
        <v>1397-مرداد</v>
      </c>
      <c r="N65" s="9"/>
    </row>
    <row r="66" spans="1:14" ht="15.75" x14ac:dyDescent="0.25">
      <c r="A66" s="17" t="str">
        <f>IF(AND(C66&gt;='گزارش روزانه'!$F$2,C66&lt;='گزارش روزانه'!$F$4,J66='گزارش روزانه'!$D$6),MAX($A$1:A65)+1,"")</f>
        <v/>
      </c>
      <c r="B66" s="10">
        <v>65</v>
      </c>
      <c r="C66" s="10" t="s">
        <v>3023</v>
      </c>
      <c r="D66" s="10" t="s">
        <v>3024</v>
      </c>
      <c r="E66" s="11">
        <v>2005761</v>
      </c>
      <c r="F66" s="11">
        <v>0</v>
      </c>
      <c r="G66" s="11">
        <v>-1990546</v>
      </c>
      <c r="H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6" s="10">
        <f>VALUE(IFERROR(MID(Table1[شرح],11,FIND("سهم",Table1[شرح])-11),0))</f>
        <v>100</v>
      </c>
      <c r="J66" s="10" t="str">
        <f>IFERROR(MID(Table1[شرح],FIND("سهم",Table1[شرح])+4,FIND("به نرخ",Table1[شرح])-FIND("سهم",Table1[شرح])-5),"")</f>
        <v>پالایش نفت لاوان</v>
      </c>
      <c r="K66" s="10" t="str">
        <f>CHOOSE(MID(Table1[تاریخ],6,2),"فروردین","اردیبهشت","خرداد","تیر","مرداد","شهریور","مهر","آبان","آذر","دی","بهمن","اسفند")</f>
        <v>مرداد</v>
      </c>
      <c r="L66" s="10" t="str">
        <f>LEFT(Table1[[#All],[تاریخ]],4)</f>
        <v>1397</v>
      </c>
      <c r="M66" s="13" t="str">
        <f>Table1[سال]&amp;"-"&amp;Table1[ماه]</f>
        <v>1397-مرداد</v>
      </c>
      <c r="N66" s="9"/>
    </row>
    <row r="67" spans="1:14" ht="15.75" x14ac:dyDescent="0.25">
      <c r="A67" s="17" t="str">
        <f>IF(AND(C67&gt;='گزارش روزانه'!$F$2,C67&lt;='گزارش روزانه'!$F$4,J67='گزارش روزانه'!$D$6),MAX($A$1:A66)+1,"")</f>
        <v/>
      </c>
      <c r="B67" s="10">
        <v>66</v>
      </c>
      <c r="C67" s="10" t="s">
        <v>3021</v>
      </c>
      <c r="D67" s="10" t="s">
        <v>3022</v>
      </c>
      <c r="E67" s="11">
        <v>0</v>
      </c>
      <c r="F67" s="11">
        <v>2000000</v>
      </c>
      <c r="G67" s="11">
        <v>9454</v>
      </c>
      <c r="H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67" s="10">
        <f>VALUE(IFERROR(MID(Table1[شرح],11,FIND("سهم",Table1[شرح])-11),0))</f>
        <v>0</v>
      </c>
      <c r="J67" s="10" t="str">
        <f>IFERROR(MID(Table1[شرح],FIND("سهم",Table1[شرح])+4,FIND("به نرخ",Table1[شرح])-FIND("سهم",Table1[شرح])-5),"")</f>
        <v/>
      </c>
      <c r="K67" s="10" t="str">
        <f>CHOOSE(MID(Table1[تاریخ],6,2),"فروردین","اردیبهشت","خرداد","تیر","مرداد","شهریور","مهر","آبان","آذر","دی","بهمن","اسفند")</f>
        <v>مرداد</v>
      </c>
      <c r="L67" s="10" t="str">
        <f>LEFT(Table1[[#All],[تاریخ]],4)</f>
        <v>1397</v>
      </c>
      <c r="M67" s="13" t="str">
        <f>Table1[سال]&amp;"-"&amp;Table1[ماه]</f>
        <v>1397-مرداد</v>
      </c>
      <c r="N67" s="9"/>
    </row>
    <row r="68" spans="1:14" ht="15.75" x14ac:dyDescent="0.25">
      <c r="A68" s="17" t="str">
        <f>IF(AND(C68&gt;='گزارش روزانه'!$F$2,C68&lt;='گزارش روزانه'!$F$4,J68='گزارش روزانه'!$D$6),MAX($A$1:A67)+1,"")</f>
        <v/>
      </c>
      <c r="B68" s="10">
        <v>67</v>
      </c>
      <c r="C68" s="10" t="s">
        <v>3019</v>
      </c>
      <c r="D68" s="10" t="s">
        <v>3020</v>
      </c>
      <c r="E68" s="11">
        <v>143995425</v>
      </c>
      <c r="F68" s="11">
        <v>0</v>
      </c>
      <c r="G68" s="11">
        <v>-143985971</v>
      </c>
      <c r="H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8" s="10">
        <f>VALUE(IFERROR(MID(Table1[شرح],11,FIND("سهم",Table1[شرح])-11),0))</f>
        <v>25049</v>
      </c>
      <c r="J68" s="10" t="str">
        <f>IFERROR(MID(Table1[شرح],FIND("سهم",Table1[شرح])+4,FIND("به نرخ",Table1[شرح])-FIND("سهم",Table1[شرح])-5),"")</f>
        <v>باما</v>
      </c>
      <c r="K68" s="10" t="str">
        <f>CHOOSE(MID(Table1[تاریخ],6,2),"فروردین","اردیبهشت","خرداد","تیر","مرداد","شهریور","مهر","آبان","آذر","دی","بهمن","اسفند")</f>
        <v>مرداد</v>
      </c>
      <c r="L68" s="10" t="str">
        <f>LEFT(Table1[[#All],[تاریخ]],4)</f>
        <v>1397</v>
      </c>
      <c r="M68" s="13" t="str">
        <f>Table1[سال]&amp;"-"&amp;Table1[ماه]</f>
        <v>1397-مرداد</v>
      </c>
      <c r="N68" s="9"/>
    </row>
    <row r="69" spans="1:14" ht="15.75" x14ac:dyDescent="0.25">
      <c r="A69" s="17" t="str">
        <f>IF(AND(C69&gt;='گزارش روزانه'!$F$2,C69&lt;='گزارش روزانه'!$F$4,J69='گزارش روزانه'!$D$6),MAX($A$1:A68)+1,"")</f>
        <v/>
      </c>
      <c r="B69" s="10">
        <v>68</v>
      </c>
      <c r="C69" s="10" t="s">
        <v>3017</v>
      </c>
      <c r="D69" s="10" t="s">
        <v>3018</v>
      </c>
      <c r="E69" s="11">
        <v>0</v>
      </c>
      <c r="F69" s="11">
        <v>144000000</v>
      </c>
      <c r="G69" s="11">
        <v>14029</v>
      </c>
      <c r="H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69" s="10">
        <f>VALUE(IFERROR(MID(Table1[شرح],11,FIND("سهم",Table1[شرح])-11),0))</f>
        <v>0</v>
      </c>
      <c r="J69" s="10" t="str">
        <f>IFERROR(MID(Table1[شرح],FIND("سهم",Table1[شرح])+4,FIND("به نرخ",Table1[شرح])-FIND("سهم",Table1[شرح])-5),"")</f>
        <v/>
      </c>
      <c r="K69" s="10" t="str">
        <f>CHOOSE(MID(Table1[تاریخ],6,2),"فروردین","اردیبهشت","خرداد","تیر","مرداد","شهریور","مهر","آبان","آذر","دی","بهمن","اسفند")</f>
        <v>مرداد</v>
      </c>
      <c r="L69" s="10" t="str">
        <f>LEFT(Table1[[#All],[تاریخ]],4)</f>
        <v>1397</v>
      </c>
      <c r="M69" s="13" t="str">
        <f>Table1[سال]&amp;"-"&amp;Table1[ماه]</f>
        <v>1397-مرداد</v>
      </c>
      <c r="N69" s="9"/>
    </row>
    <row r="70" spans="1:14" ht="15.75" x14ac:dyDescent="0.25">
      <c r="A70" s="17" t="str">
        <f>IF(AND(C70&gt;='گزارش روزانه'!$F$2,C70&lt;='گزارش روزانه'!$F$4,J70='گزارش روزانه'!$D$6),MAX($A$1:A69)+1,"")</f>
        <v/>
      </c>
      <c r="B70" s="10">
        <v>69</v>
      </c>
      <c r="C70" s="10" t="s">
        <v>3015</v>
      </c>
      <c r="D70" s="10" t="s">
        <v>3016</v>
      </c>
      <c r="E70" s="11">
        <v>14976775</v>
      </c>
      <c r="F70" s="11">
        <v>0</v>
      </c>
      <c r="G70" s="11">
        <v>-14962746</v>
      </c>
      <c r="H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0" s="10">
        <f>VALUE(IFERROR(MID(Table1[شرح],11,FIND("سهم",Table1[شرح])-11),0))</f>
        <v>793</v>
      </c>
      <c r="J70" s="10" t="str">
        <f>IFERROR(MID(Table1[شرح],FIND("سهم",Table1[شرح])+4,FIND("به نرخ",Table1[شرح])-FIND("سهم",Table1[شرح])-5),"")</f>
        <v>معادن بافق</v>
      </c>
      <c r="K70" s="10" t="str">
        <f>CHOOSE(MID(Table1[تاریخ],6,2),"فروردین","اردیبهشت","خرداد","تیر","مرداد","شهریور","مهر","آبان","آذر","دی","بهمن","اسفند")</f>
        <v>مرداد</v>
      </c>
      <c r="L70" s="10" t="str">
        <f>LEFT(Table1[[#All],[تاریخ]],4)</f>
        <v>1397</v>
      </c>
      <c r="M70" s="13" t="str">
        <f>Table1[سال]&amp;"-"&amp;Table1[ماه]</f>
        <v>1397-مرداد</v>
      </c>
      <c r="N70" s="9"/>
    </row>
    <row r="71" spans="1:14" ht="15.75" x14ac:dyDescent="0.25">
      <c r="A71" s="17" t="str">
        <f>IF(AND(C71&gt;='گزارش روزانه'!$F$2,C71&lt;='گزارش روزانه'!$F$4,J71='گزارش روزانه'!$D$6),MAX($A$1:A70)+1,"")</f>
        <v/>
      </c>
      <c r="B71" s="10">
        <v>70</v>
      </c>
      <c r="C71" s="10" t="s">
        <v>3011</v>
      </c>
      <c r="D71" s="10" t="s">
        <v>3012</v>
      </c>
      <c r="E71" s="11">
        <v>0</v>
      </c>
      <c r="F71" s="11">
        <v>992</v>
      </c>
      <c r="G71" s="11">
        <v>38246</v>
      </c>
      <c r="H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71" s="10">
        <f>VALUE(IFERROR(MID(Table1[شرح],11,FIND("سهم",Table1[شرح])-11),0))</f>
        <v>0</v>
      </c>
      <c r="J71" s="10" t="str">
        <f>IFERROR(MID(Table1[شرح],FIND("سهم",Table1[شرح])+4,FIND("به نرخ",Table1[شرح])-FIND("سهم",Table1[شرح])-5),"")</f>
        <v/>
      </c>
      <c r="K71" s="10" t="str">
        <f>CHOOSE(MID(Table1[تاریخ],6,2),"فروردین","اردیبهشت","خرداد","تیر","مرداد","شهریور","مهر","آبان","آذر","دی","بهمن","اسفند")</f>
        <v>مرداد</v>
      </c>
      <c r="L71" s="10" t="str">
        <f>LEFT(Table1[[#All],[تاریخ]],4)</f>
        <v>1397</v>
      </c>
      <c r="M71" s="13" t="str">
        <f>Table1[سال]&amp;"-"&amp;Table1[ماه]</f>
        <v>1397-مرداد</v>
      </c>
      <c r="N71" s="9"/>
    </row>
    <row r="72" spans="1:14" ht="15.75" x14ac:dyDescent="0.25">
      <c r="A72" s="17" t="str">
        <f>IF(AND(C72&gt;='گزارش روزانه'!$F$2,C72&lt;='گزارش روزانه'!$F$4,J72='گزارش روزانه'!$D$6),MAX($A$1:A71)+1,"")</f>
        <v/>
      </c>
      <c r="B72" s="10">
        <v>71</v>
      </c>
      <c r="C72" s="10" t="s">
        <v>3011</v>
      </c>
      <c r="D72" s="10" t="s">
        <v>3013</v>
      </c>
      <c r="E72" s="11">
        <v>0</v>
      </c>
      <c r="F72" s="11">
        <v>2000000</v>
      </c>
      <c r="G72" s="11">
        <v>37254</v>
      </c>
      <c r="H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2" s="10">
        <f>VALUE(IFERROR(MID(Table1[شرح],11,FIND("سهم",Table1[شرح])-11),0))</f>
        <v>0</v>
      </c>
      <c r="J72" s="10" t="str">
        <f>IFERROR(MID(Table1[شرح],FIND("سهم",Table1[شرح])+4,FIND("به نرخ",Table1[شرح])-FIND("سهم",Table1[شرح])-5),"")</f>
        <v/>
      </c>
      <c r="K72" s="10" t="str">
        <f>CHOOSE(MID(Table1[تاریخ],6,2),"فروردین","اردیبهشت","خرداد","تیر","مرداد","شهریور","مهر","آبان","آذر","دی","بهمن","اسفند")</f>
        <v>مرداد</v>
      </c>
      <c r="L72" s="10" t="str">
        <f>LEFT(Table1[[#All],[تاریخ]],4)</f>
        <v>1397</v>
      </c>
      <c r="M72" s="13" t="str">
        <f>Table1[سال]&amp;"-"&amp;Table1[ماه]</f>
        <v>1397-مرداد</v>
      </c>
      <c r="N72" s="9"/>
    </row>
    <row r="73" spans="1:14" ht="15.75" x14ac:dyDescent="0.25">
      <c r="A73" s="17" t="str">
        <f>IF(AND(C73&gt;='گزارش روزانه'!$F$2,C73&lt;='گزارش روزانه'!$F$4,J73='گزارش روزانه'!$D$6),MAX($A$1:A72)+1,"")</f>
        <v/>
      </c>
      <c r="B73" s="10">
        <v>72</v>
      </c>
      <c r="C73" s="10" t="s">
        <v>3011</v>
      </c>
      <c r="D73" s="10" t="s">
        <v>3014</v>
      </c>
      <c r="E73" s="11">
        <v>0</v>
      </c>
      <c r="F73" s="11">
        <v>13000000</v>
      </c>
      <c r="G73" s="11">
        <v>-1962746</v>
      </c>
      <c r="H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3" s="10">
        <f>VALUE(IFERROR(MID(Table1[شرح],11,FIND("سهم",Table1[شرح])-11),0))</f>
        <v>0</v>
      </c>
      <c r="J73" s="10" t="str">
        <f>IFERROR(MID(Table1[شرح],FIND("سهم",Table1[شرح])+4,FIND("به نرخ",Table1[شرح])-FIND("سهم",Table1[شرح])-5),"")</f>
        <v/>
      </c>
      <c r="K73" s="10" t="str">
        <f>CHOOSE(MID(Table1[تاریخ],6,2),"فروردین","اردیبهشت","خرداد","تیر","مرداد","شهریور","مهر","آبان","آذر","دی","بهمن","اسفند")</f>
        <v>مرداد</v>
      </c>
      <c r="L73" s="10" t="str">
        <f>LEFT(Table1[[#All],[تاریخ]],4)</f>
        <v>1397</v>
      </c>
      <c r="M73" s="13" t="str">
        <f>Table1[سال]&amp;"-"&amp;Table1[ماه]</f>
        <v>1397-مرداد</v>
      </c>
      <c r="N73" s="9"/>
    </row>
    <row r="74" spans="1:14" ht="15.75" x14ac:dyDescent="0.25">
      <c r="A74" s="17" t="str">
        <f>IF(AND(C74&gt;='گزارش روزانه'!$F$2,C74&lt;='گزارش روزانه'!$F$4,J74='گزارش روزانه'!$D$6),MAX($A$1:A73)+1,"")</f>
        <v/>
      </c>
      <c r="B74" s="10">
        <v>73</v>
      </c>
      <c r="C74" s="10" t="s">
        <v>2995</v>
      </c>
      <c r="D74" s="10" t="s">
        <v>2996</v>
      </c>
      <c r="E74" s="11">
        <v>374228400</v>
      </c>
      <c r="F74" s="11">
        <v>0</v>
      </c>
      <c r="G74" s="11">
        <v>-6498814</v>
      </c>
      <c r="H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4" s="10">
        <f>VALUE(IFERROR(MID(Table1[شرح],11,FIND("سهم",Table1[شرح])-11),0))</f>
        <v>50000</v>
      </c>
      <c r="J74" s="10" t="str">
        <f>IFERROR(MID(Table1[شرح],FIND("سهم",Table1[شرح])+4,FIND("به نرخ",Table1[شرح])-FIND("سهم",Table1[شرح])-5),"")</f>
        <v>کالسیمین</v>
      </c>
      <c r="K74" s="10" t="str">
        <f>CHOOSE(MID(Table1[تاریخ],6,2),"فروردین","اردیبهشت","خرداد","تیر","مرداد","شهریور","مهر","آبان","آذر","دی","بهمن","اسفند")</f>
        <v>شهریور</v>
      </c>
      <c r="L74" s="10" t="str">
        <f>LEFT(Table1[[#All],[تاریخ]],4)</f>
        <v>1397</v>
      </c>
      <c r="M74" s="13" t="str">
        <f>Table1[سال]&amp;"-"&amp;Table1[ماه]</f>
        <v>1397-شهریور</v>
      </c>
      <c r="N74" s="9"/>
    </row>
    <row r="75" spans="1:14" ht="15.75" x14ac:dyDescent="0.25">
      <c r="A75" s="17" t="str">
        <f>IF(AND(C75&gt;='گزارش روزانه'!$F$2,C75&lt;='گزارش روزانه'!$F$4,J75='گزارش روزانه'!$D$6),MAX($A$1:A74)+1,"")</f>
        <v/>
      </c>
      <c r="B75" s="10">
        <v>74</v>
      </c>
      <c r="C75" s="10" t="s">
        <v>2995</v>
      </c>
      <c r="D75" s="10" t="s">
        <v>2997</v>
      </c>
      <c r="E75" s="11">
        <v>373977240</v>
      </c>
      <c r="F75" s="11">
        <v>0</v>
      </c>
      <c r="G75" s="11">
        <v>367729586</v>
      </c>
      <c r="H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5" s="10">
        <f>VALUE(IFERROR(MID(Table1[شرح],11,FIND("سهم",Table1[شرح])-11),0))</f>
        <v>50000</v>
      </c>
      <c r="J75" s="10" t="str">
        <f>IFERROR(MID(Table1[شرح],FIND("سهم",Table1[شرح])+4,FIND("به نرخ",Table1[شرح])-FIND("سهم",Table1[شرح])-5),"")</f>
        <v>کالسیمین</v>
      </c>
      <c r="K75" s="10" t="str">
        <f>CHOOSE(MID(Table1[تاریخ],6,2),"فروردین","اردیبهشت","خرداد","تیر","مرداد","شهریور","مهر","آبان","آذر","دی","بهمن","اسفند")</f>
        <v>شهریور</v>
      </c>
      <c r="L75" s="10" t="str">
        <f>LEFT(Table1[[#All],[تاریخ]],4)</f>
        <v>1397</v>
      </c>
      <c r="M75" s="13" t="str">
        <f>Table1[سال]&amp;"-"&amp;Table1[ماه]</f>
        <v>1397-شهریور</v>
      </c>
      <c r="N75" s="9"/>
    </row>
    <row r="76" spans="1:14" ht="15.75" x14ac:dyDescent="0.25">
      <c r="A76" s="17" t="str">
        <f>IF(AND(C76&gt;='گزارش روزانه'!$F$2,C76&lt;='گزارش روزانه'!$F$4,J76='گزارش روزانه'!$D$6),MAX($A$1:A75)+1,"")</f>
        <v/>
      </c>
      <c r="B76" s="10">
        <v>75</v>
      </c>
      <c r="C76" s="10" t="s">
        <v>2995</v>
      </c>
      <c r="D76" s="10" t="s">
        <v>2998</v>
      </c>
      <c r="E76" s="11">
        <v>99713097</v>
      </c>
      <c r="F76" s="11">
        <v>0</v>
      </c>
      <c r="G76" s="11">
        <v>741706826</v>
      </c>
      <c r="H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 s="10">
        <f>VALUE(IFERROR(MID(Table1[شرح],11,FIND("سهم",Table1[شرح])-11),0))</f>
        <v>23756</v>
      </c>
      <c r="J76" s="10" t="str">
        <f>IFERROR(MID(Table1[شرح],FIND("سهم",Table1[شرح])+4,FIND("به نرخ",Table1[شرح])-FIND("سهم",Table1[شرح])-5),"")</f>
        <v>توسعه معادن روی ایران</v>
      </c>
      <c r="K76" s="10" t="str">
        <f>CHOOSE(MID(Table1[تاریخ],6,2),"فروردین","اردیبهشت","خرداد","تیر","مرداد","شهریور","مهر","آبان","آذر","دی","بهمن","اسفند")</f>
        <v>شهریور</v>
      </c>
      <c r="L76" s="10" t="str">
        <f>LEFT(Table1[[#All],[تاریخ]],4)</f>
        <v>1397</v>
      </c>
      <c r="M76" s="13" t="str">
        <f>Table1[سال]&amp;"-"&amp;Table1[ماه]</f>
        <v>1397-شهریور</v>
      </c>
      <c r="N76" s="9"/>
    </row>
    <row r="77" spans="1:14" ht="15.75" x14ac:dyDescent="0.25">
      <c r="A77" s="17" t="str">
        <f>IF(AND(C77&gt;='گزارش روزانه'!$F$2,C77&lt;='گزارش روزانه'!$F$4,J77='گزارش روزانه'!$D$6),MAX($A$1:A76)+1,"")</f>
        <v/>
      </c>
      <c r="B77" s="10">
        <v>76</v>
      </c>
      <c r="C77" s="10" t="s">
        <v>2995</v>
      </c>
      <c r="D77" s="10" t="s">
        <v>2999</v>
      </c>
      <c r="E77" s="11">
        <v>22726772</v>
      </c>
      <c r="F77" s="11">
        <v>0</v>
      </c>
      <c r="G77" s="11">
        <v>841419923</v>
      </c>
      <c r="H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7" s="10">
        <f>VALUE(IFERROR(MID(Table1[شرح],11,FIND("سهم",Table1[شرح])-11),0))</f>
        <v>5399</v>
      </c>
      <c r="J77" s="10" t="str">
        <f>IFERROR(MID(Table1[شرح],FIND("سهم",Table1[شرح])+4,FIND("به نرخ",Table1[شرح])-FIND("سهم",Table1[شرح])-5),"")</f>
        <v>گروه مپنا (سهامی عام)</v>
      </c>
      <c r="K77" s="10" t="str">
        <f>CHOOSE(MID(Table1[تاریخ],6,2),"فروردین","اردیبهشت","خرداد","تیر","مرداد","شهریور","مهر","آبان","آذر","دی","بهمن","اسفند")</f>
        <v>شهریور</v>
      </c>
      <c r="L77" s="10" t="str">
        <f>LEFT(Table1[[#All],[تاریخ]],4)</f>
        <v>1397</v>
      </c>
      <c r="M77" s="13" t="str">
        <f>Table1[سال]&amp;"-"&amp;Table1[ماه]</f>
        <v>1397-شهریور</v>
      </c>
      <c r="N77" s="9"/>
    </row>
    <row r="78" spans="1:14" ht="15.75" x14ac:dyDescent="0.25">
      <c r="A78" s="17" t="str">
        <f>IF(AND(C78&gt;='گزارش روزانه'!$F$2,C78&lt;='گزارش روزانه'!$F$4,J78='گزارش روزانه'!$D$6),MAX($A$1:A77)+1,"")</f>
        <v/>
      </c>
      <c r="B78" s="10">
        <v>77</v>
      </c>
      <c r="C78" s="10" t="s">
        <v>2995</v>
      </c>
      <c r="D78" s="10" t="s">
        <v>3000</v>
      </c>
      <c r="E78" s="11">
        <v>247643754</v>
      </c>
      <c r="F78" s="11">
        <v>0</v>
      </c>
      <c r="G78" s="11">
        <v>864146695</v>
      </c>
      <c r="H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8" s="10">
        <f>VALUE(IFERROR(MID(Table1[شرح],11,FIND("سهم",Table1[شرح])-11),0))</f>
        <v>34000</v>
      </c>
      <c r="J78" s="10" t="str">
        <f>IFERROR(MID(Table1[شرح],FIND("سهم",Table1[شرح])+4,FIND("به نرخ",Table1[شرح])-FIND("سهم",Table1[شرح])-5),"")</f>
        <v>کالسیمین</v>
      </c>
      <c r="K78" s="10" t="str">
        <f>CHOOSE(MID(Table1[تاریخ],6,2),"فروردین","اردیبهشت","خرداد","تیر","مرداد","شهریور","مهر","آبان","آذر","دی","بهمن","اسفند")</f>
        <v>شهریور</v>
      </c>
      <c r="L78" s="10" t="str">
        <f>LEFT(Table1[[#All],[تاریخ]],4)</f>
        <v>1397</v>
      </c>
      <c r="M78" s="13" t="str">
        <f>Table1[سال]&amp;"-"&amp;Table1[ماه]</f>
        <v>1397-شهریور</v>
      </c>
      <c r="N78" s="9"/>
    </row>
    <row r="79" spans="1:14" ht="15.75" x14ac:dyDescent="0.25">
      <c r="A79" s="17" t="str">
        <f>IF(AND(C79&gt;='گزارش روزانه'!$F$2,C79&lt;='گزارش روزانه'!$F$4,J79='گزارش روزانه'!$D$6),MAX($A$1:A78)+1,"")</f>
        <v/>
      </c>
      <c r="B79" s="10">
        <v>78</v>
      </c>
      <c r="C79" s="10" t="s">
        <v>2995</v>
      </c>
      <c r="D79" s="10" t="s">
        <v>3001</v>
      </c>
      <c r="E79" s="11">
        <v>6496678</v>
      </c>
      <c r="F79" s="11">
        <v>0</v>
      </c>
      <c r="G79" s="11">
        <v>1111790449</v>
      </c>
      <c r="H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 s="10">
        <f>VALUE(IFERROR(MID(Table1[شرح],11,FIND("سهم",Table1[شرح])-11),0))</f>
        <v>852</v>
      </c>
      <c r="J79" s="10" t="str">
        <f>IFERROR(MID(Table1[شرح],FIND("سهم",Table1[شرح])+4,FIND("به نرخ",Table1[شرح])-FIND("سهم",Table1[شرح])-5),"")</f>
        <v>کالسیمین</v>
      </c>
      <c r="K79" s="10" t="str">
        <f>CHOOSE(MID(Table1[تاریخ],6,2),"فروردین","اردیبهشت","خرداد","تیر","مرداد","شهریور","مهر","آبان","آذر","دی","بهمن","اسفند")</f>
        <v>شهریور</v>
      </c>
      <c r="L79" s="10" t="str">
        <f>LEFT(Table1[[#All],[تاریخ]],4)</f>
        <v>1397</v>
      </c>
      <c r="M79" s="13" t="str">
        <f>Table1[سال]&amp;"-"&amp;Table1[ماه]</f>
        <v>1397-شهریور</v>
      </c>
      <c r="N79" s="9"/>
    </row>
    <row r="80" spans="1:14" ht="15.75" x14ac:dyDescent="0.25">
      <c r="A80" s="17" t="str">
        <f>IF(AND(C80&gt;='گزارش روزانه'!$F$2,C80&lt;='گزارش روزانه'!$F$4,J80='گزارش روزانه'!$D$6),MAX($A$1:A79)+1,"")</f>
        <v/>
      </c>
      <c r="B80" s="10">
        <v>79</v>
      </c>
      <c r="C80" s="10" t="s">
        <v>2995</v>
      </c>
      <c r="D80" s="10" t="s">
        <v>3002</v>
      </c>
      <c r="E80" s="11">
        <v>115679007</v>
      </c>
      <c r="F80" s="11">
        <v>0</v>
      </c>
      <c r="G80" s="11">
        <v>1118287127</v>
      </c>
      <c r="H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0" s="10">
        <f>VALUE(IFERROR(MID(Table1[شرح],11,FIND("سهم",Table1[شرح])-11),0))</f>
        <v>14985</v>
      </c>
      <c r="J80" s="10" t="str">
        <f>IFERROR(MID(Table1[شرح],FIND("سهم",Table1[شرح])+4,FIND("به نرخ",Table1[شرح])-FIND("سهم",Table1[شرح])-5),"")</f>
        <v>کالسیمین</v>
      </c>
      <c r="K80" s="10" t="str">
        <f>CHOOSE(MID(Table1[تاریخ],6,2),"فروردین","اردیبهشت","خرداد","تیر","مرداد","شهریور","مهر","آبان","آذر","دی","بهمن","اسفند")</f>
        <v>شهریور</v>
      </c>
      <c r="L80" s="10" t="str">
        <f>LEFT(Table1[[#All],[تاریخ]],4)</f>
        <v>1397</v>
      </c>
      <c r="M80" s="13" t="str">
        <f>Table1[سال]&amp;"-"&amp;Table1[ماه]</f>
        <v>1397-شهریور</v>
      </c>
      <c r="N80" s="9"/>
    </row>
    <row r="81" spans="1:14" ht="15.75" x14ac:dyDescent="0.25">
      <c r="A81" s="17" t="str">
        <f>IF(AND(C81&gt;='گزارش روزانه'!$F$2,C81&lt;='گزارش روزانه'!$F$4,J81='گزارش روزانه'!$D$6),MAX($A$1:A80)+1,"")</f>
        <v/>
      </c>
      <c r="B81" s="10">
        <v>80</v>
      </c>
      <c r="C81" s="10" t="s">
        <v>2995</v>
      </c>
      <c r="D81" s="10" t="s">
        <v>3003</v>
      </c>
      <c r="E81" s="11">
        <v>6828249</v>
      </c>
      <c r="F81" s="11">
        <v>0</v>
      </c>
      <c r="G81" s="11">
        <v>1233966134</v>
      </c>
      <c r="H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1" s="10">
        <f>VALUE(IFERROR(MID(Table1[شرح],11,FIND("سهم",Table1[شرح])-11),0))</f>
        <v>916</v>
      </c>
      <c r="J81" s="10" t="str">
        <f>IFERROR(MID(Table1[شرح],FIND("سهم",Table1[شرح])+4,FIND("به نرخ",Table1[شرح])-FIND("سهم",Table1[شرح])-5),"")</f>
        <v>کالسیمین</v>
      </c>
      <c r="K81" s="10" t="str">
        <f>CHOOSE(MID(Table1[تاریخ],6,2),"فروردین","اردیبهشت","خرداد","تیر","مرداد","شهریور","مهر","آبان","آذر","دی","بهمن","اسفند")</f>
        <v>شهریور</v>
      </c>
      <c r="L81" s="10" t="str">
        <f>LEFT(Table1[[#All],[تاریخ]],4)</f>
        <v>1397</v>
      </c>
      <c r="M81" s="13" t="str">
        <f>Table1[سال]&amp;"-"&amp;Table1[ماه]</f>
        <v>1397-شهریور</v>
      </c>
      <c r="N81" s="9"/>
    </row>
    <row r="82" spans="1:14" ht="15.75" x14ac:dyDescent="0.25">
      <c r="A82" s="17" t="str">
        <f>IF(AND(C82&gt;='گزارش روزانه'!$F$2,C82&lt;='گزارش روزانه'!$F$4,J82='گزارش روزانه'!$D$6),MAX($A$1:A81)+1,"")</f>
        <v/>
      </c>
      <c r="B82" s="10">
        <v>81</v>
      </c>
      <c r="C82" s="10" t="s">
        <v>2995</v>
      </c>
      <c r="D82" s="10" t="s">
        <v>3004</v>
      </c>
      <c r="E82" s="11">
        <v>0</v>
      </c>
      <c r="F82" s="11">
        <v>1858853</v>
      </c>
      <c r="G82" s="11">
        <v>1240794383</v>
      </c>
      <c r="H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2" s="10">
        <f>VALUE(IFERROR(MID(Table1[شرح],11,FIND("سهم",Table1[شرح])-11),0))</f>
        <v>300</v>
      </c>
      <c r="J82" s="10" t="str">
        <f>IFERROR(MID(Table1[شرح],FIND("سهم",Table1[شرح])+4,FIND("به نرخ",Table1[شرح])-FIND("سهم",Table1[شرح])-5),"")</f>
        <v>ملی سرب وروی ایران</v>
      </c>
      <c r="K82" s="10" t="str">
        <f>CHOOSE(MID(Table1[تاریخ],6,2),"فروردین","اردیبهشت","خرداد","تیر","مرداد","شهریور","مهر","آبان","آذر","دی","بهمن","اسفند")</f>
        <v>شهریور</v>
      </c>
      <c r="L82" s="10" t="str">
        <f>LEFT(Table1[[#All],[تاریخ]],4)</f>
        <v>1397</v>
      </c>
      <c r="M82" s="13" t="str">
        <f>Table1[سال]&amp;"-"&amp;Table1[ماه]</f>
        <v>1397-شهریور</v>
      </c>
      <c r="N82" s="9"/>
    </row>
    <row r="83" spans="1:14" ht="15.75" x14ac:dyDescent="0.25">
      <c r="A83" s="17" t="str">
        <f>IF(AND(C83&gt;='گزارش روزانه'!$F$2,C83&lt;='گزارش روزانه'!$F$4,J83='گزارش روزانه'!$D$6),MAX($A$1:A82)+1,"")</f>
        <v/>
      </c>
      <c r="B83" s="10">
        <v>82</v>
      </c>
      <c r="C83" s="10" t="s">
        <v>2995</v>
      </c>
      <c r="D83" s="10" t="s">
        <v>3005</v>
      </c>
      <c r="E83" s="11">
        <v>0</v>
      </c>
      <c r="F83" s="11">
        <v>44111599</v>
      </c>
      <c r="G83" s="11">
        <v>1238935530</v>
      </c>
      <c r="H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3" s="10">
        <f>VALUE(IFERROR(MID(Table1[شرح],11,FIND("سهم",Table1[شرح])-11),0))</f>
        <v>7149</v>
      </c>
      <c r="J83" s="10" t="str">
        <f>IFERROR(MID(Table1[شرح],FIND("سهم",Table1[شرح])+4,FIND("به نرخ",Table1[شرح])-FIND("سهم",Table1[شرح])-5),"")</f>
        <v>ملی سرب وروی ایران</v>
      </c>
      <c r="K83" s="10" t="str">
        <f>CHOOSE(MID(Table1[تاریخ],6,2),"فروردین","اردیبهشت","خرداد","تیر","مرداد","شهریور","مهر","آبان","آذر","دی","بهمن","اسفند")</f>
        <v>شهریور</v>
      </c>
      <c r="L83" s="10" t="str">
        <f>LEFT(Table1[[#All],[تاریخ]],4)</f>
        <v>1397</v>
      </c>
      <c r="M83" s="13" t="str">
        <f>Table1[سال]&amp;"-"&amp;Table1[ماه]</f>
        <v>1397-شهریور</v>
      </c>
      <c r="N83" s="9"/>
    </row>
    <row r="84" spans="1:14" ht="15.75" x14ac:dyDescent="0.25">
      <c r="A84" s="17" t="str">
        <f>IF(AND(C84&gt;='گزارش روزانه'!$F$2,C84&lt;='گزارش روزانه'!$F$4,J84='گزارش روزانه'!$D$6),MAX($A$1:A83)+1,"")</f>
        <v/>
      </c>
      <c r="B84" s="10">
        <v>83</v>
      </c>
      <c r="C84" s="10" t="s">
        <v>2995</v>
      </c>
      <c r="D84" s="10" t="s">
        <v>3006</v>
      </c>
      <c r="E84" s="11">
        <v>0</v>
      </c>
      <c r="F84" s="11">
        <v>308167796</v>
      </c>
      <c r="G84" s="11">
        <v>1194823931</v>
      </c>
      <c r="H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4" s="10">
        <f>VALUE(IFERROR(MID(Table1[شرح],11,FIND("سهم",Table1[شرح])-11),0))</f>
        <v>50000</v>
      </c>
      <c r="J84" s="10" t="str">
        <f>IFERROR(MID(Table1[شرح],FIND("سهم",Table1[شرح])+4,FIND("به نرخ",Table1[شرح])-FIND("سهم",Table1[شرح])-5),"")</f>
        <v>ملی سرب وروی ایران</v>
      </c>
      <c r="K84" s="10" t="str">
        <f>CHOOSE(MID(Table1[تاریخ],6,2),"فروردین","اردیبهشت","خرداد","تیر","مرداد","شهریور","مهر","آبان","آذر","دی","بهمن","اسفند")</f>
        <v>شهریور</v>
      </c>
      <c r="L84" s="10" t="str">
        <f>LEFT(Table1[[#All],[تاریخ]],4)</f>
        <v>1397</v>
      </c>
      <c r="M84" s="13" t="str">
        <f>Table1[سال]&amp;"-"&amp;Table1[ماه]</f>
        <v>1397-شهریور</v>
      </c>
      <c r="N84" s="9"/>
    </row>
    <row r="85" spans="1:14" ht="15.75" x14ac:dyDescent="0.25">
      <c r="A85" s="17" t="str">
        <f>IF(AND(C85&gt;='گزارش روزانه'!$F$2,C85&lt;='گزارش روزانه'!$F$4,J85='گزارش روزانه'!$D$6),MAX($A$1:A84)+1,"")</f>
        <v/>
      </c>
      <c r="B85" s="10">
        <v>84</v>
      </c>
      <c r="C85" s="10" t="s">
        <v>2995</v>
      </c>
      <c r="D85" s="10" t="s">
        <v>3007</v>
      </c>
      <c r="E85" s="11">
        <v>0</v>
      </c>
      <c r="F85" s="11">
        <v>308764346</v>
      </c>
      <c r="G85" s="11">
        <v>886656135</v>
      </c>
      <c r="H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 s="10">
        <f>VALUE(IFERROR(MID(Table1[شرح],11,FIND("سهم",Table1[شرح])-11),0))</f>
        <v>50000</v>
      </c>
      <c r="J85" s="10" t="str">
        <f>IFERROR(MID(Table1[شرح],FIND("سهم",Table1[شرح])+4,FIND("به نرخ",Table1[شرح])-FIND("سهم",Table1[شرح])-5),"")</f>
        <v>ملی سرب وروی ایران</v>
      </c>
      <c r="K85" s="10" t="str">
        <f>CHOOSE(MID(Table1[تاریخ],6,2),"فروردین","اردیبهشت","خرداد","تیر","مرداد","شهریور","مهر","آبان","آذر","دی","بهمن","اسفند")</f>
        <v>شهریور</v>
      </c>
      <c r="L85" s="10" t="str">
        <f>LEFT(Table1[[#All],[تاریخ]],4)</f>
        <v>1397</v>
      </c>
      <c r="M85" s="13" t="str">
        <f>Table1[سال]&amp;"-"&amp;Table1[ماه]</f>
        <v>1397-شهریور</v>
      </c>
      <c r="N85" s="9"/>
    </row>
    <row r="86" spans="1:14" ht="15.75" x14ac:dyDescent="0.25">
      <c r="A86" s="17" t="str">
        <f>IF(AND(C86&gt;='گزارش روزانه'!$F$2,C86&lt;='گزارش روزانه'!$F$4,J86='گزارش روزانه'!$D$6),MAX($A$1:A85)+1,"")</f>
        <v/>
      </c>
      <c r="B86" s="10">
        <v>85</v>
      </c>
      <c r="C86" s="10" t="s">
        <v>2995</v>
      </c>
      <c r="D86" s="10" t="s">
        <v>3008</v>
      </c>
      <c r="E86" s="11">
        <v>0</v>
      </c>
      <c r="F86" s="11">
        <v>266757924</v>
      </c>
      <c r="G86" s="11">
        <v>577891789</v>
      </c>
      <c r="H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6" s="10">
        <f>VALUE(IFERROR(MID(Table1[شرح],11,FIND("سهم",Table1[شرح])-11),0))</f>
        <v>43059</v>
      </c>
      <c r="J86" s="10" t="str">
        <f>IFERROR(MID(Table1[شرح],FIND("سهم",Table1[شرح])+4,FIND("به نرخ",Table1[شرح])-FIND("سهم",Table1[شرح])-5),"")</f>
        <v>ملی سرب وروی ایران</v>
      </c>
      <c r="K86" s="10" t="str">
        <f>CHOOSE(MID(Table1[تاریخ],6,2),"فروردین","اردیبهشت","خرداد","تیر","مرداد","شهریور","مهر","آبان","آذر","دی","بهمن","اسفند")</f>
        <v>شهریور</v>
      </c>
      <c r="L86" s="10" t="str">
        <f>LEFT(Table1[[#All],[تاریخ]],4)</f>
        <v>1397</v>
      </c>
      <c r="M86" s="13" t="str">
        <f>Table1[سال]&amp;"-"&amp;Table1[ماه]</f>
        <v>1397-شهریور</v>
      </c>
      <c r="N86" s="9"/>
    </row>
    <row r="87" spans="1:14" ht="15.75" x14ac:dyDescent="0.25">
      <c r="A87" s="17" t="str">
        <f>IF(AND(C87&gt;='گزارش روزانه'!$F$2,C87&lt;='گزارش روزانه'!$F$4,J87='گزارش روزانه'!$D$6),MAX($A$1:A86)+1,"")</f>
        <v/>
      </c>
      <c r="B87" s="10">
        <v>86</v>
      </c>
      <c r="C87" s="10" t="s">
        <v>2995</v>
      </c>
      <c r="D87" s="10" t="s">
        <v>3009</v>
      </c>
      <c r="E87" s="11">
        <v>0</v>
      </c>
      <c r="F87" s="11">
        <v>19660955</v>
      </c>
      <c r="G87" s="11">
        <v>311133865</v>
      </c>
      <c r="H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7" s="10">
        <f>VALUE(IFERROR(MID(Table1[شرح],11,FIND("سهم",Table1[شرح])-11),0))</f>
        <v>3168</v>
      </c>
      <c r="J87" s="10" t="str">
        <f>IFERROR(MID(Table1[شرح],FIND("سهم",Table1[شرح])+4,FIND("به نرخ",Table1[شرح])-FIND("سهم",Table1[شرح])-5),"")</f>
        <v>ملی سرب وروی ایران</v>
      </c>
      <c r="K87" s="10" t="str">
        <f>CHOOSE(MID(Table1[تاریخ],6,2),"فروردین","اردیبهشت","خرداد","تیر","مرداد","شهریور","مهر","آبان","آذر","دی","بهمن","اسفند")</f>
        <v>شهریور</v>
      </c>
      <c r="L87" s="10" t="str">
        <f>LEFT(Table1[[#All],[تاریخ]],4)</f>
        <v>1397</v>
      </c>
      <c r="M87" s="13" t="str">
        <f>Table1[سال]&amp;"-"&amp;Table1[ماه]</f>
        <v>1397-شهریور</v>
      </c>
      <c r="N87" s="9"/>
    </row>
    <row r="88" spans="1:14" ht="15.75" x14ac:dyDescent="0.25">
      <c r="A88" s="17" t="str">
        <f>IF(AND(C88&gt;='گزارش روزانه'!$F$2,C88&lt;='گزارش روزانه'!$F$4,J88='گزارش روزانه'!$D$6),MAX($A$1:A87)+1,"")</f>
        <v/>
      </c>
      <c r="B88" s="10">
        <v>87</v>
      </c>
      <c r="C88" s="10" t="s">
        <v>2995</v>
      </c>
      <c r="D88" s="10" t="s">
        <v>3010</v>
      </c>
      <c r="E88" s="11">
        <v>0</v>
      </c>
      <c r="F88" s="11">
        <v>291434664</v>
      </c>
      <c r="G88" s="11">
        <v>291472910</v>
      </c>
      <c r="H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8" s="10">
        <f>VALUE(IFERROR(MID(Table1[شرح],11,FIND("سهم",Table1[شرح])-11),0))</f>
        <v>46527</v>
      </c>
      <c r="J88" s="10" t="str">
        <f>IFERROR(MID(Table1[شرح],FIND("سهم",Table1[شرح])+4,FIND("به نرخ",Table1[شرح])-FIND("سهم",Table1[شرح])-5),"")</f>
        <v>ملی سرب وروی ایران</v>
      </c>
      <c r="K88" s="10" t="str">
        <f>CHOOSE(MID(Table1[تاریخ],6,2),"فروردین","اردیبهشت","خرداد","تیر","مرداد","شهریور","مهر","آبان","آذر","دی","بهمن","اسفند")</f>
        <v>شهریور</v>
      </c>
      <c r="L88" s="10" t="str">
        <f>LEFT(Table1[[#All],[تاریخ]],4)</f>
        <v>1397</v>
      </c>
      <c r="M88" s="13" t="str">
        <f>Table1[سال]&amp;"-"&amp;Table1[ماه]</f>
        <v>1397-شهریور</v>
      </c>
      <c r="N88" s="9"/>
    </row>
    <row r="89" spans="1:14" ht="15.75" x14ac:dyDescent="0.25">
      <c r="A89" s="17" t="str">
        <f>IF(AND(C89&gt;='گزارش روزانه'!$F$2,C89&lt;='گزارش روزانه'!$F$4,J89='گزارش روزانه'!$D$6),MAX($A$1:A88)+1,"")</f>
        <v/>
      </c>
      <c r="B89" s="10">
        <v>88</v>
      </c>
      <c r="C89" s="10" t="s">
        <v>2984</v>
      </c>
      <c r="D89" s="10" t="s">
        <v>2985</v>
      </c>
      <c r="E89" s="11">
        <v>84369302</v>
      </c>
      <c r="F89" s="11">
        <v>0</v>
      </c>
      <c r="G89" s="11">
        <v>5777</v>
      </c>
      <c r="H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 s="10">
        <f>VALUE(IFERROR(MID(Table1[شرح],11,FIND("سهم",Table1[شرح])-11),0))</f>
        <v>12000</v>
      </c>
      <c r="J89" s="10" t="str">
        <f>IFERROR(MID(Table1[شرح],FIND("سهم",Table1[شرح])+4,FIND("به نرخ",Table1[شرح])-FIND("سهم",Table1[شرح])-5),"")</f>
        <v>زرین معدن آسیا</v>
      </c>
      <c r="K89" s="10" t="str">
        <f>CHOOSE(MID(Table1[تاریخ],6,2),"فروردین","اردیبهشت","خرداد","تیر","مرداد","شهریور","مهر","آبان","آذر","دی","بهمن","اسفند")</f>
        <v>شهریور</v>
      </c>
      <c r="L89" s="10" t="str">
        <f>LEFT(Table1[[#All],[تاریخ]],4)</f>
        <v>1397</v>
      </c>
      <c r="M89" s="13" t="str">
        <f>Table1[سال]&amp;"-"&amp;Table1[ماه]</f>
        <v>1397-شهریور</v>
      </c>
      <c r="N89" s="9"/>
    </row>
    <row r="90" spans="1:14" ht="15.75" x14ac:dyDescent="0.25">
      <c r="A90" s="17" t="str">
        <f>IF(AND(C90&gt;='گزارش روزانه'!$F$2,C90&lt;='گزارش روزانه'!$F$4,J90='گزارش روزانه'!$D$6),MAX($A$1:A89)+1,"")</f>
        <v/>
      </c>
      <c r="B90" s="10">
        <v>89</v>
      </c>
      <c r="C90" s="10" t="s">
        <v>2984</v>
      </c>
      <c r="D90" s="10" t="s">
        <v>2986</v>
      </c>
      <c r="E90" s="11">
        <v>105209484</v>
      </c>
      <c r="F90" s="11">
        <v>0</v>
      </c>
      <c r="G90" s="11">
        <v>84375079</v>
      </c>
      <c r="H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0" s="10">
        <f>VALUE(IFERROR(MID(Table1[شرح],11,FIND("سهم",Table1[شرح])-11),0))</f>
        <v>14962</v>
      </c>
      <c r="J90" s="10" t="str">
        <f>IFERROR(MID(Table1[شرح],FIND("سهم",Table1[شرح])+4,FIND("به نرخ",Table1[شرح])-FIND("سهم",Table1[شرح])-5),"")</f>
        <v>زرین معدن آسیا</v>
      </c>
      <c r="K90" s="10" t="str">
        <f>CHOOSE(MID(Table1[تاریخ],6,2),"فروردین","اردیبهشت","خرداد","تیر","مرداد","شهریور","مهر","آبان","آذر","دی","بهمن","اسفند")</f>
        <v>شهریور</v>
      </c>
      <c r="L90" s="10" t="str">
        <f>LEFT(Table1[[#All],[تاریخ]],4)</f>
        <v>1397</v>
      </c>
      <c r="M90" s="13" t="str">
        <f>Table1[سال]&amp;"-"&amp;Table1[ماه]</f>
        <v>1397-شهریور</v>
      </c>
      <c r="N90" s="9"/>
    </row>
    <row r="91" spans="1:14" ht="15.75" x14ac:dyDescent="0.25">
      <c r="A91" s="17" t="str">
        <f>IF(AND(C91&gt;='گزارش روزانه'!$F$2,C91&lt;='گزارش روزانه'!$F$4,J91='گزارش روزانه'!$D$6),MAX($A$1:A90)+1,"")</f>
        <v/>
      </c>
      <c r="B91" s="10">
        <v>90</v>
      </c>
      <c r="C91" s="10" t="s">
        <v>2984</v>
      </c>
      <c r="D91" s="10" t="s">
        <v>2987</v>
      </c>
      <c r="E91" s="11">
        <v>73120756</v>
      </c>
      <c r="F91" s="11">
        <v>0</v>
      </c>
      <c r="G91" s="11">
        <v>189584563</v>
      </c>
      <c r="H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1" s="10">
        <f>VALUE(IFERROR(MID(Table1[شرح],11,FIND("سهم",Table1[شرح])-11),0))</f>
        <v>10341</v>
      </c>
      <c r="J91" s="10" t="str">
        <f>IFERROR(MID(Table1[شرح],FIND("سهم",Table1[شرح])+4,FIND("به نرخ",Table1[شرح])-FIND("سهم",Table1[شرح])-5),"")</f>
        <v>زرین معدن آسیا</v>
      </c>
      <c r="K91" s="10" t="str">
        <f>CHOOSE(MID(Table1[تاریخ],6,2),"فروردین","اردیبهشت","خرداد","تیر","مرداد","شهریور","مهر","آبان","آذر","دی","بهمن","اسفند")</f>
        <v>شهریور</v>
      </c>
      <c r="L91" s="10" t="str">
        <f>LEFT(Table1[[#All],[تاریخ]],4)</f>
        <v>1397</v>
      </c>
      <c r="M91" s="13" t="str">
        <f>Table1[سال]&amp;"-"&amp;Table1[ماه]</f>
        <v>1397-شهریور</v>
      </c>
      <c r="N91" s="9"/>
    </row>
    <row r="92" spans="1:14" ht="15.75" x14ac:dyDescent="0.25">
      <c r="A92" s="17" t="str">
        <f>IF(AND(C92&gt;='گزارش روزانه'!$F$2,C92&lt;='گزارش روزانه'!$F$4,J92='گزارش روزانه'!$D$6),MAX($A$1:A91)+1,"")</f>
        <v/>
      </c>
      <c r="B92" s="10">
        <v>91</v>
      </c>
      <c r="C92" s="10" t="s">
        <v>2984</v>
      </c>
      <c r="D92" s="10" t="s">
        <v>2988</v>
      </c>
      <c r="E92" s="11">
        <v>191935066</v>
      </c>
      <c r="F92" s="11">
        <v>0</v>
      </c>
      <c r="G92" s="11">
        <v>262705319</v>
      </c>
      <c r="H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2" s="10">
        <f>VALUE(IFERROR(MID(Table1[شرح],11,FIND("سهم",Table1[شرح])-11),0))</f>
        <v>27148</v>
      </c>
      <c r="J92" s="10" t="str">
        <f>IFERROR(MID(Table1[شرح],FIND("سهم",Table1[شرح])+4,FIND("به نرخ",Table1[شرح])-FIND("سهم",Table1[شرح])-5),"")</f>
        <v>زرین معدن آسیا</v>
      </c>
      <c r="K92" s="10" t="str">
        <f>CHOOSE(MID(Table1[تاریخ],6,2),"فروردین","اردیبهشت","خرداد","تیر","مرداد","شهریور","مهر","آبان","آذر","دی","بهمن","اسفند")</f>
        <v>شهریور</v>
      </c>
      <c r="L92" s="10" t="str">
        <f>LEFT(Table1[[#All],[تاریخ]],4)</f>
        <v>1397</v>
      </c>
      <c r="M92" s="13" t="str">
        <f>Table1[سال]&amp;"-"&amp;Table1[ماه]</f>
        <v>1397-شهریور</v>
      </c>
      <c r="N92" s="9"/>
    </row>
    <row r="93" spans="1:14" ht="15.75" x14ac:dyDescent="0.25">
      <c r="A93" s="17" t="str">
        <f>IF(AND(C93&gt;='گزارش روزانه'!$F$2,C93&lt;='گزارش روزانه'!$F$4,J93='گزارش روزانه'!$D$6),MAX($A$1:A92)+1,"")</f>
        <v/>
      </c>
      <c r="B93" s="10">
        <v>92</v>
      </c>
      <c r="C93" s="10" t="s">
        <v>2984</v>
      </c>
      <c r="D93" s="10" t="s">
        <v>2989</v>
      </c>
      <c r="E93" s="11">
        <v>20846320</v>
      </c>
      <c r="F93" s="11">
        <v>0</v>
      </c>
      <c r="G93" s="11">
        <v>454640385</v>
      </c>
      <c r="H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 s="10">
        <f>VALUE(IFERROR(MID(Table1[شرح],11,FIND("سهم",Table1[شرح])-11),0))</f>
        <v>2949</v>
      </c>
      <c r="J93" s="10" t="str">
        <f>IFERROR(MID(Table1[شرح],FIND("سهم",Table1[شرح])+4,FIND("به نرخ",Table1[شرح])-FIND("سهم",Table1[شرح])-5),"")</f>
        <v>زرین معدن آسیا</v>
      </c>
      <c r="K93" s="10" t="str">
        <f>CHOOSE(MID(Table1[تاریخ],6,2),"فروردین","اردیبهشت","خرداد","تیر","مرداد","شهریور","مهر","آبان","آذر","دی","بهمن","اسفند")</f>
        <v>شهریور</v>
      </c>
      <c r="L93" s="10" t="str">
        <f>LEFT(Table1[[#All],[تاریخ]],4)</f>
        <v>1397</v>
      </c>
      <c r="M93" s="13" t="str">
        <f>Table1[سال]&amp;"-"&amp;Table1[ماه]</f>
        <v>1397-شهریور</v>
      </c>
      <c r="N93" s="9"/>
    </row>
    <row r="94" spans="1:14" ht="15.75" x14ac:dyDescent="0.25">
      <c r="A94" s="17" t="str">
        <f>IF(AND(C94&gt;='گزارش روزانه'!$F$2,C94&lt;='گزارش روزانه'!$F$4,J94='گزارش روزانه'!$D$6),MAX($A$1:A93)+1,"")</f>
        <v/>
      </c>
      <c r="B94" s="10">
        <v>93</v>
      </c>
      <c r="C94" s="10" t="s">
        <v>2984</v>
      </c>
      <c r="D94" s="10" t="s">
        <v>2990</v>
      </c>
      <c r="E94" s="11">
        <v>220715916</v>
      </c>
      <c r="F94" s="11">
        <v>0</v>
      </c>
      <c r="G94" s="11">
        <v>475486705</v>
      </c>
      <c r="H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 s="10">
        <f>VALUE(IFERROR(MID(Table1[شرح],11,FIND("سهم",Table1[شرح])-11),0))</f>
        <v>31210</v>
      </c>
      <c r="J94" s="10" t="str">
        <f>IFERROR(MID(Table1[شرح],FIND("سهم",Table1[شرح])+4,FIND("به نرخ",Table1[شرح])-FIND("سهم",Table1[شرح])-5),"")</f>
        <v>زرین معدن آسیا</v>
      </c>
      <c r="K94" s="10" t="str">
        <f>CHOOSE(MID(Table1[تاریخ],6,2),"فروردین","اردیبهشت","خرداد","تیر","مرداد","شهریور","مهر","آبان","آذر","دی","بهمن","اسفند")</f>
        <v>شهریور</v>
      </c>
      <c r="L94" s="10" t="str">
        <f>LEFT(Table1[[#All],[تاریخ]],4)</f>
        <v>1397</v>
      </c>
      <c r="M94" s="13" t="str">
        <f>Table1[سال]&amp;"-"&amp;Table1[ماه]</f>
        <v>1397-شهریور</v>
      </c>
      <c r="N94" s="9"/>
    </row>
    <row r="95" spans="1:14" ht="15.75" x14ac:dyDescent="0.25">
      <c r="A95" s="17" t="str">
        <f>IF(AND(C95&gt;='گزارش روزانه'!$F$2,C95&lt;='گزارش روزانه'!$F$4,J95='گزارش روزانه'!$D$6),MAX($A$1:A94)+1,"")</f>
        <v/>
      </c>
      <c r="B95" s="10">
        <v>94</v>
      </c>
      <c r="C95" s="10" t="s">
        <v>2984</v>
      </c>
      <c r="D95" s="10" t="s">
        <v>2991</v>
      </c>
      <c r="E95" s="11">
        <v>0</v>
      </c>
      <c r="F95" s="11">
        <v>293850613</v>
      </c>
      <c r="G95" s="11">
        <v>696202621</v>
      </c>
      <c r="H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5" s="10">
        <f>VALUE(IFERROR(MID(Table1[شرح],11,FIND("سهم",Table1[شرح])-11),0))</f>
        <v>50000</v>
      </c>
      <c r="J95" s="10" t="str">
        <f>IFERROR(MID(Table1[شرح],FIND("سهم",Table1[شرح])+4,FIND("به نرخ",Table1[شرح])-FIND("سهم",Table1[شرح])-5),"")</f>
        <v>ملی سرب وروی ایران</v>
      </c>
      <c r="K95" s="10" t="str">
        <f>CHOOSE(MID(Table1[تاریخ],6,2),"فروردین","اردیبهشت","خرداد","تیر","مرداد","شهریور","مهر","آبان","آذر","دی","بهمن","اسفند")</f>
        <v>شهریور</v>
      </c>
      <c r="L95" s="10" t="str">
        <f>LEFT(Table1[[#All],[تاریخ]],4)</f>
        <v>1397</v>
      </c>
      <c r="M95" s="13" t="str">
        <f>Table1[سال]&amp;"-"&amp;Table1[ماه]</f>
        <v>1397-شهریور</v>
      </c>
      <c r="N95" s="9"/>
    </row>
    <row r="96" spans="1:14" ht="15.75" x14ac:dyDescent="0.25">
      <c r="A96" s="17" t="str">
        <f>IF(AND(C96&gt;='گزارش روزانه'!$F$2,C96&lt;='گزارش روزانه'!$F$4,J96='گزارش روزانه'!$D$6),MAX($A$1:A95)+1,"")</f>
        <v/>
      </c>
      <c r="B96" s="10">
        <v>95</v>
      </c>
      <c r="C96" s="10" t="s">
        <v>2984</v>
      </c>
      <c r="D96" s="10" t="s">
        <v>2992</v>
      </c>
      <c r="E96" s="11">
        <v>0</v>
      </c>
      <c r="F96" s="11">
        <v>303196560</v>
      </c>
      <c r="G96" s="11">
        <v>402352008</v>
      </c>
      <c r="H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6" s="10">
        <f>VALUE(IFERROR(MID(Table1[شرح],11,FIND("سهم",Table1[شرح])-11),0))</f>
        <v>50000</v>
      </c>
      <c r="J96" s="10" t="str">
        <f>IFERROR(MID(Table1[شرح],FIND("سهم",Table1[شرح])+4,FIND("به نرخ",Table1[شرح])-FIND("سهم",Table1[شرح])-5),"")</f>
        <v>ملی سرب وروی ایران</v>
      </c>
      <c r="K96" s="10" t="str">
        <f>CHOOSE(MID(Table1[تاریخ],6,2),"فروردین","اردیبهشت","خرداد","تیر","مرداد","شهریور","مهر","آبان","آذر","دی","بهمن","اسفند")</f>
        <v>شهریور</v>
      </c>
      <c r="L96" s="10" t="str">
        <f>LEFT(Table1[[#All],[تاریخ]],4)</f>
        <v>1397</v>
      </c>
      <c r="M96" s="13" t="str">
        <f>Table1[سال]&amp;"-"&amp;Table1[ماه]</f>
        <v>1397-شهریور</v>
      </c>
      <c r="N96" s="9"/>
    </row>
    <row r="97" spans="1:14" ht="15.75" x14ac:dyDescent="0.25">
      <c r="A97" s="17" t="str">
        <f>IF(AND(C97&gt;='گزارش روزانه'!$F$2,C97&lt;='گزارش روزانه'!$F$4,J97='گزارش روزانه'!$D$6),MAX($A$1:A96)+1,"")</f>
        <v/>
      </c>
      <c r="B97" s="10">
        <v>96</v>
      </c>
      <c r="C97" s="10" t="s">
        <v>2984</v>
      </c>
      <c r="D97" s="10" t="s">
        <v>2993</v>
      </c>
      <c r="E97" s="11">
        <v>0</v>
      </c>
      <c r="F97" s="11">
        <v>99154262</v>
      </c>
      <c r="G97" s="11">
        <v>99155448</v>
      </c>
      <c r="H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7" s="10">
        <f>VALUE(IFERROR(MID(Table1[شرح],11,FIND("سهم",Table1[شرح])-11),0))</f>
        <v>23756</v>
      </c>
      <c r="J97" s="10" t="str">
        <f>IFERROR(MID(Table1[شرح],FIND("سهم",Table1[شرح])+4,FIND("به نرخ",Table1[شرح])-FIND("سهم",Table1[شرح])-5),"")</f>
        <v>توسعه معادن روی ایران</v>
      </c>
      <c r="K97" s="10" t="str">
        <f>CHOOSE(MID(Table1[تاریخ],6,2),"فروردین","اردیبهشت","خرداد","تیر","مرداد","شهریور","مهر","آبان","آذر","دی","بهمن","اسفند")</f>
        <v>شهریور</v>
      </c>
      <c r="L97" s="10" t="str">
        <f>LEFT(Table1[[#All],[تاریخ]],4)</f>
        <v>1397</v>
      </c>
      <c r="M97" s="13" t="str">
        <f>Table1[سال]&amp;"-"&amp;Table1[ماه]</f>
        <v>1397-شهریور</v>
      </c>
      <c r="N97" s="9"/>
    </row>
    <row r="98" spans="1:14" ht="15.75" x14ac:dyDescent="0.25">
      <c r="A98" s="17" t="str">
        <f>IF(AND(C98&gt;='گزارش روزانه'!$F$2,C98&lt;='گزارش روزانه'!$F$4,J98='گزارش روزانه'!$D$6),MAX($A$1:A97)+1,"")</f>
        <v/>
      </c>
      <c r="B98" s="10">
        <v>97</v>
      </c>
      <c r="C98" s="10" t="s">
        <v>2984</v>
      </c>
      <c r="D98" s="10" t="s">
        <v>2994</v>
      </c>
      <c r="E98" s="11">
        <v>0</v>
      </c>
      <c r="F98" s="11">
        <v>6500000</v>
      </c>
      <c r="G98" s="11">
        <v>1186</v>
      </c>
      <c r="H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98" s="10">
        <f>VALUE(IFERROR(MID(Table1[شرح],11,FIND("سهم",Table1[شرح])-11),0))</f>
        <v>0</v>
      </c>
      <c r="J98" s="10" t="str">
        <f>IFERROR(MID(Table1[شرح],FIND("سهم",Table1[شرح])+4,FIND("به نرخ",Table1[شرح])-FIND("سهم",Table1[شرح])-5),"")</f>
        <v/>
      </c>
      <c r="K98" s="10" t="str">
        <f>CHOOSE(MID(Table1[تاریخ],6,2),"فروردین","اردیبهشت","خرداد","تیر","مرداد","شهریور","مهر","آبان","آذر","دی","بهمن","اسفند")</f>
        <v>شهریور</v>
      </c>
      <c r="L98" s="10" t="str">
        <f>LEFT(Table1[[#All],[تاریخ]],4)</f>
        <v>1397</v>
      </c>
      <c r="M98" s="13" t="str">
        <f>Table1[سال]&amp;"-"&amp;Table1[ماه]</f>
        <v>1397-شهریور</v>
      </c>
      <c r="N98" s="9"/>
    </row>
    <row r="99" spans="1:14" ht="15.75" x14ac:dyDescent="0.25">
      <c r="A99" s="17" t="str">
        <f>IF(AND(C99&gt;='گزارش روزانه'!$F$2,C99&lt;='گزارش روزانه'!$F$4,J99='گزارش روزانه'!$D$6),MAX($A$1:A98)+1,"")</f>
        <v/>
      </c>
      <c r="B99" s="10">
        <v>98</v>
      </c>
      <c r="C99" s="10" t="s">
        <v>2981</v>
      </c>
      <c r="D99" s="10" t="s">
        <v>2982</v>
      </c>
      <c r="E99" s="11">
        <v>9875780</v>
      </c>
      <c r="F99" s="11">
        <v>0</v>
      </c>
      <c r="G99" s="11">
        <v>-10984145</v>
      </c>
      <c r="H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9" s="10">
        <f>VALUE(IFERROR(MID(Table1[شرح],11,FIND("سهم",Table1[شرح])-11),0))</f>
        <v>443</v>
      </c>
      <c r="J99" s="10" t="str">
        <f>IFERROR(MID(Table1[شرح],FIND("سهم",Table1[شرح])+4,FIND("به نرخ",Table1[شرح])-FIND("سهم",Table1[شرح])-5),"")</f>
        <v>معادن بافق</v>
      </c>
      <c r="K99" s="10" t="str">
        <f>CHOOSE(MID(Table1[تاریخ],6,2),"فروردین","اردیبهشت","خرداد","تیر","مرداد","شهریور","مهر","آبان","آذر","دی","بهمن","اسفند")</f>
        <v>شهریور</v>
      </c>
      <c r="L99" s="10" t="str">
        <f>LEFT(Table1[[#All],[تاریخ]],4)</f>
        <v>1397</v>
      </c>
      <c r="M99" s="13" t="str">
        <f>Table1[سال]&amp;"-"&amp;Table1[ماه]</f>
        <v>1397-شهریور</v>
      </c>
      <c r="N99" s="9"/>
    </row>
    <row r="100" spans="1:14" ht="15.75" x14ac:dyDescent="0.25">
      <c r="A100" s="17" t="str">
        <f>IF(AND(C100&gt;='گزارش روزانه'!$F$2,C100&lt;='گزارش روزانه'!$F$4,J100='گزارش روزانه'!$D$6),MAX($A$1:A99)+1,"")</f>
        <v/>
      </c>
      <c r="B100" s="10">
        <v>99</v>
      </c>
      <c r="C100" s="10" t="s">
        <v>2981</v>
      </c>
      <c r="D100" s="10" t="s">
        <v>2983</v>
      </c>
      <c r="E100" s="11">
        <v>1114142</v>
      </c>
      <c r="F100" s="11">
        <v>0</v>
      </c>
      <c r="G100" s="11">
        <v>-1108365</v>
      </c>
      <c r="H1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0" s="10">
        <f>VALUE(IFERROR(MID(Table1[شرح],11,FIND("سهم",Table1[شرح])-11),0))</f>
        <v>50</v>
      </c>
      <c r="J100" s="10" t="str">
        <f>IFERROR(MID(Table1[شرح],FIND("سهم",Table1[شرح])+4,FIND("به نرخ",Table1[شرح])-FIND("سهم",Table1[شرح])-5),"")</f>
        <v>معادن بافق</v>
      </c>
      <c r="K100" s="10" t="str">
        <f>CHOOSE(MID(Table1[تاریخ],6,2),"فروردین","اردیبهشت","خرداد","تیر","مرداد","شهریور","مهر","آبان","آذر","دی","بهمن","اسفند")</f>
        <v>شهریور</v>
      </c>
      <c r="L100" s="10" t="str">
        <f>LEFT(Table1[[#All],[تاریخ]],4)</f>
        <v>1397</v>
      </c>
      <c r="M100" s="13" t="str">
        <f>Table1[سال]&amp;"-"&amp;Table1[ماه]</f>
        <v>1397-شهریور</v>
      </c>
      <c r="N100" s="9"/>
    </row>
    <row r="101" spans="1:14" ht="15.75" x14ac:dyDescent="0.25">
      <c r="A101" s="17" t="str">
        <f>IF(AND(C101&gt;='گزارش روزانه'!$F$2,C101&lt;='گزارش روزانه'!$F$4,J101='گزارش روزانه'!$D$6),MAX($A$1:A100)+1,"")</f>
        <v/>
      </c>
      <c r="B101" s="10">
        <v>100</v>
      </c>
      <c r="C101" s="10" t="s">
        <v>2978</v>
      </c>
      <c r="D101" s="10" t="s">
        <v>2979</v>
      </c>
      <c r="E101" s="11">
        <v>9811239</v>
      </c>
      <c r="F101" s="11">
        <v>0</v>
      </c>
      <c r="G101" s="11">
        <v>-9795384</v>
      </c>
      <c r="H1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1" s="10">
        <f>VALUE(IFERROR(MID(Table1[شرح],11,FIND("سهم",Table1[شرح])-11),0))</f>
        <v>1366</v>
      </c>
      <c r="J101" s="10" t="str">
        <f>IFERROR(MID(Table1[شرح],FIND("سهم",Table1[شرح])+4,FIND("به نرخ",Table1[شرح])-FIND("سهم",Table1[شرح])-5),"")</f>
        <v>زرین معدن آسیا</v>
      </c>
      <c r="K101" s="10" t="str">
        <f>CHOOSE(MID(Table1[تاریخ],6,2),"فروردین","اردیبهشت","خرداد","تیر","مرداد","شهریور","مهر","آبان","آذر","دی","بهمن","اسفند")</f>
        <v>شهریور</v>
      </c>
      <c r="L101" s="10" t="str">
        <f>LEFT(Table1[[#All],[تاریخ]],4)</f>
        <v>1397</v>
      </c>
      <c r="M101" s="13" t="str">
        <f>Table1[سال]&amp;"-"&amp;Table1[ماه]</f>
        <v>1397-شهریور</v>
      </c>
      <c r="N101" s="9"/>
    </row>
    <row r="102" spans="1:14" ht="15.75" x14ac:dyDescent="0.25">
      <c r="A102" s="17" t="str">
        <f>IF(AND(C102&gt;='گزارش روزانه'!$F$2,C102&lt;='گزارش روزانه'!$F$4,J102='گزارش روزانه'!$D$6),MAX($A$1:A101)+1,"")</f>
        <v/>
      </c>
      <c r="B102" s="10">
        <v>101</v>
      </c>
      <c r="C102" s="10" t="s">
        <v>2978</v>
      </c>
      <c r="D102" s="10" t="s">
        <v>2980</v>
      </c>
      <c r="E102" s="11">
        <v>0</v>
      </c>
      <c r="F102" s="11">
        <v>11000000</v>
      </c>
      <c r="G102" s="11">
        <v>15855</v>
      </c>
      <c r="H1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2" s="10">
        <f>VALUE(IFERROR(MID(Table1[شرح],11,FIND("سهم",Table1[شرح])-11),0))</f>
        <v>0</v>
      </c>
      <c r="J102" s="10" t="str">
        <f>IFERROR(MID(Table1[شرح],FIND("سهم",Table1[شرح])+4,FIND("به نرخ",Table1[شرح])-FIND("سهم",Table1[شرح])-5),"")</f>
        <v/>
      </c>
      <c r="K102" s="10" t="str">
        <f>CHOOSE(MID(Table1[تاریخ],6,2),"فروردین","اردیبهشت","خرداد","تیر","مرداد","شهریور","مهر","آبان","آذر","دی","بهمن","اسفند")</f>
        <v>شهریور</v>
      </c>
      <c r="L102" s="10" t="str">
        <f>LEFT(Table1[[#All],[تاریخ]],4)</f>
        <v>1397</v>
      </c>
      <c r="M102" s="13" t="str">
        <f>Table1[سال]&amp;"-"&amp;Table1[ماه]</f>
        <v>1397-شهریور</v>
      </c>
      <c r="N102" s="9"/>
    </row>
    <row r="103" spans="1:14" ht="15.75" x14ac:dyDescent="0.25">
      <c r="A103" s="17" t="str">
        <f>IF(AND(C103&gt;='گزارش روزانه'!$F$2,C103&lt;='گزارش روزانه'!$F$4,J103='گزارش روزانه'!$D$6),MAX($A$1:A102)+1,"")</f>
        <v/>
      </c>
      <c r="B103" s="10">
        <v>102</v>
      </c>
      <c r="C103" s="10" t="s">
        <v>2975</v>
      </c>
      <c r="D103" s="10" t="s">
        <v>2976</v>
      </c>
      <c r="E103" s="11">
        <v>50196317</v>
      </c>
      <c r="F103" s="11">
        <v>0</v>
      </c>
      <c r="G103" s="11">
        <v>-49991701</v>
      </c>
      <c r="H1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3" s="10">
        <f>VALUE(IFERROR(MID(Table1[شرح],11,FIND("سهم",Table1[شرح])-11),0))</f>
        <v>5546</v>
      </c>
      <c r="J103" s="10" t="str">
        <f>IFERROR(MID(Table1[شرح],FIND("سهم",Table1[شرح])+4,FIND("به نرخ",Table1[شرح])-FIND("سهم",Table1[شرح])-5),"")</f>
        <v>آتیه داده پرداز</v>
      </c>
      <c r="K103" s="10" t="str">
        <f>CHOOSE(MID(Table1[تاریخ],6,2),"فروردین","اردیبهشت","خرداد","تیر","مرداد","شهریور","مهر","آبان","آذر","دی","بهمن","اسفند")</f>
        <v>شهریور</v>
      </c>
      <c r="L103" s="10" t="str">
        <f>LEFT(Table1[[#All],[تاریخ]],4)</f>
        <v>1397</v>
      </c>
      <c r="M103" s="13" t="str">
        <f>Table1[سال]&amp;"-"&amp;Table1[ماه]</f>
        <v>1397-شهریور</v>
      </c>
      <c r="N103" s="9"/>
    </row>
    <row r="104" spans="1:14" ht="15.75" x14ac:dyDescent="0.25">
      <c r="A104" s="17" t="str">
        <f>IF(AND(C104&gt;='گزارش روزانه'!$F$2,C104&lt;='گزارش روزانه'!$F$4,J104='گزارش روزانه'!$D$6),MAX($A$1:A103)+1,"")</f>
        <v/>
      </c>
      <c r="B104" s="10">
        <v>103</v>
      </c>
      <c r="C104" s="10" t="s">
        <v>2975</v>
      </c>
      <c r="D104" s="10" t="s">
        <v>2977</v>
      </c>
      <c r="E104" s="11">
        <v>0</v>
      </c>
      <c r="F104" s="11">
        <v>10000000</v>
      </c>
      <c r="G104" s="11">
        <v>204616</v>
      </c>
      <c r="H1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4" s="10">
        <f>VALUE(IFERROR(MID(Table1[شرح],11,FIND("سهم",Table1[شرح])-11),0))</f>
        <v>0</v>
      </c>
      <c r="J104" s="10" t="str">
        <f>IFERROR(MID(Table1[شرح],FIND("سهم",Table1[شرح])+4,FIND("به نرخ",Table1[شرح])-FIND("سهم",Table1[شرح])-5),"")</f>
        <v/>
      </c>
      <c r="K104" s="10" t="str">
        <f>CHOOSE(MID(Table1[تاریخ],6,2),"فروردین","اردیبهشت","خرداد","تیر","مرداد","شهریور","مهر","آبان","آذر","دی","بهمن","اسفند")</f>
        <v>شهریور</v>
      </c>
      <c r="L104" s="10" t="str">
        <f>LEFT(Table1[[#All],[تاریخ]],4)</f>
        <v>1397</v>
      </c>
      <c r="M104" s="13" t="str">
        <f>Table1[سال]&amp;"-"&amp;Table1[ماه]</f>
        <v>1397-شهریور</v>
      </c>
      <c r="N104" s="9"/>
    </row>
    <row r="105" spans="1:14" ht="15.75" x14ac:dyDescent="0.25">
      <c r="A105" s="17" t="str">
        <f>IF(AND(C105&gt;='گزارش روزانه'!$F$2,C105&lt;='گزارش روزانه'!$F$4,J105='گزارش روزانه'!$D$6),MAX($A$1:A104)+1,"")</f>
        <v/>
      </c>
      <c r="B105" s="10">
        <v>104</v>
      </c>
      <c r="C105" s="10" t="s">
        <v>2973</v>
      </c>
      <c r="D105" s="10" t="s">
        <v>2974</v>
      </c>
      <c r="E105" s="11">
        <v>0</v>
      </c>
      <c r="F105" s="11">
        <v>50000000</v>
      </c>
      <c r="G105" s="11">
        <v>8299</v>
      </c>
      <c r="H1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5" s="10">
        <f>VALUE(IFERROR(MID(Table1[شرح],11,FIND("سهم",Table1[شرح])-11),0))</f>
        <v>0</v>
      </c>
      <c r="J105" s="10" t="str">
        <f>IFERROR(MID(Table1[شرح],FIND("سهم",Table1[شرح])+4,FIND("به نرخ",Table1[شرح])-FIND("سهم",Table1[شرح])-5),"")</f>
        <v/>
      </c>
      <c r="K105" s="10" t="str">
        <f>CHOOSE(MID(Table1[تاریخ],6,2),"فروردین","اردیبهشت","خرداد","تیر","مرداد","شهریور","مهر","آبان","آذر","دی","بهمن","اسفند")</f>
        <v>شهریور</v>
      </c>
      <c r="L105" s="10" t="str">
        <f>LEFT(Table1[[#All],[تاریخ]],4)</f>
        <v>1397</v>
      </c>
      <c r="M105" s="13" t="str">
        <f>Table1[سال]&amp;"-"&amp;Table1[ماه]</f>
        <v>1397-شهریور</v>
      </c>
      <c r="N105" s="9"/>
    </row>
    <row r="106" spans="1:14" ht="15.75" x14ac:dyDescent="0.25">
      <c r="A106" s="17" t="str">
        <f>IF(AND(C106&gt;='گزارش روزانه'!$F$2,C106&lt;='گزارش روزانه'!$F$4,J106='گزارش روزانه'!$D$6),MAX($A$1:A105)+1,"")</f>
        <v/>
      </c>
      <c r="B106" s="10">
        <v>105</v>
      </c>
      <c r="C106" s="10" t="s">
        <v>2971</v>
      </c>
      <c r="D106" s="10" t="s">
        <v>2972</v>
      </c>
      <c r="E106" s="11">
        <v>1506049</v>
      </c>
      <c r="F106" s="11">
        <v>0</v>
      </c>
      <c r="G106" s="11">
        <v>-1497750</v>
      </c>
      <c r="H1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6" s="10">
        <f>VALUE(IFERROR(MID(Table1[شرح],11,FIND("سهم",Table1[شرح])-11),0))</f>
        <v>153</v>
      </c>
      <c r="J106" s="10" t="str">
        <f>IFERROR(MID(Table1[شرح],FIND("سهم",Table1[شرح])+4,FIND("به نرخ",Table1[شرح])-FIND("سهم",Table1[شرح])-5),"")</f>
        <v>معدنی کیمیای زنجان گستران</v>
      </c>
      <c r="K106" s="10" t="str">
        <f>CHOOSE(MID(Table1[تاریخ],6,2),"فروردین","اردیبهشت","خرداد","تیر","مرداد","شهریور","مهر","آبان","آذر","دی","بهمن","اسفند")</f>
        <v>شهریور</v>
      </c>
      <c r="L106" s="10" t="str">
        <f>LEFT(Table1[[#All],[تاریخ]],4)</f>
        <v>1397</v>
      </c>
      <c r="M106" s="13" t="str">
        <f>Table1[سال]&amp;"-"&amp;Table1[ماه]</f>
        <v>1397-شهریور</v>
      </c>
      <c r="N106" s="9"/>
    </row>
    <row r="107" spans="1:14" ht="15.75" x14ac:dyDescent="0.25">
      <c r="A107" s="17" t="str">
        <f>IF(AND(C107&gt;='گزارش روزانه'!$F$2,C107&lt;='گزارش روزانه'!$F$4,J107='گزارش روزانه'!$D$6),MAX($A$1:A106)+1,"")</f>
        <v/>
      </c>
      <c r="B107" s="10">
        <v>106</v>
      </c>
      <c r="C107" s="10" t="s">
        <v>2967</v>
      </c>
      <c r="D107" s="10" t="s">
        <v>2968</v>
      </c>
      <c r="E107" s="11">
        <v>17020026</v>
      </c>
      <c r="F107" s="11">
        <v>0</v>
      </c>
      <c r="G107" s="11">
        <v>-18495678</v>
      </c>
      <c r="H1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7" s="10">
        <f>VALUE(IFERROR(MID(Table1[شرح],11,FIND("سهم",Table1[شرح])-11),0))</f>
        <v>2740</v>
      </c>
      <c r="J107" s="10" t="str">
        <f>IFERROR(MID(Table1[شرح],FIND("سهم",Table1[شرح])+4,FIND("به نرخ",Table1[شرح])-FIND("سهم",Table1[شرح])-5),"")</f>
        <v>ملی سرب وروی ایران</v>
      </c>
      <c r="K107" s="10" t="str">
        <f>CHOOSE(MID(Table1[تاریخ],6,2),"فروردین","اردیبهشت","خرداد","تیر","مرداد","شهریور","مهر","آبان","آذر","دی","بهمن","اسفند")</f>
        <v>شهریور</v>
      </c>
      <c r="L107" s="10" t="str">
        <f>LEFT(Table1[[#All],[تاریخ]],4)</f>
        <v>1397</v>
      </c>
      <c r="M107" s="13" t="str">
        <f>Table1[سال]&amp;"-"&amp;Table1[ماه]</f>
        <v>1397-شهریور</v>
      </c>
      <c r="N107" s="9"/>
    </row>
    <row r="108" spans="1:14" ht="15.75" x14ac:dyDescent="0.25">
      <c r="A108" s="17" t="str">
        <f>IF(AND(C108&gt;='گزارش روزانه'!$F$2,C108&lt;='گزارش روزانه'!$F$4,J108='گزارش روزانه'!$D$6),MAX($A$1:A107)+1,"")</f>
        <v/>
      </c>
      <c r="B108" s="10">
        <v>107</v>
      </c>
      <c r="C108" s="10" t="s">
        <v>2967</v>
      </c>
      <c r="D108" s="10" t="s">
        <v>2969</v>
      </c>
      <c r="E108" s="11">
        <v>1477902</v>
      </c>
      <c r="F108" s="11">
        <v>0</v>
      </c>
      <c r="G108" s="11">
        <v>-1475652</v>
      </c>
      <c r="H1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8" s="10">
        <f>VALUE(IFERROR(MID(Table1[شرح],11,FIND("سهم",Table1[شرح])-11),0))</f>
        <v>238</v>
      </c>
      <c r="J108" s="10" t="str">
        <f>IFERROR(MID(Table1[شرح],FIND("سهم",Table1[شرح])+4,FIND("به نرخ",Table1[شرح])-FIND("سهم",Table1[شرح])-5),"")</f>
        <v>ملی سرب وروی ایران</v>
      </c>
      <c r="K108" s="10" t="str">
        <f>CHOOSE(MID(Table1[تاریخ],6,2),"فروردین","اردیبهشت","خرداد","تیر","مرداد","شهریور","مهر","آبان","آذر","دی","بهمن","اسفند")</f>
        <v>شهریور</v>
      </c>
      <c r="L108" s="10" t="str">
        <f>LEFT(Table1[[#All],[تاریخ]],4)</f>
        <v>1397</v>
      </c>
      <c r="M108" s="13" t="str">
        <f>Table1[سال]&amp;"-"&amp;Table1[ماه]</f>
        <v>1397-شهریور</v>
      </c>
      <c r="N108" s="9"/>
    </row>
    <row r="109" spans="1:14" ht="15.75" x14ac:dyDescent="0.25">
      <c r="A109" s="17" t="str">
        <f>IF(AND(C109&gt;='گزارش روزانه'!$F$2,C109&lt;='گزارش روزانه'!$F$4,J109='گزارش روزانه'!$D$6),MAX($A$1:A108)+1,"")</f>
        <v/>
      </c>
      <c r="B109" s="10">
        <v>108</v>
      </c>
      <c r="C109" s="10" t="s">
        <v>2967</v>
      </c>
      <c r="D109" s="10" t="s">
        <v>2970</v>
      </c>
      <c r="E109" s="11">
        <v>0</v>
      </c>
      <c r="F109" s="11">
        <v>1500000</v>
      </c>
      <c r="G109" s="11">
        <v>2250</v>
      </c>
      <c r="H1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9" s="10">
        <f>VALUE(IFERROR(MID(Table1[شرح],11,FIND("سهم",Table1[شرح])-11),0))</f>
        <v>0</v>
      </c>
      <c r="J109" s="10" t="str">
        <f>IFERROR(MID(Table1[شرح],FIND("سهم",Table1[شرح])+4,FIND("به نرخ",Table1[شرح])-FIND("سهم",Table1[شرح])-5),"")</f>
        <v/>
      </c>
      <c r="K109" s="10" t="str">
        <f>CHOOSE(MID(Table1[تاریخ],6,2),"فروردین","اردیبهشت","خرداد","تیر","مرداد","شهریور","مهر","آبان","آذر","دی","بهمن","اسفند")</f>
        <v>شهریور</v>
      </c>
      <c r="L109" s="10" t="str">
        <f>LEFT(Table1[[#All],[تاریخ]],4)</f>
        <v>1397</v>
      </c>
      <c r="M109" s="13" t="str">
        <f>Table1[سال]&amp;"-"&amp;Table1[ماه]</f>
        <v>1397-شهریور</v>
      </c>
      <c r="N109" s="9"/>
    </row>
    <row r="110" spans="1:14" ht="15.75" x14ac:dyDescent="0.25">
      <c r="A110" s="17" t="str">
        <f>IF(AND(C110&gt;='گزارش روزانه'!$F$2,C110&lt;='گزارش روزانه'!$F$4,J110='گزارش روزانه'!$D$6),MAX($A$1:A109)+1,"")</f>
        <v/>
      </c>
      <c r="B110" s="10">
        <v>109</v>
      </c>
      <c r="C110" s="10" t="s">
        <v>2956</v>
      </c>
      <c r="D110" s="10" t="s">
        <v>2957</v>
      </c>
      <c r="E110" s="11">
        <v>8779592</v>
      </c>
      <c r="F110" s="11">
        <v>0</v>
      </c>
      <c r="G110" s="11">
        <v>45095</v>
      </c>
      <c r="H1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0" s="10">
        <f>VALUE(IFERROR(MID(Table1[شرح],11,FIND("سهم",Table1[شرح])-11),0))</f>
        <v>814</v>
      </c>
      <c r="J110" s="10" t="str">
        <f>IFERROR(MID(Table1[شرح],FIND("سهم",Table1[شرح])+4,FIND("به نرخ",Table1[شرح])-FIND("سهم",Table1[شرح])-5),"")</f>
        <v>معدنی کیمیای زنجان گستران</v>
      </c>
      <c r="K110" s="10" t="str">
        <f>CHOOSE(MID(Table1[تاریخ],6,2),"فروردین","اردیبهشت","خرداد","تیر","مرداد","شهریور","مهر","آبان","آذر","دی","بهمن","اسفند")</f>
        <v>شهریور</v>
      </c>
      <c r="L110" s="10" t="str">
        <f>LEFT(Table1[[#All],[تاریخ]],4)</f>
        <v>1397</v>
      </c>
      <c r="M110" s="13" t="str">
        <f>Table1[سال]&amp;"-"&amp;Table1[ماه]</f>
        <v>1397-شهریور</v>
      </c>
      <c r="N110" s="9"/>
    </row>
    <row r="111" spans="1:14" ht="15.75" x14ac:dyDescent="0.25">
      <c r="A111" s="17" t="str">
        <f>IF(AND(C111&gt;='گزارش روزانه'!$F$2,C111&lt;='گزارش روزانه'!$F$4,J111='گزارش روزانه'!$D$6),MAX($A$1:A110)+1,"")</f>
        <v/>
      </c>
      <c r="B111" s="10">
        <v>110</v>
      </c>
      <c r="C111" s="10" t="s">
        <v>2956</v>
      </c>
      <c r="D111" s="10" t="s">
        <v>2958</v>
      </c>
      <c r="E111" s="11">
        <v>1075860</v>
      </c>
      <c r="F111" s="11">
        <v>0</v>
      </c>
      <c r="G111" s="11">
        <v>8824687</v>
      </c>
      <c r="H1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1" s="10">
        <f>VALUE(IFERROR(MID(Table1[شرح],11,FIND("سهم",Table1[شرح])-11),0))</f>
        <v>102</v>
      </c>
      <c r="J111" s="10" t="str">
        <f>IFERROR(MID(Table1[شرح],FIND("سهم",Table1[شرح])+4,FIND("به نرخ",Table1[شرح])-FIND("سهم",Table1[شرح])-5),"")</f>
        <v>معدنی کیمیای زنجان گستران</v>
      </c>
      <c r="K111" s="10" t="str">
        <f>CHOOSE(MID(Table1[تاریخ],6,2),"فروردین","اردیبهشت","خرداد","تیر","مرداد","شهریور","مهر","آبان","آذر","دی","بهمن","اسفند")</f>
        <v>شهریور</v>
      </c>
      <c r="L111" s="10" t="str">
        <f>LEFT(Table1[[#All],[تاریخ]],4)</f>
        <v>1397</v>
      </c>
      <c r="M111" s="13" t="str">
        <f>Table1[سال]&amp;"-"&amp;Table1[ماه]</f>
        <v>1397-شهریور</v>
      </c>
      <c r="N111" s="9"/>
    </row>
    <row r="112" spans="1:14" ht="15.75" x14ac:dyDescent="0.25">
      <c r="A112" s="17" t="str">
        <f>IF(AND(C112&gt;='گزارش روزانه'!$F$2,C112&lt;='گزارش روزانه'!$F$4,J112='گزارش روزانه'!$D$6),MAX($A$1:A111)+1,"")</f>
        <v/>
      </c>
      <c r="B112" s="10">
        <v>111</v>
      </c>
      <c r="C112" s="10" t="s">
        <v>2956</v>
      </c>
      <c r="D112" s="10" t="s">
        <v>2959</v>
      </c>
      <c r="E112" s="11">
        <v>173337066</v>
      </c>
      <c r="F112" s="11">
        <v>0</v>
      </c>
      <c r="G112" s="11">
        <v>9900547</v>
      </c>
      <c r="H1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 s="10">
        <f>VALUE(IFERROR(MID(Table1[شرح],11,FIND("سهم",Table1[شرح])-11),0))</f>
        <v>15992</v>
      </c>
      <c r="J112" s="10" t="str">
        <f>IFERROR(MID(Table1[شرح],FIND("سهم",Table1[شرح])+4,FIND("به نرخ",Table1[شرح])-FIND("سهم",Table1[شرح])-5),"")</f>
        <v>معدنی کیمیای زنجان گستران</v>
      </c>
      <c r="K112" s="10" t="str">
        <f>CHOOSE(MID(Table1[تاریخ],6,2),"فروردین","اردیبهشت","خرداد","تیر","مرداد","شهریور","مهر","آبان","آذر","دی","بهمن","اسفند")</f>
        <v>شهریور</v>
      </c>
      <c r="L112" s="10" t="str">
        <f>LEFT(Table1[[#All],[تاریخ]],4)</f>
        <v>1397</v>
      </c>
      <c r="M112" s="13" t="str">
        <f>Table1[سال]&amp;"-"&amp;Table1[ماه]</f>
        <v>1397-شهریور</v>
      </c>
      <c r="N112" s="9"/>
    </row>
    <row r="113" spans="1:14" ht="15.75" x14ac:dyDescent="0.25">
      <c r="A113" s="17" t="str">
        <f>IF(AND(C113&gt;='گزارش روزانه'!$F$2,C113&lt;='گزارش روزانه'!$F$4,J113='گزارش روزانه'!$D$6),MAX($A$1:A112)+1,"")</f>
        <v/>
      </c>
      <c r="B113" s="10">
        <v>112</v>
      </c>
      <c r="C113" s="10" t="s">
        <v>2956</v>
      </c>
      <c r="D113" s="10" t="s">
        <v>2960</v>
      </c>
      <c r="E113" s="11">
        <v>55717306</v>
      </c>
      <c r="F113" s="11">
        <v>0</v>
      </c>
      <c r="G113" s="11">
        <v>183237613</v>
      </c>
      <c r="H1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 s="10">
        <f>VALUE(IFERROR(MID(Table1[شرح],11,FIND("سهم",Table1[شرح])-11),0))</f>
        <v>5385</v>
      </c>
      <c r="J113" s="10" t="str">
        <f>IFERROR(MID(Table1[شرح],FIND("سهم",Table1[شرح])+4,FIND("به نرخ",Table1[شرح])-FIND("سهم",Table1[شرح])-5),"")</f>
        <v>معدنی کیمیای زنجان گستران</v>
      </c>
      <c r="K113" s="10" t="str">
        <f>CHOOSE(MID(Table1[تاریخ],6,2),"فروردین","اردیبهشت","خرداد","تیر","مرداد","شهریور","مهر","آبان","آذر","دی","بهمن","اسفند")</f>
        <v>شهریور</v>
      </c>
      <c r="L113" s="10" t="str">
        <f>LEFT(Table1[[#All],[تاریخ]],4)</f>
        <v>1397</v>
      </c>
      <c r="M113" s="13" t="str">
        <f>Table1[سال]&amp;"-"&amp;Table1[ماه]</f>
        <v>1397-شهریور</v>
      </c>
      <c r="N113" s="9"/>
    </row>
    <row r="114" spans="1:14" ht="15.75" x14ac:dyDescent="0.25">
      <c r="A114" s="17">
        <f>IF(AND(C114&gt;='گزارش روزانه'!$F$2,C114&lt;='گزارش روزانه'!$F$4,J114='گزارش روزانه'!$D$6),MAX($A$1:A113)+1,"")</f>
        <v>20</v>
      </c>
      <c r="B114" s="10">
        <v>113</v>
      </c>
      <c r="C114" s="10" t="s">
        <v>2956</v>
      </c>
      <c r="D114" s="10" t="s">
        <v>2961</v>
      </c>
      <c r="E114" s="11">
        <v>0</v>
      </c>
      <c r="F114" s="11">
        <v>2027081</v>
      </c>
      <c r="G114" s="11">
        <v>238954919</v>
      </c>
      <c r="H1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 s="10">
        <f>VALUE(IFERROR(MID(Table1[شرح],11,FIND("سهم",Table1[شرح])-11),0))</f>
        <v>600</v>
      </c>
      <c r="J114" s="10" t="str">
        <f>IFERROR(MID(Table1[شرح],FIND("سهم",Table1[شرح])+4,FIND("به نرخ",Table1[شرح])-FIND("سهم",Table1[شرح])-5),"")</f>
        <v>ایران ارقام</v>
      </c>
      <c r="K114" s="10" t="str">
        <f>CHOOSE(MID(Table1[تاریخ],6,2),"فروردین","اردیبهشت","خرداد","تیر","مرداد","شهریور","مهر","آبان","آذر","دی","بهمن","اسفند")</f>
        <v>شهریور</v>
      </c>
      <c r="L114" s="10" t="str">
        <f>LEFT(Table1[[#All],[تاریخ]],4)</f>
        <v>1397</v>
      </c>
      <c r="M114" s="13" t="str">
        <f>Table1[سال]&amp;"-"&amp;Table1[ماه]</f>
        <v>1397-شهریور</v>
      </c>
      <c r="N114" s="9"/>
    </row>
    <row r="115" spans="1:14" ht="15.75" x14ac:dyDescent="0.25">
      <c r="A115" s="17">
        <f>IF(AND(C115&gt;='گزارش روزانه'!$F$2,C115&lt;='گزارش روزانه'!$F$4,J115='گزارش روزانه'!$D$6),MAX($A$1:A114)+1,"")</f>
        <v>21</v>
      </c>
      <c r="B115" s="10">
        <v>114</v>
      </c>
      <c r="C115" s="10" t="s">
        <v>2956</v>
      </c>
      <c r="D115" s="10" t="s">
        <v>2962</v>
      </c>
      <c r="E115" s="11">
        <v>0</v>
      </c>
      <c r="F115" s="11">
        <v>6754936</v>
      </c>
      <c r="G115" s="11">
        <v>236927838</v>
      </c>
      <c r="H1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5" s="10">
        <f>VALUE(IFERROR(MID(Table1[شرح],11,FIND("سهم",Table1[شرح])-11),0))</f>
        <v>2000</v>
      </c>
      <c r="J115" s="10" t="str">
        <f>IFERROR(MID(Table1[شرح],FIND("سهم",Table1[شرح])+4,FIND("به نرخ",Table1[شرح])-FIND("سهم",Table1[شرح])-5),"")</f>
        <v>ایران ارقام</v>
      </c>
      <c r="K115" s="10" t="str">
        <f>CHOOSE(MID(Table1[تاریخ],6,2),"فروردین","اردیبهشت","خرداد","تیر","مرداد","شهریور","مهر","آبان","آذر","دی","بهمن","اسفند")</f>
        <v>شهریور</v>
      </c>
      <c r="L115" s="10" t="str">
        <f>LEFT(Table1[[#All],[تاریخ]],4)</f>
        <v>1397</v>
      </c>
      <c r="M115" s="13" t="str">
        <f>Table1[سال]&amp;"-"&amp;Table1[ماه]</f>
        <v>1397-شهریور</v>
      </c>
      <c r="N115" s="9"/>
    </row>
    <row r="116" spans="1:14" ht="15.75" x14ac:dyDescent="0.25">
      <c r="A116" s="17">
        <f>IF(AND(C116&gt;='گزارش روزانه'!$F$2,C116&lt;='گزارش روزانه'!$F$4,J116='گزارش روزانه'!$D$6),MAX($A$1:A115)+1,"")</f>
        <v>22</v>
      </c>
      <c r="B116" s="10">
        <v>115</v>
      </c>
      <c r="C116" s="10" t="s">
        <v>2956</v>
      </c>
      <c r="D116" s="10" t="s">
        <v>2963</v>
      </c>
      <c r="E116" s="11">
        <v>0</v>
      </c>
      <c r="F116" s="11">
        <v>93146283</v>
      </c>
      <c r="G116" s="11">
        <v>230172902</v>
      </c>
      <c r="H1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6" s="10">
        <f>VALUE(IFERROR(MID(Table1[شرح],11,FIND("سهم",Table1[شرح])-11),0))</f>
        <v>27841</v>
      </c>
      <c r="J116" s="10" t="str">
        <f>IFERROR(MID(Table1[شرح],FIND("سهم",Table1[شرح])+4,FIND("به نرخ",Table1[شرح])-FIND("سهم",Table1[شرح])-5),"")</f>
        <v>ایران ارقام</v>
      </c>
      <c r="K116" s="10" t="str">
        <f>CHOOSE(MID(Table1[تاریخ],6,2),"فروردین","اردیبهشت","خرداد","تیر","مرداد","شهریور","مهر","آبان","آذر","دی","بهمن","اسفند")</f>
        <v>شهریور</v>
      </c>
      <c r="L116" s="10" t="str">
        <f>LEFT(Table1[[#All],[تاریخ]],4)</f>
        <v>1397</v>
      </c>
      <c r="M116" s="13" t="str">
        <f>Table1[سال]&amp;"-"&amp;Table1[ماه]</f>
        <v>1397-شهریور</v>
      </c>
      <c r="N116" s="9"/>
    </row>
    <row r="117" spans="1:14" ht="15.75" x14ac:dyDescent="0.25">
      <c r="A117" s="17">
        <f>IF(AND(C117&gt;='گزارش روزانه'!$F$2,C117&lt;='گزارش روزانه'!$F$4,J117='گزارش روزانه'!$D$6),MAX($A$1:A116)+1,"")</f>
        <v>23</v>
      </c>
      <c r="B117" s="10">
        <v>116</v>
      </c>
      <c r="C117" s="10" t="s">
        <v>2956</v>
      </c>
      <c r="D117" s="10" t="s">
        <v>2964</v>
      </c>
      <c r="E117" s="11">
        <v>0</v>
      </c>
      <c r="F117" s="11">
        <v>80226950</v>
      </c>
      <c r="G117" s="11">
        <v>137026619</v>
      </c>
      <c r="H1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7" s="10">
        <f>VALUE(IFERROR(MID(Table1[شرح],11,FIND("سهم",Table1[شرح])-11),0))</f>
        <v>23951</v>
      </c>
      <c r="J117" s="10" t="str">
        <f>IFERROR(MID(Table1[شرح],FIND("سهم",Table1[شرح])+4,FIND("به نرخ",Table1[شرح])-FIND("سهم",Table1[شرح])-5),"")</f>
        <v>ایران ارقام</v>
      </c>
      <c r="K117" s="10" t="str">
        <f>CHOOSE(MID(Table1[تاریخ],6,2),"فروردین","اردیبهشت","خرداد","تیر","مرداد","شهریور","مهر","آبان","آذر","دی","بهمن","اسفند")</f>
        <v>شهریور</v>
      </c>
      <c r="L117" s="10" t="str">
        <f>LEFT(Table1[[#All],[تاریخ]],4)</f>
        <v>1397</v>
      </c>
      <c r="M117" s="13" t="str">
        <f>Table1[سال]&amp;"-"&amp;Table1[ماه]</f>
        <v>1397-شهریور</v>
      </c>
      <c r="N117" s="9"/>
    </row>
    <row r="118" spans="1:14" ht="15.75" x14ac:dyDescent="0.25">
      <c r="A118" s="17" t="str">
        <f>IF(AND(C118&gt;='گزارش روزانه'!$F$2,C118&lt;='گزارش روزانه'!$F$4,J118='گزارش روزانه'!$D$6),MAX($A$1:A117)+1,"")</f>
        <v/>
      </c>
      <c r="B118" s="10">
        <v>117</v>
      </c>
      <c r="C118" s="10" t="s">
        <v>2956</v>
      </c>
      <c r="D118" s="10" t="s">
        <v>2965</v>
      </c>
      <c r="E118" s="11">
        <v>0</v>
      </c>
      <c r="F118" s="11">
        <v>56795347</v>
      </c>
      <c r="G118" s="11">
        <v>56799669</v>
      </c>
      <c r="H1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 s="10">
        <f>VALUE(IFERROR(MID(Table1[شرح],11,FIND("سهم",Table1[شرح])-11),0))</f>
        <v>5546</v>
      </c>
      <c r="J118" s="10" t="str">
        <f>IFERROR(MID(Table1[شرح],FIND("سهم",Table1[شرح])+4,FIND("به نرخ",Table1[شرح])-FIND("سهم",Table1[شرح])-5),"")</f>
        <v>آتیه داده پرداز</v>
      </c>
      <c r="K118" s="10" t="str">
        <f>CHOOSE(MID(Table1[تاریخ],6,2),"فروردین","اردیبهشت","خرداد","تیر","مرداد","شهریور","مهر","آبان","آذر","دی","بهمن","اسفند")</f>
        <v>شهریور</v>
      </c>
      <c r="L118" s="10" t="str">
        <f>LEFT(Table1[[#All],[تاریخ]],4)</f>
        <v>1397</v>
      </c>
      <c r="M118" s="13" t="str">
        <f>Table1[سال]&amp;"-"&amp;Table1[ماه]</f>
        <v>1397-شهریور</v>
      </c>
      <c r="N118" s="9"/>
    </row>
    <row r="119" spans="1:14" ht="15.75" x14ac:dyDescent="0.25">
      <c r="A119" s="17" t="str">
        <f>IF(AND(C119&gt;='گزارش روزانه'!$F$2,C119&lt;='گزارش روزانه'!$F$4,J119='گزارش روزانه'!$D$6),MAX($A$1:A118)+1,"")</f>
        <v/>
      </c>
      <c r="B119" s="10">
        <v>118</v>
      </c>
      <c r="C119" s="10" t="s">
        <v>2956</v>
      </c>
      <c r="D119" s="10" t="s">
        <v>2966</v>
      </c>
      <c r="E119" s="11">
        <v>0</v>
      </c>
      <c r="F119" s="11">
        <v>18500000</v>
      </c>
      <c r="G119" s="11">
        <v>4322</v>
      </c>
      <c r="H1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19" s="10">
        <f>VALUE(IFERROR(MID(Table1[شرح],11,FIND("سهم",Table1[شرح])-11),0))</f>
        <v>0</v>
      </c>
      <c r="J119" s="10" t="str">
        <f>IFERROR(MID(Table1[شرح],FIND("سهم",Table1[شرح])+4,FIND("به نرخ",Table1[شرح])-FIND("سهم",Table1[شرح])-5),"")</f>
        <v/>
      </c>
      <c r="K119" s="10" t="str">
        <f>CHOOSE(MID(Table1[تاریخ],6,2),"فروردین","اردیبهشت","خرداد","تیر","مرداد","شهریور","مهر","آبان","آذر","دی","بهمن","اسفند")</f>
        <v>شهریور</v>
      </c>
      <c r="L119" s="10" t="str">
        <f>LEFT(Table1[[#All],[تاریخ]],4)</f>
        <v>1397</v>
      </c>
      <c r="M119" s="13" t="str">
        <f>Table1[سال]&amp;"-"&amp;Table1[ماه]</f>
        <v>1397-شهریور</v>
      </c>
      <c r="N119" s="9"/>
    </row>
    <row r="120" spans="1:14" ht="15.75" x14ac:dyDescent="0.25">
      <c r="A120" s="17" t="str">
        <f>IF(AND(C120&gt;='گزارش روزانه'!$F$2,C120&lt;='گزارش روزانه'!$F$4,J120='گزارش روزانه'!$D$6),MAX($A$1:A119)+1,"")</f>
        <v/>
      </c>
      <c r="B120" s="10">
        <v>119</v>
      </c>
      <c r="C120" s="10" t="s">
        <v>2948</v>
      </c>
      <c r="D120" s="10" t="s">
        <v>2949</v>
      </c>
      <c r="E120" s="11">
        <v>166544324</v>
      </c>
      <c r="F120" s="11">
        <v>0</v>
      </c>
      <c r="G120" s="11">
        <v>-28945433</v>
      </c>
      <c r="H1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0" s="10">
        <f>VALUE(IFERROR(MID(Table1[شرح],11,FIND("سهم",Table1[شرح])-11),0))</f>
        <v>19997</v>
      </c>
      <c r="J120" s="10" t="str">
        <f>IFERROR(MID(Table1[شرح],FIND("سهم",Table1[شرح])+4,FIND("به نرخ",Table1[شرح])-FIND("سهم",Table1[شرح])-5),"")</f>
        <v>باما</v>
      </c>
      <c r="K120" s="10" t="str">
        <f>CHOOSE(MID(Table1[تاریخ],6,2),"فروردین","اردیبهشت","خرداد","تیر","مرداد","شهریور","مهر","آبان","آذر","دی","بهمن","اسفند")</f>
        <v>شهریور</v>
      </c>
      <c r="L120" s="10" t="str">
        <f>LEFT(Table1[[#All],[تاریخ]],4)</f>
        <v>1397</v>
      </c>
      <c r="M120" s="13" t="str">
        <f>Table1[سال]&amp;"-"&amp;Table1[ماه]</f>
        <v>1397-شهریور</v>
      </c>
      <c r="N120" s="9"/>
    </row>
    <row r="121" spans="1:14" ht="15.75" x14ac:dyDescent="0.25">
      <c r="A121" s="17" t="str">
        <f>IF(AND(C121&gt;='گزارش روزانه'!$F$2,C121&lt;='گزارش روزانه'!$F$4,J121='گزارش روزانه'!$D$6),MAX($A$1:A120)+1,"")</f>
        <v/>
      </c>
      <c r="B121" s="10">
        <v>120</v>
      </c>
      <c r="C121" s="10" t="s">
        <v>2948</v>
      </c>
      <c r="D121" s="10" t="s">
        <v>2950</v>
      </c>
      <c r="E121" s="11">
        <v>33182</v>
      </c>
      <c r="F121" s="11">
        <v>0</v>
      </c>
      <c r="G121" s="11">
        <v>137598891</v>
      </c>
      <c r="H1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1" s="10">
        <f>VALUE(IFERROR(MID(Table1[شرح],11,FIND("سهم",Table1[شرح])-11),0))</f>
        <v>4</v>
      </c>
      <c r="J121" s="10" t="str">
        <f>IFERROR(MID(Table1[شرح],FIND("سهم",Table1[شرح])+4,FIND("به نرخ",Table1[شرح])-FIND("سهم",Table1[شرح])-5),"")</f>
        <v>باما</v>
      </c>
      <c r="K121" s="10" t="str">
        <f>CHOOSE(MID(Table1[تاریخ],6,2),"فروردین","اردیبهشت","خرداد","تیر","مرداد","شهریور","مهر","آبان","آذر","دی","بهمن","اسفند")</f>
        <v>شهریور</v>
      </c>
      <c r="L121" s="10" t="str">
        <f>LEFT(Table1[[#All],[تاریخ]],4)</f>
        <v>1397</v>
      </c>
      <c r="M121" s="13" t="str">
        <f>Table1[سال]&amp;"-"&amp;Table1[ماه]</f>
        <v>1397-شهریور</v>
      </c>
      <c r="N121" s="9"/>
    </row>
    <row r="122" spans="1:14" ht="15.75" x14ac:dyDescent="0.25">
      <c r="A122" s="17" t="str">
        <f>IF(AND(C122&gt;='گزارش روزانه'!$F$2,C122&lt;='گزارش روزانه'!$F$4,J122='گزارش روزانه'!$D$6),MAX($A$1:A121)+1,"")</f>
        <v/>
      </c>
      <c r="B122" s="10">
        <v>121</v>
      </c>
      <c r="C122" s="10" t="s">
        <v>2948</v>
      </c>
      <c r="D122" s="10" t="s">
        <v>2951</v>
      </c>
      <c r="E122" s="11">
        <v>2415956</v>
      </c>
      <c r="F122" s="11">
        <v>0</v>
      </c>
      <c r="G122" s="11">
        <v>137632073</v>
      </c>
      <c r="H1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2" s="10">
        <f>VALUE(IFERROR(MID(Table1[شرح],11,FIND("سهم",Table1[شرح])-11),0))</f>
        <v>288</v>
      </c>
      <c r="J122" s="10" t="str">
        <f>IFERROR(MID(Table1[شرح],FIND("سهم",Table1[شرح])+4,FIND("به نرخ",Table1[شرح])-FIND("سهم",Table1[شرح])-5),"")</f>
        <v>باما</v>
      </c>
      <c r="K122" s="10" t="str">
        <f>CHOOSE(MID(Table1[تاریخ],6,2),"فروردین","اردیبهشت","خرداد","تیر","مرداد","شهریور","مهر","آبان","آذر","دی","بهمن","اسفند")</f>
        <v>شهریور</v>
      </c>
      <c r="L122" s="10" t="str">
        <f>LEFT(Table1[[#All],[تاریخ]],4)</f>
        <v>1397</v>
      </c>
      <c r="M122" s="13" t="str">
        <f>Table1[سال]&amp;"-"&amp;Table1[ماه]</f>
        <v>1397-شهریور</v>
      </c>
      <c r="N122" s="9"/>
    </row>
    <row r="123" spans="1:14" ht="15.75" x14ac:dyDescent="0.25">
      <c r="A123" s="17" t="str">
        <f>IF(AND(C123&gt;='گزارش روزانه'!$F$2,C123&lt;='گزارش روزانه'!$F$4,J123='گزارش روزانه'!$D$6),MAX($A$1:A122)+1,"")</f>
        <v/>
      </c>
      <c r="B123" s="10">
        <v>122</v>
      </c>
      <c r="C123" s="10" t="s">
        <v>2948</v>
      </c>
      <c r="D123" s="10" t="s">
        <v>2952</v>
      </c>
      <c r="E123" s="11">
        <v>17352185</v>
      </c>
      <c r="F123" s="11">
        <v>0</v>
      </c>
      <c r="G123" s="11">
        <v>140048029</v>
      </c>
      <c r="H1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 s="10">
        <f>VALUE(IFERROR(MID(Table1[شرح],11,FIND("سهم",Table1[شرح])-11),0))</f>
        <v>665</v>
      </c>
      <c r="J123" s="10" t="str">
        <f>IFERROR(MID(Table1[شرح],FIND("سهم",Table1[شرح])+4,FIND("به نرخ",Table1[شرح])-FIND("سهم",Table1[شرح])-5),"")</f>
        <v>فرآوری موادمعدنی ایران</v>
      </c>
      <c r="K123" s="10" t="str">
        <f>CHOOSE(MID(Table1[تاریخ],6,2),"فروردین","اردیبهشت","خرداد","تیر","مرداد","شهریور","مهر","آبان","آذر","دی","بهمن","اسفند")</f>
        <v>شهریور</v>
      </c>
      <c r="L123" s="10" t="str">
        <f>LEFT(Table1[[#All],[تاریخ]],4)</f>
        <v>1397</v>
      </c>
      <c r="M123" s="13" t="str">
        <f>Table1[سال]&amp;"-"&amp;Table1[ماه]</f>
        <v>1397-شهریور</v>
      </c>
      <c r="N123" s="9"/>
    </row>
    <row r="124" spans="1:14" ht="15.75" x14ac:dyDescent="0.25">
      <c r="A124" s="17" t="str">
        <f>IF(AND(C124&gt;='گزارش روزانه'!$F$2,C124&lt;='گزارش روزانه'!$F$4,J124='گزارش روزانه'!$D$6),MAX($A$1:A123)+1,"")</f>
        <v/>
      </c>
      <c r="B124" s="10">
        <v>123</v>
      </c>
      <c r="C124" s="10" t="s">
        <v>2948</v>
      </c>
      <c r="D124" s="10" t="s">
        <v>2953</v>
      </c>
      <c r="E124" s="11">
        <v>9267802</v>
      </c>
      <c r="F124" s="11">
        <v>0</v>
      </c>
      <c r="G124" s="11">
        <v>157400214</v>
      </c>
      <c r="H1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4" s="10">
        <f>VALUE(IFERROR(MID(Table1[شرح],11,FIND("سهم",Table1[شرح])-11),0))</f>
        <v>369</v>
      </c>
      <c r="J124" s="10" t="str">
        <f>IFERROR(MID(Table1[شرح],FIND("سهم",Table1[شرح])+4,FIND("به نرخ",Table1[شرح])-FIND("سهم",Table1[شرح])-5),"")</f>
        <v>فرآوری موادمعدنی ایران</v>
      </c>
      <c r="K124" s="10" t="str">
        <f>CHOOSE(MID(Table1[تاریخ],6,2),"فروردین","اردیبهشت","خرداد","تیر","مرداد","شهریور","مهر","آبان","آذر","دی","بهمن","اسفند")</f>
        <v>شهریور</v>
      </c>
      <c r="L124" s="10" t="str">
        <f>LEFT(Table1[[#All],[تاریخ]],4)</f>
        <v>1397</v>
      </c>
      <c r="M124" s="13" t="str">
        <f>Table1[سال]&amp;"-"&amp;Table1[ماه]</f>
        <v>1397-شهریور</v>
      </c>
      <c r="N124" s="9"/>
    </row>
    <row r="125" spans="1:14" ht="15.75" x14ac:dyDescent="0.25">
      <c r="A125" s="17" t="str">
        <f>IF(AND(C125&gt;='گزارش روزانه'!$F$2,C125&lt;='گزارش روزانه'!$F$4,J125='گزارش روزانه'!$D$6),MAX($A$1:A124)+1,"")</f>
        <v/>
      </c>
      <c r="B125" s="10">
        <v>124</v>
      </c>
      <c r="C125" s="10" t="s">
        <v>2948</v>
      </c>
      <c r="D125" s="10" t="s">
        <v>2954</v>
      </c>
      <c r="E125" s="11">
        <v>10950140</v>
      </c>
      <c r="F125" s="11">
        <v>0</v>
      </c>
      <c r="G125" s="11">
        <v>166668016</v>
      </c>
      <c r="H1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5" s="10">
        <f>VALUE(IFERROR(MID(Table1[شرح],11,FIND("سهم",Table1[شرح])-11),0))</f>
        <v>1321</v>
      </c>
      <c r="J125" s="10" t="str">
        <f>IFERROR(MID(Table1[شرح],FIND("سهم",Table1[شرح])+4,FIND("به نرخ",Table1[شرح])-FIND("سهم",Table1[شرح])-5),"")</f>
        <v>باما</v>
      </c>
      <c r="K125" s="10" t="str">
        <f>CHOOSE(MID(Table1[تاریخ],6,2),"فروردین","اردیبهشت","خرداد","تیر","مرداد","شهریور","مهر","آبان","آذر","دی","بهمن","اسفند")</f>
        <v>شهریور</v>
      </c>
      <c r="L125" s="10" t="str">
        <f>LEFT(Table1[[#All],[تاریخ]],4)</f>
        <v>1397</v>
      </c>
      <c r="M125" s="13" t="str">
        <f>Table1[سال]&amp;"-"&amp;Table1[ماه]</f>
        <v>1397-شهریور</v>
      </c>
      <c r="N125" s="9"/>
    </row>
    <row r="126" spans="1:14" ht="15.75" x14ac:dyDescent="0.25">
      <c r="A126" s="17">
        <f>IF(AND(C126&gt;='گزارش روزانه'!$F$2,C126&lt;='گزارش روزانه'!$F$4,J126='گزارش روزانه'!$D$6),MAX($A$1:A125)+1,"")</f>
        <v>24</v>
      </c>
      <c r="B126" s="10">
        <v>125</v>
      </c>
      <c r="C126" s="10" t="s">
        <v>2948</v>
      </c>
      <c r="D126" s="10" t="s">
        <v>2955</v>
      </c>
      <c r="E126" s="11">
        <v>0</v>
      </c>
      <c r="F126" s="11">
        <v>177573061</v>
      </c>
      <c r="G126" s="11">
        <v>177618156</v>
      </c>
      <c r="H1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6" s="10">
        <f>VALUE(IFERROR(MID(Table1[شرح],11,FIND("سهم",Table1[شرح])-11),0))</f>
        <v>50000</v>
      </c>
      <c r="J126" s="10" t="str">
        <f>IFERROR(MID(Table1[شرح],FIND("سهم",Table1[شرح])+4,FIND("به نرخ",Table1[شرح])-FIND("سهم",Table1[شرح])-5),"")</f>
        <v>ایران ارقام</v>
      </c>
      <c r="K126" s="10" t="str">
        <f>CHOOSE(MID(Table1[تاریخ],6,2),"فروردین","اردیبهشت","خرداد","تیر","مرداد","شهریور","مهر","آبان","آذر","دی","بهمن","اسفند")</f>
        <v>شهریور</v>
      </c>
      <c r="L126" s="10" t="str">
        <f>LEFT(Table1[[#All],[تاریخ]],4)</f>
        <v>1397</v>
      </c>
      <c r="M126" s="13" t="str">
        <f>Table1[سال]&amp;"-"&amp;Table1[ماه]</f>
        <v>1397-شهریور</v>
      </c>
      <c r="N126" s="9"/>
    </row>
    <row r="127" spans="1:14" ht="15.75" x14ac:dyDescent="0.25">
      <c r="A127" s="17" t="str">
        <f>IF(AND(C127&gt;='گزارش روزانه'!$F$2,C127&lt;='گزارش روزانه'!$F$4,J127='گزارش روزانه'!$D$6),MAX($A$1:A126)+1,"")</f>
        <v/>
      </c>
      <c r="B127" s="10">
        <v>126</v>
      </c>
      <c r="C127" s="10" t="s">
        <v>2934</v>
      </c>
      <c r="D127" s="10" t="s">
        <v>2935</v>
      </c>
      <c r="E127" s="11">
        <v>45248880</v>
      </c>
      <c r="F127" s="11">
        <v>0</v>
      </c>
      <c r="G127" s="11">
        <v>-109985386</v>
      </c>
      <c r="H1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7" s="10">
        <f>VALUE(IFERROR(MID(Table1[شرح],11,FIND("سهم",Table1[شرح])-11),0))</f>
        <v>5177</v>
      </c>
      <c r="J127" s="10" t="str">
        <f>IFERROR(MID(Table1[شرح],FIND("سهم",Table1[شرح])+4,FIND("به نرخ",Table1[شرح])-FIND("سهم",Table1[شرح])-5),"")</f>
        <v>باما</v>
      </c>
      <c r="K127" s="10" t="str">
        <f>CHOOSE(MID(Table1[تاریخ],6,2),"فروردین","اردیبهشت","خرداد","تیر","مرداد","شهریور","مهر","آبان","آذر","دی","بهمن","اسفند")</f>
        <v>شهریور</v>
      </c>
      <c r="L127" s="10" t="str">
        <f>LEFT(Table1[[#All],[تاریخ]],4)</f>
        <v>1397</v>
      </c>
      <c r="M127" s="13" t="str">
        <f>Table1[سال]&amp;"-"&amp;Table1[ماه]</f>
        <v>1397-شهریور</v>
      </c>
      <c r="N127" s="9"/>
    </row>
    <row r="128" spans="1:14" ht="15.75" x14ac:dyDescent="0.25">
      <c r="A128" s="17" t="str">
        <f>IF(AND(C128&gt;='گزارش روزانه'!$F$2,C128&lt;='گزارش روزانه'!$F$4,J128='گزارش روزانه'!$D$6),MAX($A$1:A127)+1,"")</f>
        <v/>
      </c>
      <c r="B128" s="10">
        <v>127</v>
      </c>
      <c r="C128" s="10" t="s">
        <v>2934</v>
      </c>
      <c r="D128" s="10" t="s">
        <v>2936</v>
      </c>
      <c r="E128" s="11">
        <v>40523273</v>
      </c>
      <c r="F128" s="11">
        <v>0</v>
      </c>
      <c r="G128" s="11">
        <v>-64736506</v>
      </c>
      <c r="H1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8" s="10">
        <f>VALUE(IFERROR(MID(Table1[شرح],11,FIND("سهم",Table1[شرح])-11),0))</f>
        <v>1483</v>
      </c>
      <c r="J128" s="10" t="str">
        <f>IFERROR(MID(Table1[شرح],FIND("سهم",Table1[شرح])+4,FIND("به نرخ",Table1[شرح])-FIND("سهم",Table1[شرح])-5),"")</f>
        <v>فرآوری موادمعدنی ایران</v>
      </c>
      <c r="K128" s="10" t="str">
        <f>CHOOSE(MID(Table1[تاریخ],6,2),"فروردین","اردیبهشت","خرداد","تیر","مرداد","شهریور","مهر","آبان","آذر","دی","بهمن","اسفند")</f>
        <v>شهریور</v>
      </c>
      <c r="L128" s="10" t="str">
        <f>LEFT(Table1[[#All],[تاریخ]],4)</f>
        <v>1397</v>
      </c>
      <c r="M128" s="13" t="str">
        <f>Table1[سال]&amp;"-"&amp;Table1[ماه]</f>
        <v>1397-شهریور</v>
      </c>
      <c r="N128" s="9"/>
    </row>
    <row r="129" spans="1:14" ht="15.75" x14ac:dyDescent="0.25">
      <c r="A129" s="17" t="str">
        <f>IF(AND(C129&gt;='گزارش روزانه'!$F$2,C129&lt;='گزارش روزانه'!$F$4,J129='گزارش روزانه'!$D$6),MAX($A$1:A128)+1,"")</f>
        <v/>
      </c>
      <c r="B129" s="10">
        <v>128</v>
      </c>
      <c r="C129" s="10" t="s">
        <v>2934</v>
      </c>
      <c r="D129" s="10" t="s">
        <v>2937</v>
      </c>
      <c r="E129" s="11">
        <v>29168638</v>
      </c>
      <c r="F129" s="11">
        <v>0</v>
      </c>
      <c r="G129" s="11">
        <v>-24213233</v>
      </c>
      <c r="H1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9" s="10">
        <f>VALUE(IFERROR(MID(Table1[شرح],11,FIND("سهم",Table1[شرح])-11),0))</f>
        <v>3338</v>
      </c>
      <c r="J129" s="10" t="str">
        <f>IFERROR(MID(Table1[شرح],FIND("سهم",Table1[شرح])+4,FIND("به نرخ",Table1[شرح])-FIND("سهم",Table1[شرح])-5),"")</f>
        <v>باما</v>
      </c>
      <c r="K129" s="10" t="str">
        <f>CHOOSE(MID(Table1[تاریخ],6,2),"فروردین","اردیبهشت","خرداد","تیر","مرداد","شهریور","مهر","آبان","آذر","دی","بهمن","اسفند")</f>
        <v>شهریور</v>
      </c>
      <c r="L129" s="10" t="str">
        <f>LEFT(Table1[[#All],[تاریخ]],4)</f>
        <v>1397</v>
      </c>
      <c r="M129" s="13" t="str">
        <f>Table1[سال]&amp;"-"&amp;Table1[ماه]</f>
        <v>1397-شهریور</v>
      </c>
      <c r="N129" s="9"/>
    </row>
    <row r="130" spans="1:14" ht="15.75" x14ac:dyDescent="0.25">
      <c r="A130" s="17" t="str">
        <f>IF(AND(C130&gt;='گزارش روزانه'!$F$2,C130&lt;='گزارش روزانه'!$F$4,J130='گزارش روزانه'!$D$6),MAX($A$1:A129)+1,"")</f>
        <v/>
      </c>
      <c r="B130" s="10">
        <v>129</v>
      </c>
      <c r="C130" s="10" t="s">
        <v>2934</v>
      </c>
      <c r="D130" s="10" t="s">
        <v>2938</v>
      </c>
      <c r="E130" s="11">
        <v>110021863</v>
      </c>
      <c r="F130" s="11">
        <v>0</v>
      </c>
      <c r="G130" s="11">
        <v>4955405</v>
      </c>
      <c r="H1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0" s="10">
        <f>VALUE(IFERROR(MID(Table1[شرح],11,FIND("سهم",Table1[شرح])-11),0))</f>
        <v>4019</v>
      </c>
      <c r="J130" s="10" t="str">
        <f>IFERROR(MID(Table1[شرح],FIND("سهم",Table1[شرح])+4,FIND("به نرخ",Table1[شرح])-FIND("سهم",Table1[شرح])-5),"")</f>
        <v>فرآوری موادمعدنی ایران</v>
      </c>
      <c r="K130" s="10" t="str">
        <f>CHOOSE(MID(Table1[تاریخ],6,2),"فروردین","اردیبهشت","خرداد","تیر","مرداد","شهریور","مهر","آبان","آذر","دی","بهمن","اسفند")</f>
        <v>شهریور</v>
      </c>
      <c r="L130" s="10" t="str">
        <f>LEFT(Table1[[#All],[تاریخ]],4)</f>
        <v>1397</v>
      </c>
      <c r="M130" s="13" t="str">
        <f>Table1[سال]&amp;"-"&amp;Table1[ماه]</f>
        <v>1397-شهریور</v>
      </c>
      <c r="N130" s="9"/>
    </row>
    <row r="131" spans="1:14" ht="15.75" x14ac:dyDescent="0.25">
      <c r="A131" s="17" t="str">
        <f>IF(AND(C131&gt;='گزارش روزانه'!$F$2,C131&lt;='گزارش روزانه'!$F$4,J131='گزارش روزانه'!$D$6),MAX($A$1:A130)+1,"")</f>
        <v/>
      </c>
      <c r="B131" s="10">
        <v>130</v>
      </c>
      <c r="C131" s="10" t="s">
        <v>2934</v>
      </c>
      <c r="D131" s="10" t="s">
        <v>2939</v>
      </c>
      <c r="E131" s="11">
        <v>2957748</v>
      </c>
      <c r="F131" s="11">
        <v>0</v>
      </c>
      <c r="G131" s="11">
        <v>114977268</v>
      </c>
      <c r="H1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1" s="10">
        <f>VALUE(IFERROR(MID(Table1[شرح],11,FIND("سهم",Table1[شرح])-11),0))</f>
        <v>109</v>
      </c>
      <c r="J131" s="10" t="str">
        <f>IFERROR(MID(Table1[شرح],FIND("سهم",Table1[شرح])+4,FIND("به نرخ",Table1[شرح])-FIND("سهم",Table1[شرح])-5),"")</f>
        <v>فرآوری موادمعدنی ایران</v>
      </c>
      <c r="K131" s="10" t="str">
        <f>CHOOSE(MID(Table1[تاریخ],6,2),"فروردین","اردیبهشت","خرداد","تیر","مرداد","شهریور","مهر","آبان","آذر","دی","بهمن","اسفند")</f>
        <v>شهریور</v>
      </c>
      <c r="L131" s="10" t="str">
        <f>LEFT(Table1[[#All],[تاریخ]],4)</f>
        <v>1397</v>
      </c>
      <c r="M131" s="13" t="str">
        <f>Table1[سال]&amp;"-"&amp;Table1[ماه]</f>
        <v>1397-شهریور</v>
      </c>
      <c r="N131" s="9"/>
    </row>
    <row r="132" spans="1:14" ht="15.75" x14ac:dyDescent="0.25">
      <c r="A132" s="17" t="str">
        <f>IF(AND(C132&gt;='گزارش روزانه'!$F$2,C132&lt;='گزارش روزانه'!$F$4,J132='گزارش روزانه'!$D$6),MAX($A$1:A131)+1,"")</f>
        <v/>
      </c>
      <c r="B132" s="10">
        <v>131</v>
      </c>
      <c r="C132" s="10" t="s">
        <v>2934</v>
      </c>
      <c r="D132" s="10" t="s">
        <v>2940</v>
      </c>
      <c r="E132" s="11">
        <v>60517360</v>
      </c>
      <c r="F132" s="11">
        <v>0</v>
      </c>
      <c r="G132" s="11">
        <v>117935016</v>
      </c>
      <c r="H1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2" s="10">
        <f>VALUE(IFERROR(MID(Table1[شرح],11,FIND("سهم",Table1[شرح])-11),0))</f>
        <v>2213</v>
      </c>
      <c r="J132" s="10" t="str">
        <f>IFERROR(MID(Table1[شرح],FIND("سهم",Table1[شرح])+4,FIND("به نرخ",Table1[شرح])-FIND("سهم",Table1[شرح])-5),"")</f>
        <v>فرآوری موادمعدنی ایران</v>
      </c>
      <c r="K132" s="10" t="str">
        <f>CHOOSE(MID(Table1[تاریخ],6,2),"فروردین","اردیبهشت","خرداد","تیر","مرداد","شهریور","مهر","آبان","آذر","دی","بهمن","اسفند")</f>
        <v>شهریور</v>
      </c>
      <c r="L132" s="10" t="str">
        <f>LEFT(Table1[[#All],[تاریخ]],4)</f>
        <v>1397</v>
      </c>
      <c r="M132" s="13" t="str">
        <f>Table1[سال]&amp;"-"&amp;Table1[ماه]</f>
        <v>1397-شهریور</v>
      </c>
      <c r="N132" s="9"/>
    </row>
    <row r="133" spans="1:14" ht="15.75" x14ac:dyDescent="0.25">
      <c r="A133" s="17">
        <f>IF(AND(C133&gt;='گزارش روزانه'!$F$2,C133&lt;='گزارش روزانه'!$F$4,J133='گزارش روزانه'!$D$6),MAX($A$1:A132)+1,"")</f>
        <v>25</v>
      </c>
      <c r="B133" s="10">
        <v>132</v>
      </c>
      <c r="C133" s="10" t="s">
        <v>2934</v>
      </c>
      <c r="D133" s="10" t="s">
        <v>2941</v>
      </c>
      <c r="E133" s="11">
        <v>0</v>
      </c>
      <c r="F133" s="11">
        <v>10890028</v>
      </c>
      <c r="G133" s="11">
        <v>178452376</v>
      </c>
      <c r="H1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3" s="10">
        <f>VALUE(IFERROR(MID(Table1[شرح],11,FIND("سهم",Table1[شرح])-11),0))</f>
        <v>3000</v>
      </c>
      <c r="J133" s="10" t="str">
        <f>IFERROR(MID(Table1[شرح],FIND("سهم",Table1[شرح])+4,FIND("به نرخ",Table1[شرح])-FIND("سهم",Table1[شرح])-5),"")</f>
        <v>ایران ارقام</v>
      </c>
      <c r="K133" s="10" t="str">
        <f>CHOOSE(MID(Table1[تاریخ],6,2),"فروردین","اردیبهشت","خرداد","تیر","مرداد","شهریور","مهر","آبان","آذر","دی","بهمن","اسفند")</f>
        <v>شهریور</v>
      </c>
      <c r="L133" s="10" t="str">
        <f>LEFT(Table1[[#All],[تاریخ]],4)</f>
        <v>1397</v>
      </c>
      <c r="M133" s="13" t="str">
        <f>Table1[سال]&amp;"-"&amp;Table1[ماه]</f>
        <v>1397-شهریور</v>
      </c>
      <c r="N133" s="9"/>
    </row>
    <row r="134" spans="1:14" ht="15.75" x14ac:dyDescent="0.25">
      <c r="A134" s="17">
        <f>IF(AND(C134&gt;='گزارش روزانه'!$F$2,C134&lt;='گزارش روزانه'!$F$4,J134='گزارش روزانه'!$D$6),MAX($A$1:A133)+1,"")</f>
        <v>26</v>
      </c>
      <c r="B134" s="10">
        <v>133</v>
      </c>
      <c r="C134" s="10" t="s">
        <v>2934</v>
      </c>
      <c r="D134" s="10" t="s">
        <v>2942</v>
      </c>
      <c r="E134" s="11">
        <v>0</v>
      </c>
      <c r="F134" s="11">
        <v>18573885</v>
      </c>
      <c r="G134" s="11">
        <v>167562348</v>
      </c>
      <c r="H1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4" s="10">
        <f>VALUE(IFERROR(MID(Table1[شرح],11,FIND("سهم",Table1[شرح])-11),0))</f>
        <v>5100</v>
      </c>
      <c r="J134" s="10" t="str">
        <f>IFERROR(MID(Table1[شرح],FIND("سهم",Table1[شرح])+4,FIND("به نرخ",Table1[شرح])-FIND("سهم",Table1[شرح])-5),"")</f>
        <v>ایران ارقام</v>
      </c>
      <c r="K134" s="10" t="str">
        <f>CHOOSE(MID(Table1[تاریخ],6,2),"فروردین","اردیبهشت","خرداد","تیر","مرداد","شهریور","مهر","آبان","آذر","دی","بهمن","اسفند")</f>
        <v>شهریور</v>
      </c>
      <c r="L134" s="10" t="str">
        <f>LEFT(Table1[[#All],[تاریخ]],4)</f>
        <v>1397</v>
      </c>
      <c r="M134" s="13" t="str">
        <f>Table1[سال]&amp;"-"&amp;Table1[ماه]</f>
        <v>1397-شهریور</v>
      </c>
      <c r="N134" s="9"/>
    </row>
    <row r="135" spans="1:14" ht="15.75" x14ac:dyDescent="0.25">
      <c r="A135" s="17">
        <f>IF(AND(C135&gt;='گزارش روزانه'!$F$2,C135&lt;='گزارش روزانه'!$F$4,J135='گزارش روزانه'!$D$6),MAX($A$1:A134)+1,"")</f>
        <v>27</v>
      </c>
      <c r="B135" s="10">
        <v>134</v>
      </c>
      <c r="C135" s="10" t="s">
        <v>2934</v>
      </c>
      <c r="D135" s="10" t="s">
        <v>2943</v>
      </c>
      <c r="E135" s="11">
        <v>0</v>
      </c>
      <c r="F135" s="11">
        <v>63486041</v>
      </c>
      <c r="G135" s="11">
        <v>148988463</v>
      </c>
      <c r="H1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5" s="10">
        <f>VALUE(IFERROR(MID(Table1[شرح],11,FIND("سهم",Table1[شرح])-11),0))</f>
        <v>17639</v>
      </c>
      <c r="J135" s="10" t="str">
        <f>IFERROR(MID(Table1[شرح],FIND("سهم",Table1[شرح])+4,FIND("به نرخ",Table1[شرح])-FIND("سهم",Table1[شرح])-5),"")</f>
        <v>ایران ارقام</v>
      </c>
      <c r="K135" s="10" t="str">
        <f>CHOOSE(MID(Table1[تاریخ],6,2),"فروردین","اردیبهشت","خرداد","تیر","مرداد","شهریور","مهر","آبان","آذر","دی","بهمن","اسفند")</f>
        <v>شهریور</v>
      </c>
      <c r="L135" s="10" t="str">
        <f>LEFT(Table1[[#All],[تاریخ]],4)</f>
        <v>1397</v>
      </c>
      <c r="M135" s="13" t="str">
        <f>Table1[سال]&amp;"-"&amp;Table1[ماه]</f>
        <v>1397-شهریور</v>
      </c>
      <c r="N135" s="9"/>
    </row>
    <row r="136" spans="1:14" ht="15.75" x14ac:dyDescent="0.25">
      <c r="A136" s="17">
        <f>IF(AND(C136&gt;='گزارش روزانه'!$F$2,C136&lt;='گزارش روزانه'!$F$4,J136='گزارش روزانه'!$D$6),MAX($A$1:A135)+1,"")</f>
        <v>28</v>
      </c>
      <c r="B136" s="10">
        <v>135</v>
      </c>
      <c r="C136" s="10" t="s">
        <v>2934</v>
      </c>
      <c r="D136" s="10" t="s">
        <v>2944</v>
      </c>
      <c r="E136" s="11">
        <v>0</v>
      </c>
      <c r="F136" s="11">
        <v>74409686</v>
      </c>
      <c r="G136" s="11">
        <v>85502422</v>
      </c>
      <c r="H1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6" s="10">
        <f>VALUE(IFERROR(MID(Table1[شرح],11,FIND("سهم",Table1[شرح])-11),0))</f>
        <v>20000</v>
      </c>
      <c r="J136" s="10" t="str">
        <f>IFERROR(MID(Table1[شرح],FIND("سهم",Table1[شرح])+4,FIND("به نرخ",Table1[شرح])-FIND("سهم",Table1[شرح])-5),"")</f>
        <v>ایران ارقام</v>
      </c>
      <c r="K136" s="10" t="str">
        <f>CHOOSE(MID(Table1[تاریخ],6,2),"فروردین","اردیبهشت","خرداد","تیر","مرداد","شهریور","مهر","آبان","آذر","دی","بهمن","اسفند")</f>
        <v>شهریور</v>
      </c>
      <c r="L136" s="10" t="str">
        <f>LEFT(Table1[[#All],[تاریخ]],4)</f>
        <v>1397</v>
      </c>
      <c r="M136" s="13" t="str">
        <f>Table1[سال]&amp;"-"&amp;Table1[ماه]</f>
        <v>1397-شهریور</v>
      </c>
      <c r="N136" s="9"/>
    </row>
    <row r="137" spans="1:14" ht="15.75" x14ac:dyDescent="0.25">
      <c r="A137" s="17">
        <f>IF(AND(C137&gt;='گزارش روزانه'!$F$2,C137&lt;='گزارش روزانه'!$F$4,J137='گزارش روزانه'!$D$6),MAX($A$1:A136)+1,"")</f>
        <v>29</v>
      </c>
      <c r="B137" s="10">
        <v>136</v>
      </c>
      <c r="C137" s="10" t="s">
        <v>2934</v>
      </c>
      <c r="D137" s="10" t="s">
        <v>2945</v>
      </c>
      <c r="E137" s="11">
        <v>0</v>
      </c>
      <c r="F137" s="11">
        <v>11038169</v>
      </c>
      <c r="G137" s="11">
        <v>11092736</v>
      </c>
      <c r="H1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 s="10">
        <f>VALUE(IFERROR(MID(Table1[شرح],11,FIND("سهم",Table1[شرح])-11),0))</f>
        <v>3050</v>
      </c>
      <c r="J137" s="10" t="str">
        <f>IFERROR(MID(Table1[شرح],FIND("سهم",Table1[شرح])+4,FIND("به نرخ",Table1[شرح])-FIND("سهم",Table1[شرح])-5),"")</f>
        <v>ایران ارقام</v>
      </c>
      <c r="K137" s="10" t="str">
        <f>CHOOSE(MID(Table1[تاریخ],6,2),"فروردین","اردیبهشت","خرداد","تیر","مرداد","شهریور","مهر","آبان","آذر","دی","بهمن","اسفند")</f>
        <v>شهریور</v>
      </c>
      <c r="L137" s="10" t="str">
        <f>LEFT(Table1[[#All],[تاریخ]],4)</f>
        <v>1397</v>
      </c>
      <c r="M137" s="13" t="str">
        <f>Table1[سال]&amp;"-"&amp;Table1[ماه]</f>
        <v>1397-شهریور</v>
      </c>
      <c r="N137" s="9"/>
    </row>
    <row r="138" spans="1:14" ht="15.75" x14ac:dyDescent="0.25">
      <c r="A138" s="17" t="str">
        <f>IF(AND(C138&gt;='گزارش روزانه'!$F$2,C138&lt;='گزارش روزانه'!$F$4,J138='گزارش روزانه'!$D$6),MAX($A$1:A137)+1,"")</f>
        <v/>
      </c>
      <c r="B138" s="10">
        <v>137</v>
      </c>
      <c r="C138" s="10" t="s">
        <v>2934</v>
      </c>
      <c r="D138" s="10" t="s">
        <v>2946</v>
      </c>
      <c r="E138" s="11">
        <v>0</v>
      </c>
      <c r="F138" s="11">
        <v>2000000</v>
      </c>
      <c r="G138" s="11">
        <v>54567</v>
      </c>
      <c r="H1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38" s="10">
        <f>VALUE(IFERROR(MID(Table1[شرح],11,FIND("سهم",Table1[شرح])-11),0))</f>
        <v>0</v>
      </c>
      <c r="J138" s="10" t="str">
        <f>IFERROR(MID(Table1[شرح],FIND("سهم",Table1[شرح])+4,FIND("به نرخ",Table1[شرح])-FIND("سهم",Table1[شرح])-5),"")</f>
        <v/>
      </c>
      <c r="K138" s="10" t="str">
        <f>CHOOSE(MID(Table1[تاریخ],6,2),"فروردین","اردیبهشت","خرداد","تیر","مرداد","شهریور","مهر","آبان","آذر","دی","بهمن","اسفند")</f>
        <v>شهریور</v>
      </c>
      <c r="L138" s="10" t="str">
        <f>LEFT(Table1[[#All],[تاریخ]],4)</f>
        <v>1397</v>
      </c>
      <c r="M138" s="13" t="str">
        <f>Table1[سال]&amp;"-"&amp;Table1[ماه]</f>
        <v>1397-شهریور</v>
      </c>
      <c r="N138" s="9"/>
    </row>
    <row r="139" spans="1:14" ht="15.75" x14ac:dyDescent="0.25">
      <c r="A139" s="17" t="str">
        <f>IF(AND(C139&gt;='گزارش روزانه'!$F$2,C139&lt;='گزارش روزانه'!$F$4,J139='گزارش روزانه'!$D$6),MAX($A$1:A138)+1,"")</f>
        <v/>
      </c>
      <c r="B139" s="10">
        <v>138</v>
      </c>
      <c r="C139" s="10" t="s">
        <v>2934</v>
      </c>
      <c r="D139" s="10" t="s">
        <v>2947</v>
      </c>
      <c r="E139" s="11">
        <v>0</v>
      </c>
      <c r="F139" s="11">
        <v>27000000</v>
      </c>
      <c r="G139" s="11">
        <v>-1945433</v>
      </c>
      <c r="H1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39" s="10">
        <f>VALUE(IFERROR(MID(Table1[شرح],11,FIND("سهم",Table1[شرح])-11),0))</f>
        <v>0</v>
      </c>
      <c r="J139" s="10" t="str">
        <f>IFERROR(MID(Table1[شرح],FIND("سهم",Table1[شرح])+4,FIND("به نرخ",Table1[شرح])-FIND("سهم",Table1[شرح])-5),"")</f>
        <v/>
      </c>
      <c r="K139" s="10" t="str">
        <f>CHOOSE(MID(Table1[تاریخ],6,2),"فروردین","اردیبهشت","خرداد","تیر","مرداد","شهریور","مهر","آبان","آذر","دی","بهمن","اسفند")</f>
        <v>شهریور</v>
      </c>
      <c r="L139" s="10" t="str">
        <f>LEFT(Table1[[#All],[تاریخ]],4)</f>
        <v>1397</v>
      </c>
      <c r="M139" s="13" t="str">
        <f>Table1[سال]&amp;"-"&amp;Table1[ماه]</f>
        <v>1397-شهریور</v>
      </c>
      <c r="N139" s="9"/>
    </row>
    <row r="140" spans="1:14" ht="15.75" x14ac:dyDescent="0.25">
      <c r="A140" s="17" t="str">
        <f>IF(AND(C140&gt;='گزارش روزانه'!$F$2,C140&lt;='گزارش روزانه'!$F$4,J140='گزارش روزانه'!$D$6),MAX($A$1:A139)+1,"")</f>
        <v/>
      </c>
      <c r="B140" s="10">
        <v>139</v>
      </c>
      <c r="C140" s="10" t="s">
        <v>2931</v>
      </c>
      <c r="D140" s="10" t="s">
        <v>2932</v>
      </c>
      <c r="E140" s="11">
        <v>0</v>
      </c>
      <c r="F140" s="11">
        <v>20000000</v>
      </c>
      <c r="G140" s="11">
        <v>14614</v>
      </c>
      <c r="H1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40" s="10">
        <f>VALUE(IFERROR(MID(Table1[شرح],11,FIND("سهم",Table1[شرح])-11),0))</f>
        <v>0</v>
      </c>
      <c r="J140" s="10" t="str">
        <f>IFERROR(MID(Table1[شرح],FIND("سهم",Table1[شرح])+4,FIND("به نرخ",Table1[شرح])-FIND("سهم",Table1[شرح])-5),"")</f>
        <v/>
      </c>
      <c r="K140" s="10" t="str">
        <f>CHOOSE(MID(Table1[تاریخ],6,2),"فروردین","اردیبهشت","خرداد","تیر","مرداد","شهریور","مهر","آبان","آذر","دی","بهمن","اسفند")</f>
        <v>شهریور</v>
      </c>
      <c r="L140" s="10" t="str">
        <f>LEFT(Table1[[#All],[تاریخ]],4)</f>
        <v>1397</v>
      </c>
      <c r="M140" s="13" t="str">
        <f>Table1[سال]&amp;"-"&amp;Table1[ماه]</f>
        <v>1397-شهریور</v>
      </c>
      <c r="N140" s="9"/>
    </row>
    <row r="141" spans="1:14" ht="15.75" x14ac:dyDescent="0.25">
      <c r="A141" s="17" t="str">
        <f>IF(AND(C141&gt;='گزارش روزانه'!$F$2,C141&lt;='گزارش روزانه'!$F$4,J141='گزارش روزانه'!$D$6),MAX($A$1:A140)+1,"")</f>
        <v/>
      </c>
      <c r="B141" s="10">
        <v>140</v>
      </c>
      <c r="C141" s="10" t="s">
        <v>2931</v>
      </c>
      <c r="D141" s="10" t="s">
        <v>2933</v>
      </c>
      <c r="E141" s="11">
        <v>0</v>
      </c>
      <c r="F141" s="11">
        <v>90000000</v>
      </c>
      <c r="G141" s="11">
        <v>-19985386</v>
      </c>
      <c r="H1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41" s="10">
        <f>VALUE(IFERROR(MID(Table1[شرح],11,FIND("سهم",Table1[شرح])-11),0))</f>
        <v>0</v>
      </c>
      <c r="J141" s="10" t="str">
        <f>IFERROR(MID(Table1[شرح],FIND("سهم",Table1[شرح])+4,FIND("به نرخ",Table1[شرح])-FIND("سهم",Table1[شرح])-5),"")</f>
        <v/>
      </c>
      <c r="K141" s="10" t="str">
        <f>CHOOSE(MID(Table1[تاریخ],6,2),"فروردین","اردیبهشت","خرداد","تیر","مرداد","شهریور","مهر","آبان","آذر","دی","بهمن","اسفند")</f>
        <v>شهریور</v>
      </c>
      <c r="L141" s="10" t="str">
        <f>LEFT(Table1[[#All],[تاریخ]],4)</f>
        <v>1397</v>
      </c>
      <c r="M141" s="13" t="str">
        <f>Table1[سال]&amp;"-"&amp;Table1[ماه]</f>
        <v>1397-شهریور</v>
      </c>
      <c r="N141" s="9"/>
    </row>
    <row r="142" spans="1:14" ht="15.75" x14ac:dyDescent="0.25">
      <c r="A142" s="17" t="str">
        <f>IF(AND(C142&gt;='گزارش روزانه'!$F$2,C142&lt;='گزارش روزانه'!$F$4,J142='گزارش روزانه'!$D$6),MAX($A$1:A141)+1,"")</f>
        <v/>
      </c>
      <c r="B142" s="10">
        <v>141</v>
      </c>
      <c r="C142" s="10" t="s">
        <v>2928</v>
      </c>
      <c r="D142" s="10" t="s">
        <v>2929</v>
      </c>
      <c r="E142" s="11">
        <v>10012417</v>
      </c>
      <c r="F142" s="11">
        <v>0</v>
      </c>
      <c r="G142" s="11">
        <v>-12988964</v>
      </c>
      <c r="H1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 s="10">
        <f>VALUE(IFERROR(MID(Table1[شرح],11,FIND("سهم",Table1[شرح])-11),0))</f>
        <v>389</v>
      </c>
      <c r="J142" s="10" t="str">
        <f>IFERROR(MID(Table1[شرح],FIND("سهم",Table1[شرح])+4,FIND("به نرخ",Table1[شرح])-FIND("سهم",Table1[شرح])-5),"")</f>
        <v>معادن بافق</v>
      </c>
      <c r="K142" s="10" t="str">
        <f>CHOOSE(MID(Table1[تاریخ],6,2),"فروردین","اردیبهشت","خرداد","تیر","مرداد","شهریور","مهر","آبان","آذر","دی","بهمن","اسفند")</f>
        <v>شهریور</v>
      </c>
      <c r="L142" s="10" t="str">
        <f>LEFT(Table1[[#All],[تاریخ]],4)</f>
        <v>1397</v>
      </c>
      <c r="M142" s="13" t="str">
        <f>Table1[سال]&amp;"-"&amp;Table1[ماه]</f>
        <v>1397-شهریور</v>
      </c>
      <c r="N142" s="9"/>
    </row>
    <row r="143" spans="1:14" ht="15.75" x14ac:dyDescent="0.25">
      <c r="A143" s="17" t="str">
        <f>IF(AND(C143&gt;='گزارش روزانه'!$F$2,C143&lt;='گزارش روزانه'!$F$4,J143='گزارش روزانه'!$D$6),MAX($A$1:A142)+1,"")</f>
        <v/>
      </c>
      <c r="B143" s="10">
        <v>142</v>
      </c>
      <c r="C143" s="10" t="s">
        <v>2928</v>
      </c>
      <c r="D143" s="10" t="s">
        <v>2930</v>
      </c>
      <c r="E143" s="11">
        <v>2991161</v>
      </c>
      <c r="F143" s="11">
        <v>0</v>
      </c>
      <c r="G143" s="11">
        <v>-2976547</v>
      </c>
      <c r="H1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3" s="10">
        <f>VALUE(IFERROR(MID(Table1[شرح],11,FIND("سهم",Table1[شرح])-11),0))</f>
        <v>115</v>
      </c>
      <c r="J143" s="10" t="str">
        <f>IFERROR(MID(Table1[شرح],FIND("سهم",Table1[شرح])+4,FIND("به نرخ",Table1[شرح])-FIND("سهم",Table1[شرح])-5),"")</f>
        <v>معادن بافق</v>
      </c>
      <c r="K143" s="10" t="str">
        <f>CHOOSE(MID(Table1[تاریخ],6,2),"فروردین","اردیبهشت","خرداد","تیر","مرداد","شهریور","مهر","آبان","آذر","دی","بهمن","اسفند")</f>
        <v>شهریور</v>
      </c>
      <c r="L143" s="10" t="str">
        <f>LEFT(Table1[[#All],[تاریخ]],4)</f>
        <v>1397</v>
      </c>
      <c r="M143" s="13" t="str">
        <f>Table1[سال]&amp;"-"&amp;Table1[ماه]</f>
        <v>1397-شهریور</v>
      </c>
      <c r="N143" s="9"/>
    </row>
    <row r="144" spans="1:14" ht="15.75" x14ac:dyDescent="0.25">
      <c r="A144" s="17" t="str">
        <f>IF(AND(C144&gt;='گزارش روزانه'!$F$2,C144&lt;='گزارش روزانه'!$F$4,J144='گزارش روزانه'!$D$6),MAX($A$1:A143)+1,"")</f>
        <v/>
      </c>
      <c r="B144" s="10">
        <v>143</v>
      </c>
      <c r="C144" s="10" t="s">
        <v>2892</v>
      </c>
      <c r="D144" s="10" t="s">
        <v>2893</v>
      </c>
      <c r="E144" s="11">
        <v>45704397</v>
      </c>
      <c r="F144" s="11">
        <v>0</v>
      </c>
      <c r="G144" s="11">
        <v>7690</v>
      </c>
      <c r="H1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4" s="10">
        <f>VALUE(IFERROR(MID(Table1[شرح],11,FIND("سهم",Table1[شرح])-11),0))</f>
        <v>1685</v>
      </c>
      <c r="J144" s="10" t="str">
        <f>IFERROR(MID(Table1[شرح],FIND("سهم",Table1[شرح])+4,FIND("به نرخ",Table1[شرح])-FIND("سهم",Table1[شرح])-5),"")</f>
        <v>فرآوری موادمعدنی ایران</v>
      </c>
      <c r="K144" s="10" t="str">
        <f>CHOOSE(MID(Table1[تاریخ],6,2),"فروردین","اردیبهشت","خرداد","تیر","مرداد","شهریور","مهر","آبان","آذر","دی","بهمن","اسفند")</f>
        <v>شهریور</v>
      </c>
      <c r="L144" s="10" t="str">
        <f>LEFT(Table1[[#All],[تاریخ]],4)</f>
        <v>1397</v>
      </c>
      <c r="M144" s="13" t="str">
        <f>Table1[سال]&amp;"-"&amp;Table1[ماه]</f>
        <v>1397-شهریور</v>
      </c>
      <c r="N144" s="9"/>
    </row>
    <row r="145" spans="1:14" ht="15.75" x14ac:dyDescent="0.25">
      <c r="A145" s="17" t="str">
        <f>IF(AND(C145&gt;='گزارش روزانه'!$F$2,C145&lt;='گزارش روزانه'!$F$4,J145='گزارش روزانه'!$D$6),MAX($A$1:A144)+1,"")</f>
        <v/>
      </c>
      <c r="B145" s="10">
        <v>144</v>
      </c>
      <c r="C145" s="10" t="s">
        <v>2892</v>
      </c>
      <c r="D145" s="10" t="s">
        <v>2894</v>
      </c>
      <c r="E145" s="11">
        <v>47885601</v>
      </c>
      <c r="F145" s="11">
        <v>0</v>
      </c>
      <c r="G145" s="11">
        <v>45712087</v>
      </c>
      <c r="H1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5" s="10">
        <f>VALUE(IFERROR(MID(Table1[شرح],11,FIND("سهم",Table1[شرح])-11),0))</f>
        <v>5709</v>
      </c>
      <c r="J145" s="10" t="str">
        <f>IFERROR(MID(Table1[شرح],FIND("سهم",Table1[شرح])+4,FIND("به نرخ",Table1[شرح])-FIND("سهم",Table1[شرح])-5),"")</f>
        <v>باما</v>
      </c>
      <c r="K145" s="10" t="str">
        <f>CHOOSE(MID(Table1[تاریخ],6,2),"فروردین","اردیبهشت","خرداد","تیر","مرداد","شهریور","مهر","آبان","آذر","دی","بهمن","اسفند")</f>
        <v>شهریور</v>
      </c>
      <c r="L145" s="10" t="str">
        <f>LEFT(Table1[[#All],[تاریخ]],4)</f>
        <v>1397</v>
      </c>
      <c r="M145" s="13" t="str">
        <f>Table1[سال]&amp;"-"&amp;Table1[ماه]</f>
        <v>1397-شهریور</v>
      </c>
      <c r="N145" s="9"/>
    </row>
    <row r="146" spans="1:14" ht="15.75" x14ac:dyDescent="0.25">
      <c r="A146" s="17" t="str">
        <f>IF(AND(C146&gt;='گزارش روزانه'!$F$2,C146&lt;='گزارش روزانه'!$F$4,J146='گزارش روزانه'!$D$6),MAX($A$1:A145)+1,"")</f>
        <v/>
      </c>
      <c r="B146" s="10">
        <v>145</v>
      </c>
      <c r="C146" s="10" t="s">
        <v>2892</v>
      </c>
      <c r="D146" s="10" t="s">
        <v>2895</v>
      </c>
      <c r="E146" s="11">
        <v>3675171</v>
      </c>
      <c r="F146" s="11">
        <v>0</v>
      </c>
      <c r="G146" s="11">
        <v>93597688</v>
      </c>
      <c r="H1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6" s="10">
        <f>VALUE(IFERROR(MID(Table1[شرح],11,FIND("سهم",Table1[شرح])-11),0))</f>
        <v>134</v>
      </c>
      <c r="J146" s="10" t="str">
        <f>IFERROR(MID(Table1[شرح],FIND("سهم",Table1[شرح])+4,FIND("به نرخ",Table1[شرح])-FIND("سهم",Table1[شرح])-5),"")</f>
        <v>فرآوری موادمعدنی ایران</v>
      </c>
      <c r="K146" s="10" t="str">
        <f>CHOOSE(MID(Table1[تاریخ],6,2),"فروردین","اردیبهشت","خرداد","تیر","مرداد","شهریور","مهر","آبان","آذر","دی","بهمن","اسفند")</f>
        <v>شهریور</v>
      </c>
      <c r="L146" s="10" t="str">
        <f>LEFT(Table1[[#All],[تاریخ]],4)</f>
        <v>1397</v>
      </c>
      <c r="M146" s="13" t="str">
        <f>Table1[سال]&amp;"-"&amp;Table1[ماه]</f>
        <v>1397-شهریور</v>
      </c>
      <c r="N146" s="9"/>
    </row>
    <row r="147" spans="1:14" ht="15.75" x14ac:dyDescent="0.25">
      <c r="A147" s="17" t="str">
        <f>IF(AND(C147&gt;='گزارش روزانه'!$F$2,C147&lt;='گزارش روزانه'!$F$4,J147='گزارش روزانه'!$D$6),MAX($A$1:A146)+1,"")</f>
        <v/>
      </c>
      <c r="B147" s="10">
        <v>146</v>
      </c>
      <c r="C147" s="10" t="s">
        <v>2892</v>
      </c>
      <c r="D147" s="10" t="s">
        <v>2896</v>
      </c>
      <c r="E147" s="11">
        <v>14227308</v>
      </c>
      <c r="F147" s="11">
        <v>0</v>
      </c>
      <c r="G147" s="11">
        <v>97272859</v>
      </c>
      <c r="H1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7" s="10">
        <f>VALUE(IFERROR(MID(Table1[شرح],11,FIND("سهم",Table1[شرح])-11),0))</f>
        <v>1696</v>
      </c>
      <c r="J147" s="10" t="str">
        <f>IFERROR(MID(Table1[شرح],FIND("سهم",Table1[شرح])+4,FIND("به نرخ",Table1[شرح])-FIND("سهم",Table1[شرح])-5),"")</f>
        <v>باما</v>
      </c>
      <c r="K147" s="10" t="str">
        <f>CHOOSE(MID(Table1[تاریخ],6,2),"فروردین","اردیبهشت","خرداد","تیر","مرداد","شهریور","مهر","آبان","آذر","دی","بهمن","اسفند")</f>
        <v>شهریور</v>
      </c>
      <c r="L147" s="10" t="str">
        <f>LEFT(Table1[[#All],[تاریخ]],4)</f>
        <v>1397</v>
      </c>
      <c r="M147" s="13" t="str">
        <f>Table1[سال]&amp;"-"&amp;Table1[ماه]</f>
        <v>1397-شهریور</v>
      </c>
      <c r="N147" s="9"/>
    </row>
    <row r="148" spans="1:14" ht="15.75" x14ac:dyDescent="0.25">
      <c r="A148" s="17" t="str">
        <f>IF(AND(C148&gt;='گزارش روزانه'!$F$2,C148&lt;='گزارش روزانه'!$F$4,J148='گزارش روزانه'!$D$6),MAX($A$1:A147)+1,"")</f>
        <v/>
      </c>
      <c r="B148" s="10">
        <v>147</v>
      </c>
      <c r="C148" s="10" t="s">
        <v>2892</v>
      </c>
      <c r="D148" s="10" t="s">
        <v>2897</v>
      </c>
      <c r="E148" s="11">
        <v>107178654</v>
      </c>
      <c r="F148" s="11">
        <v>0</v>
      </c>
      <c r="G148" s="11">
        <v>111500167</v>
      </c>
      <c r="H1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8" s="10">
        <f>VALUE(IFERROR(MID(Table1[شرح],11,FIND("سهم",Table1[شرح])-11),0))</f>
        <v>12855</v>
      </c>
      <c r="J148" s="10" t="str">
        <f>IFERROR(MID(Table1[شرح],FIND("سهم",Table1[شرح])+4,FIND("به نرخ",Table1[شرح])-FIND("سهم",Table1[شرح])-5),"")</f>
        <v>باما</v>
      </c>
      <c r="K148" s="10" t="str">
        <f>CHOOSE(MID(Table1[تاریخ],6,2),"فروردین","اردیبهشت","خرداد","تیر","مرداد","شهریور","مهر","آبان","آذر","دی","بهمن","اسفند")</f>
        <v>شهریور</v>
      </c>
      <c r="L148" s="10" t="str">
        <f>LEFT(Table1[[#All],[تاریخ]],4)</f>
        <v>1397</v>
      </c>
      <c r="M148" s="13" t="str">
        <f>Table1[سال]&amp;"-"&amp;Table1[ماه]</f>
        <v>1397-شهریور</v>
      </c>
      <c r="N148" s="9"/>
    </row>
    <row r="149" spans="1:14" ht="15.75" x14ac:dyDescent="0.25">
      <c r="A149" s="17" t="str">
        <f>IF(AND(C149&gt;='گزارش روزانه'!$F$2,C149&lt;='گزارش روزانه'!$F$4,J149='گزارش روزانه'!$D$6),MAX($A$1:A148)+1,"")</f>
        <v/>
      </c>
      <c r="B149" s="10">
        <v>148</v>
      </c>
      <c r="C149" s="10" t="s">
        <v>2892</v>
      </c>
      <c r="D149" s="10" t="s">
        <v>2898</v>
      </c>
      <c r="E149" s="11">
        <v>72750768</v>
      </c>
      <c r="F149" s="11">
        <v>0</v>
      </c>
      <c r="G149" s="11">
        <v>218678821</v>
      </c>
      <c r="H1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 s="10">
        <f>VALUE(IFERROR(MID(Table1[شرح],11,FIND("سهم",Table1[شرح])-11),0))</f>
        <v>2693</v>
      </c>
      <c r="J149" s="10" t="str">
        <f>IFERROR(MID(Table1[شرح],FIND("سهم",Table1[شرح])+4,FIND("به نرخ",Table1[شرح])-FIND("سهم",Table1[شرح])-5),"")</f>
        <v>معادن بافق</v>
      </c>
      <c r="K149" s="10" t="str">
        <f>CHOOSE(MID(Table1[تاریخ],6,2),"فروردین","اردیبهشت","خرداد","تیر","مرداد","شهریور","مهر","آبان","آذر","دی","بهمن","اسفند")</f>
        <v>شهریور</v>
      </c>
      <c r="L149" s="10" t="str">
        <f>LEFT(Table1[[#All],[تاریخ]],4)</f>
        <v>1397</v>
      </c>
      <c r="M149" s="13" t="str">
        <f>Table1[سال]&amp;"-"&amp;Table1[ماه]</f>
        <v>1397-شهریور</v>
      </c>
      <c r="N149" s="9"/>
    </row>
    <row r="150" spans="1:14" ht="15.75" x14ac:dyDescent="0.25">
      <c r="A150" s="17" t="str">
        <f>IF(AND(C150&gt;='گزارش روزانه'!$F$2,C150&lt;='گزارش روزانه'!$F$4,J150='گزارش روزانه'!$D$6),MAX($A$1:A149)+1,"")</f>
        <v/>
      </c>
      <c r="B150" s="10">
        <v>149</v>
      </c>
      <c r="C150" s="10" t="s">
        <v>2892</v>
      </c>
      <c r="D150" s="10" t="s">
        <v>2899</v>
      </c>
      <c r="E150" s="11">
        <v>99468393</v>
      </c>
      <c r="F150" s="11">
        <v>0</v>
      </c>
      <c r="G150" s="11">
        <v>291429589</v>
      </c>
      <c r="H1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 s="10">
        <f>VALUE(IFERROR(MID(Table1[شرح],11,FIND("سهم",Table1[شرح])-11),0))</f>
        <v>3667</v>
      </c>
      <c r="J150" s="10" t="str">
        <f>IFERROR(MID(Table1[شرح],FIND("سهم",Table1[شرح])+4,FIND("به نرخ",Table1[شرح])-FIND("سهم",Table1[شرح])-5),"")</f>
        <v>فرآوری موادمعدنی ایران</v>
      </c>
      <c r="K150" s="10" t="str">
        <f>CHOOSE(MID(Table1[تاریخ],6,2),"فروردین","اردیبهشت","خرداد","تیر","مرداد","شهریور","مهر","آبان","آذر","دی","بهمن","اسفند")</f>
        <v>شهریور</v>
      </c>
      <c r="L150" s="10" t="str">
        <f>LEFT(Table1[[#All],[تاریخ]],4)</f>
        <v>1397</v>
      </c>
      <c r="M150" s="13" t="str">
        <f>Table1[سال]&amp;"-"&amp;Table1[ماه]</f>
        <v>1397-شهریور</v>
      </c>
      <c r="N150" s="9"/>
    </row>
    <row r="151" spans="1:14" ht="15.75" x14ac:dyDescent="0.25">
      <c r="A151" s="17" t="str">
        <f>IF(AND(C151&gt;='گزارش روزانه'!$F$2,C151&lt;='گزارش روزانه'!$F$4,J151='گزارش روزانه'!$D$6),MAX($A$1:A150)+1,"")</f>
        <v/>
      </c>
      <c r="B151" s="10">
        <v>150</v>
      </c>
      <c r="C151" s="10" t="s">
        <v>2892</v>
      </c>
      <c r="D151" s="10" t="s">
        <v>2900</v>
      </c>
      <c r="E151" s="11">
        <v>40256325</v>
      </c>
      <c r="F151" s="11">
        <v>0</v>
      </c>
      <c r="G151" s="11">
        <v>390897982</v>
      </c>
      <c r="H1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1" s="10">
        <f>VALUE(IFERROR(MID(Table1[شرح],11,FIND("سهم",Table1[شرح])-11),0))</f>
        <v>4800</v>
      </c>
      <c r="J151" s="10" t="str">
        <f>IFERROR(MID(Table1[شرح],FIND("سهم",Table1[شرح])+4,FIND("به نرخ",Table1[شرح])-FIND("سهم",Table1[شرح])-5),"")</f>
        <v>باما</v>
      </c>
      <c r="K151" s="10" t="str">
        <f>CHOOSE(MID(Table1[تاریخ],6,2),"فروردین","اردیبهشت","خرداد","تیر","مرداد","شهریور","مهر","آبان","آذر","دی","بهمن","اسفند")</f>
        <v>شهریور</v>
      </c>
      <c r="L151" s="10" t="str">
        <f>LEFT(Table1[[#All],[تاریخ]],4)</f>
        <v>1397</v>
      </c>
      <c r="M151" s="13" t="str">
        <f>Table1[سال]&amp;"-"&amp;Table1[ماه]</f>
        <v>1397-شهریور</v>
      </c>
      <c r="N151" s="9"/>
    </row>
    <row r="152" spans="1:14" ht="15.75" x14ac:dyDescent="0.25">
      <c r="A152" s="17" t="str">
        <f>IF(AND(C152&gt;='گزارش روزانه'!$F$2,C152&lt;='گزارش روزانه'!$F$4,J152='گزارش روزانه'!$D$6),MAX($A$1:A151)+1,"")</f>
        <v/>
      </c>
      <c r="B152" s="10">
        <v>151</v>
      </c>
      <c r="C152" s="10" t="s">
        <v>2892</v>
      </c>
      <c r="D152" s="10" t="s">
        <v>2901</v>
      </c>
      <c r="E152" s="11">
        <v>253307794</v>
      </c>
      <c r="F152" s="11">
        <v>0</v>
      </c>
      <c r="G152" s="11">
        <v>431154307</v>
      </c>
      <c r="H1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2" s="10">
        <f>VALUE(IFERROR(MID(Table1[شرح],11,FIND("سهم",Table1[شرح])-11),0))</f>
        <v>30124</v>
      </c>
      <c r="J152" s="10" t="str">
        <f>IFERROR(MID(Table1[شرح],FIND("سهم",Table1[شرح])+4,FIND("به نرخ",Table1[شرح])-FIND("سهم",Table1[شرح])-5),"")</f>
        <v>باما</v>
      </c>
      <c r="K152" s="10" t="str">
        <f>CHOOSE(MID(Table1[تاریخ],6,2),"فروردین","اردیبهشت","خرداد","تیر","مرداد","شهریور","مهر","آبان","آذر","دی","بهمن","اسفند")</f>
        <v>شهریور</v>
      </c>
      <c r="L152" s="10" t="str">
        <f>LEFT(Table1[[#All],[تاریخ]],4)</f>
        <v>1397</v>
      </c>
      <c r="M152" s="13" t="str">
        <f>Table1[سال]&amp;"-"&amp;Table1[ماه]</f>
        <v>1397-شهریور</v>
      </c>
      <c r="N152" s="9"/>
    </row>
    <row r="153" spans="1:14" ht="15.75" x14ac:dyDescent="0.25">
      <c r="A153" s="17" t="str">
        <f>IF(AND(C153&gt;='گزارش روزانه'!$F$2,C153&lt;='گزارش روزانه'!$F$4,J153='گزارش روزانه'!$D$6),MAX($A$1:A152)+1,"")</f>
        <v/>
      </c>
      <c r="B153" s="10">
        <v>152</v>
      </c>
      <c r="C153" s="10" t="s">
        <v>2892</v>
      </c>
      <c r="D153" s="10" t="s">
        <v>2902</v>
      </c>
      <c r="E153" s="11">
        <v>747508925</v>
      </c>
      <c r="F153" s="11">
        <v>0</v>
      </c>
      <c r="G153" s="11">
        <v>684462101</v>
      </c>
      <c r="H1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3" s="10">
        <f>VALUE(IFERROR(MID(Table1[شرح],11,FIND("سهم",Table1[شرح])-11),0))</f>
        <v>27097</v>
      </c>
      <c r="J153" s="10" t="str">
        <f>IFERROR(MID(Table1[شرح],FIND("سهم",Table1[شرح])+4,FIND("به نرخ",Table1[شرح])-FIND("سهم",Table1[شرح])-5),"")</f>
        <v>فرآوری موادمعدنی ایران</v>
      </c>
      <c r="K153" s="10" t="str">
        <f>CHOOSE(MID(Table1[تاریخ],6,2),"فروردین","اردیبهشت","خرداد","تیر","مرداد","شهریور","مهر","آبان","آذر","دی","بهمن","اسفند")</f>
        <v>شهریور</v>
      </c>
      <c r="L153" s="10" t="str">
        <f>LEFT(Table1[[#All],[تاریخ]],4)</f>
        <v>1397</v>
      </c>
      <c r="M153" s="13" t="str">
        <f>Table1[سال]&amp;"-"&amp;Table1[ماه]</f>
        <v>1397-شهریور</v>
      </c>
      <c r="N153" s="9"/>
    </row>
    <row r="154" spans="1:14" ht="15.75" x14ac:dyDescent="0.25">
      <c r="A154" s="17" t="str">
        <f>IF(AND(C154&gt;='گزارش روزانه'!$F$2,C154&lt;='گزارش روزانه'!$F$4,J154='گزارش روزانه'!$D$6),MAX($A$1:A153)+1,"")</f>
        <v/>
      </c>
      <c r="B154" s="10">
        <v>153</v>
      </c>
      <c r="C154" s="10" t="s">
        <v>2892</v>
      </c>
      <c r="D154" s="10" t="s">
        <v>2903</v>
      </c>
      <c r="E154" s="11">
        <v>4772101</v>
      </c>
      <c r="F154" s="11">
        <v>0</v>
      </c>
      <c r="G154" s="11">
        <v>1431971026</v>
      </c>
      <c r="H1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4" s="10">
        <f>VALUE(IFERROR(MID(Table1[شرح],11,FIND("سهم",Table1[شرح])-11),0))</f>
        <v>173</v>
      </c>
      <c r="J154" s="10" t="str">
        <f>IFERROR(MID(Table1[شرح],FIND("سهم",Table1[شرح])+4,FIND("به نرخ",Table1[شرح])-FIND("سهم",Table1[شرح])-5),"")</f>
        <v>فرآوری موادمعدنی ایران</v>
      </c>
      <c r="K154" s="10" t="str">
        <f>CHOOSE(MID(Table1[تاریخ],6,2),"فروردین","اردیبهشت","خرداد","تیر","مرداد","شهریور","مهر","آبان","آذر","دی","بهمن","اسفند")</f>
        <v>شهریور</v>
      </c>
      <c r="L154" s="10" t="str">
        <f>LEFT(Table1[[#All],[تاریخ]],4)</f>
        <v>1397</v>
      </c>
      <c r="M154" s="13" t="str">
        <f>Table1[سال]&amp;"-"&amp;Table1[ماه]</f>
        <v>1397-شهریور</v>
      </c>
      <c r="N154" s="9"/>
    </row>
    <row r="155" spans="1:14" ht="15.75" x14ac:dyDescent="0.25">
      <c r="A155" s="17" t="str">
        <f>IF(AND(C155&gt;='گزارش روزانه'!$F$2,C155&lt;='گزارش روزانه'!$F$4,J155='گزارش روزانه'!$D$6),MAX($A$1:A154)+1,"")</f>
        <v/>
      </c>
      <c r="B155" s="10">
        <v>154</v>
      </c>
      <c r="C155" s="10" t="s">
        <v>2892</v>
      </c>
      <c r="D155" s="10" t="s">
        <v>2904</v>
      </c>
      <c r="E155" s="11">
        <v>23103693</v>
      </c>
      <c r="F155" s="11">
        <v>0</v>
      </c>
      <c r="G155" s="11">
        <v>1436743127</v>
      </c>
      <c r="H1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5" s="10">
        <f>VALUE(IFERROR(MID(Table1[شرح],11,FIND("سهم",Table1[شرح])-11),0))</f>
        <v>2741</v>
      </c>
      <c r="J155" s="10" t="str">
        <f>IFERROR(MID(Table1[شرح],FIND("سهم",Table1[شرح])+4,FIND("به نرخ",Table1[شرح])-FIND("سهم",Table1[شرح])-5),"")</f>
        <v>باما</v>
      </c>
      <c r="K155" s="10" t="str">
        <f>CHOOSE(MID(Table1[تاریخ],6,2),"فروردین","اردیبهشت","خرداد","تیر","مرداد","شهریور","مهر","آبان","آذر","دی","بهمن","اسفند")</f>
        <v>شهریور</v>
      </c>
      <c r="L155" s="10" t="str">
        <f>LEFT(Table1[[#All],[تاریخ]],4)</f>
        <v>1397</v>
      </c>
      <c r="M155" s="13" t="str">
        <f>Table1[سال]&amp;"-"&amp;Table1[ماه]</f>
        <v>1397-شهریور</v>
      </c>
      <c r="N155" s="9"/>
    </row>
    <row r="156" spans="1:14" ht="15.75" x14ac:dyDescent="0.25">
      <c r="A156" s="17" t="str">
        <f>IF(AND(C156&gt;='گزارش روزانه'!$F$2,C156&lt;='گزارش روزانه'!$F$4,J156='گزارش روزانه'!$D$6),MAX($A$1:A155)+1,"")</f>
        <v/>
      </c>
      <c r="B156" s="10">
        <v>155</v>
      </c>
      <c r="C156" s="10" t="s">
        <v>2892</v>
      </c>
      <c r="D156" s="10" t="s">
        <v>2905</v>
      </c>
      <c r="E156" s="11">
        <v>18013268</v>
      </c>
      <c r="F156" s="11">
        <v>0</v>
      </c>
      <c r="G156" s="11">
        <v>1459846820</v>
      </c>
      <c r="H1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6" s="10">
        <f>VALUE(IFERROR(MID(Table1[شرح],11,FIND("سهم",Table1[شرح])-11),0))</f>
        <v>653</v>
      </c>
      <c r="J156" s="10" t="str">
        <f>IFERROR(MID(Table1[شرح],FIND("سهم",Table1[شرح])+4,FIND("به نرخ",Table1[شرح])-FIND("سهم",Table1[شرح])-5),"")</f>
        <v>فرآوری موادمعدنی ایران</v>
      </c>
      <c r="K156" s="10" t="str">
        <f>CHOOSE(MID(Table1[تاریخ],6,2),"فروردین","اردیبهشت","خرداد","تیر","مرداد","شهریور","مهر","آبان","آذر","دی","بهمن","اسفند")</f>
        <v>شهریور</v>
      </c>
      <c r="L156" s="10" t="str">
        <f>LEFT(Table1[[#All],[تاریخ]],4)</f>
        <v>1397</v>
      </c>
      <c r="M156" s="13" t="str">
        <f>Table1[سال]&amp;"-"&amp;Table1[ماه]</f>
        <v>1397-شهریور</v>
      </c>
      <c r="N156" s="9"/>
    </row>
    <row r="157" spans="1:14" ht="15.75" x14ac:dyDescent="0.25">
      <c r="A157" s="17" t="str">
        <f>IF(AND(C157&gt;='گزارش روزانه'!$F$2,C157&lt;='گزارش روزانه'!$F$4,J157='گزارش روزانه'!$D$6),MAX($A$1:A156)+1,"")</f>
        <v/>
      </c>
      <c r="B157" s="10">
        <v>156</v>
      </c>
      <c r="C157" s="10" t="s">
        <v>2892</v>
      </c>
      <c r="D157" s="10" t="s">
        <v>2906</v>
      </c>
      <c r="E157" s="11">
        <v>0</v>
      </c>
      <c r="F157" s="11">
        <v>2486422</v>
      </c>
      <c r="G157" s="11">
        <v>1477860088</v>
      </c>
      <c r="H1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7" s="10">
        <f>VALUE(IFERROR(MID(Table1[شرح],11,FIND("سهم",Table1[شرح])-11),0))</f>
        <v>100</v>
      </c>
      <c r="J157" s="10" t="str">
        <f>IFERROR(MID(Table1[شرح],FIND("سهم",Table1[شرح])+4,FIND("به نرخ",Table1[شرح])-FIND("سهم",Table1[شرح])-5),"")</f>
        <v>پالایش نفت لاوان</v>
      </c>
      <c r="K157" s="10" t="str">
        <f>CHOOSE(MID(Table1[تاریخ],6,2),"فروردین","اردیبهشت","خرداد","تیر","مرداد","شهریور","مهر","آبان","آذر","دی","بهمن","اسفند")</f>
        <v>شهریور</v>
      </c>
      <c r="L157" s="10" t="str">
        <f>LEFT(Table1[[#All],[تاریخ]],4)</f>
        <v>1397</v>
      </c>
      <c r="M157" s="13" t="str">
        <f>Table1[سال]&amp;"-"&amp;Table1[ماه]</f>
        <v>1397-شهریور</v>
      </c>
      <c r="N157" s="9"/>
    </row>
    <row r="158" spans="1:14" ht="15.75" x14ac:dyDescent="0.25">
      <c r="A158" s="17" t="str">
        <f>IF(AND(C158&gt;='گزارش روزانه'!$F$2,C158&lt;='گزارش روزانه'!$F$4,J158='گزارش روزانه'!$D$6),MAX($A$1:A157)+1,"")</f>
        <v/>
      </c>
      <c r="B158" s="10">
        <v>157</v>
      </c>
      <c r="C158" s="10" t="s">
        <v>2892</v>
      </c>
      <c r="D158" s="10" t="s">
        <v>2907</v>
      </c>
      <c r="E158" s="11">
        <v>0</v>
      </c>
      <c r="F158" s="11">
        <v>222946188</v>
      </c>
      <c r="G158" s="11">
        <v>1475373666</v>
      </c>
      <c r="H1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8" s="10">
        <f>VALUE(IFERROR(MID(Table1[شرح],11,FIND("سهم",Table1[شرح])-11),0))</f>
        <v>22446</v>
      </c>
      <c r="J158" s="10" t="str">
        <f>IFERROR(MID(Table1[شرح],FIND("سهم",Table1[شرح])+4,FIND("به نرخ",Table1[شرح])-FIND("سهم",Table1[شرح])-5),"")</f>
        <v>معدنی کیمیای زنجان گستران</v>
      </c>
      <c r="K158" s="10" t="str">
        <f>CHOOSE(MID(Table1[تاریخ],6,2),"فروردین","اردیبهشت","خرداد","تیر","مرداد","شهریور","مهر","آبان","آذر","دی","بهمن","اسفند")</f>
        <v>شهریور</v>
      </c>
      <c r="L158" s="10" t="str">
        <f>LEFT(Table1[[#All],[تاریخ]],4)</f>
        <v>1397</v>
      </c>
      <c r="M158" s="13" t="str">
        <f>Table1[سال]&amp;"-"&amp;Table1[ماه]</f>
        <v>1397-شهریور</v>
      </c>
      <c r="N158" s="9"/>
    </row>
    <row r="159" spans="1:14" ht="15.75" x14ac:dyDescent="0.25">
      <c r="A159" s="17" t="str">
        <f>IF(AND(C159&gt;='گزارش روزانه'!$F$2,C159&lt;='گزارش روزانه'!$F$4,J159='گزارش روزانه'!$D$6),MAX($A$1:A158)+1,"")</f>
        <v/>
      </c>
      <c r="B159" s="10">
        <v>158</v>
      </c>
      <c r="C159" s="10" t="s">
        <v>2892</v>
      </c>
      <c r="D159" s="10" t="s">
        <v>2908</v>
      </c>
      <c r="E159" s="11">
        <v>0</v>
      </c>
      <c r="F159" s="11">
        <v>20558753</v>
      </c>
      <c r="G159" s="11">
        <v>1252427478</v>
      </c>
      <c r="H1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9" s="10">
        <f>VALUE(IFERROR(MID(Table1[شرح],11,FIND("سهم",Table1[شرح])-11),0))</f>
        <v>7956</v>
      </c>
      <c r="J159" s="10" t="str">
        <f>IFERROR(MID(Table1[شرح],FIND("سهم",Table1[شرح])+4,FIND("به نرخ",Table1[شرح])-FIND("سهم",Table1[شرح])-5),"")</f>
        <v>سهامی ذوب آهن اصفهان</v>
      </c>
      <c r="K159" s="10" t="str">
        <f>CHOOSE(MID(Table1[تاریخ],6,2),"فروردین","اردیبهشت","خرداد","تیر","مرداد","شهریور","مهر","آبان","آذر","دی","بهمن","اسفند")</f>
        <v>شهریور</v>
      </c>
      <c r="L159" s="10" t="str">
        <f>LEFT(Table1[[#All],[تاریخ]],4)</f>
        <v>1397</v>
      </c>
      <c r="M159" s="13" t="str">
        <f>Table1[سال]&amp;"-"&amp;Table1[ماه]</f>
        <v>1397-شهریور</v>
      </c>
      <c r="N159" s="9"/>
    </row>
    <row r="160" spans="1:14" ht="15.75" x14ac:dyDescent="0.25">
      <c r="A160" s="17" t="str">
        <f>IF(AND(C160&gt;='گزارش روزانه'!$F$2,C160&lt;='گزارش روزانه'!$F$4,J160='گزارش روزانه'!$D$6),MAX($A$1:A159)+1,"")</f>
        <v/>
      </c>
      <c r="B160" s="10">
        <v>159</v>
      </c>
      <c r="C160" s="10" t="s">
        <v>2892</v>
      </c>
      <c r="D160" s="10" t="s">
        <v>2909</v>
      </c>
      <c r="E160" s="11">
        <v>0</v>
      </c>
      <c r="F160" s="11">
        <v>51701007</v>
      </c>
      <c r="G160" s="11">
        <v>1231868725</v>
      </c>
      <c r="H1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0" s="10">
        <f>VALUE(IFERROR(MID(Table1[شرح],11,FIND("سهم",Table1[شرح])-11),0))</f>
        <v>20000</v>
      </c>
      <c r="J160" s="10" t="str">
        <f>IFERROR(MID(Table1[شرح],FIND("سهم",Table1[شرح])+4,FIND("به نرخ",Table1[شرح])-FIND("سهم",Table1[شرح])-5),"")</f>
        <v>سهامی ذوب آهن اصفهان</v>
      </c>
      <c r="K160" s="10" t="str">
        <f>CHOOSE(MID(Table1[تاریخ],6,2),"فروردین","اردیبهشت","خرداد","تیر","مرداد","شهریور","مهر","آبان","آذر","دی","بهمن","اسفند")</f>
        <v>شهریور</v>
      </c>
      <c r="L160" s="10" t="str">
        <f>LEFT(Table1[[#All],[تاریخ]],4)</f>
        <v>1397</v>
      </c>
      <c r="M160" s="13" t="str">
        <f>Table1[سال]&amp;"-"&amp;Table1[ماه]</f>
        <v>1397-شهریور</v>
      </c>
      <c r="N160" s="9"/>
    </row>
    <row r="161" spans="1:14" ht="15.75" x14ac:dyDescent="0.25">
      <c r="A161" s="17" t="str">
        <f>IF(AND(C161&gt;='گزارش روزانه'!$F$2,C161&lt;='گزارش روزانه'!$F$4,J161='گزارش روزانه'!$D$6),MAX($A$1:A160)+1,"")</f>
        <v/>
      </c>
      <c r="B161" s="10">
        <v>160</v>
      </c>
      <c r="C161" s="10" t="s">
        <v>2892</v>
      </c>
      <c r="D161" s="10" t="s">
        <v>2910</v>
      </c>
      <c r="E161" s="11">
        <v>0</v>
      </c>
      <c r="F161" s="11">
        <v>3675190</v>
      </c>
      <c r="G161" s="11">
        <v>1180167718</v>
      </c>
      <c r="H1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 s="10">
        <f>VALUE(IFERROR(MID(Table1[شرح],11,FIND("سهم",Table1[شرح])-11),0))</f>
        <v>440</v>
      </c>
      <c r="J161" s="10" t="str">
        <f>IFERROR(MID(Table1[شرح],FIND("سهم",Table1[شرح])+4,FIND("به نرخ",Table1[شرح])-FIND("سهم",Table1[شرح])-5),"")</f>
        <v>فراورده های نسوزایران</v>
      </c>
      <c r="K161" s="10" t="str">
        <f>CHOOSE(MID(Table1[تاریخ],6,2),"فروردین","اردیبهشت","خرداد","تیر","مرداد","شهریور","مهر","آبان","آذر","دی","بهمن","اسفند")</f>
        <v>شهریور</v>
      </c>
      <c r="L161" s="10" t="str">
        <f>LEFT(Table1[[#All],[تاریخ]],4)</f>
        <v>1397</v>
      </c>
      <c r="M161" s="13" t="str">
        <f>Table1[سال]&amp;"-"&amp;Table1[ماه]</f>
        <v>1397-شهریور</v>
      </c>
      <c r="N161" s="9"/>
    </row>
    <row r="162" spans="1:14" ht="15.75" x14ac:dyDescent="0.25">
      <c r="A162" s="17" t="str">
        <f>IF(AND(C162&gt;='گزارش روزانه'!$F$2,C162&lt;='گزارش روزانه'!$F$4,J162='گزارش روزانه'!$D$6),MAX($A$1:A161)+1,"")</f>
        <v/>
      </c>
      <c r="B162" s="10">
        <v>161</v>
      </c>
      <c r="C162" s="10" t="s">
        <v>2892</v>
      </c>
      <c r="D162" s="10" t="s">
        <v>2911</v>
      </c>
      <c r="E162" s="11">
        <v>0</v>
      </c>
      <c r="F162" s="11">
        <v>145187979</v>
      </c>
      <c r="G162" s="11">
        <v>1176492528</v>
      </c>
      <c r="H1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2" s="10">
        <f>VALUE(IFERROR(MID(Table1[شرح],11,FIND("سهم",Table1[شرح])-11),0))</f>
        <v>24245</v>
      </c>
      <c r="J162" s="10" t="str">
        <f>IFERROR(MID(Table1[شرح],FIND("سهم",Table1[شرح])+4,FIND("به نرخ",Table1[شرح])-FIND("سهم",Table1[شرح])-5),"")</f>
        <v>ملی سرب وروی ایران</v>
      </c>
      <c r="K162" s="10" t="str">
        <f>CHOOSE(MID(Table1[تاریخ],6,2),"فروردین","اردیبهشت","خرداد","تیر","مرداد","شهریور","مهر","آبان","آذر","دی","بهمن","اسفند")</f>
        <v>شهریور</v>
      </c>
      <c r="L162" s="10" t="str">
        <f>LEFT(Table1[[#All],[تاریخ]],4)</f>
        <v>1397</v>
      </c>
      <c r="M162" s="13" t="str">
        <f>Table1[سال]&amp;"-"&amp;Table1[ماه]</f>
        <v>1397-شهریور</v>
      </c>
      <c r="N162" s="9"/>
    </row>
    <row r="163" spans="1:14" ht="15.75" x14ac:dyDescent="0.25">
      <c r="A163" s="17" t="str">
        <f>IF(AND(C163&gt;='گزارش روزانه'!$F$2,C163&lt;='گزارش روزانه'!$F$4,J163='گزارش روزانه'!$D$6),MAX($A$1:A162)+1,"")</f>
        <v/>
      </c>
      <c r="B163" s="10">
        <v>162</v>
      </c>
      <c r="C163" s="10" t="s">
        <v>2892</v>
      </c>
      <c r="D163" s="10" t="s">
        <v>2912</v>
      </c>
      <c r="E163" s="11">
        <v>0</v>
      </c>
      <c r="F163" s="11">
        <v>3794559</v>
      </c>
      <c r="G163" s="11">
        <v>1031304549</v>
      </c>
      <c r="H1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 s="10">
        <f>VALUE(IFERROR(MID(Table1[شرح],11,FIND("سهم",Table1[شرح])-11),0))</f>
        <v>500</v>
      </c>
      <c r="J163" s="10" t="str">
        <f>IFERROR(MID(Table1[شرح],FIND("سهم",Table1[شرح])+4,FIND("به نرخ",Table1[شرح])-FIND("سهم",Table1[شرح])-5),"")</f>
        <v>کالسیمین</v>
      </c>
      <c r="K163" s="10" t="str">
        <f>CHOOSE(MID(Table1[تاریخ],6,2),"فروردین","اردیبهشت","خرداد","تیر","مرداد","شهریور","مهر","آبان","آذر","دی","بهمن","اسفند")</f>
        <v>شهریور</v>
      </c>
      <c r="L163" s="10" t="str">
        <f>LEFT(Table1[[#All],[تاریخ]],4)</f>
        <v>1397</v>
      </c>
      <c r="M163" s="13" t="str">
        <f>Table1[سال]&amp;"-"&amp;Table1[ماه]</f>
        <v>1397-شهریور</v>
      </c>
      <c r="N163" s="9"/>
    </row>
    <row r="164" spans="1:14" ht="15.75" x14ac:dyDescent="0.25">
      <c r="A164" s="17" t="str">
        <f>IF(AND(C164&gt;='گزارش روزانه'!$F$2,C164&lt;='گزارش روزانه'!$F$4,J164='گزارش روزانه'!$D$6),MAX($A$1:A163)+1,"")</f>
        <v/>
      </c>
      <c r="B164" s="10">
        <v>163</v>
      </c>
      <c r="C164" s="10" t="s">
        <v>2892</v>
      </c>
      <c r="D164" s="10" t="s">
        <v>2913</v>
      </c>
      <c r="E164" s="11">
        <v>0</v>
      </c>
      <c r="F164" s="11">
        <v>967067</v>
      </c>
      <c r="G164" s="11">
        <v>1027509990</v>
      </c>
      <c r="H1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 s="10">
        <f>VALUE(IFERROR(MID(Table1[شرح],11,FIND("سهم",Table1[شرح])-11),0))</f>
        <v>124</v>
      </c>
      <c r="J164" s="10" t="str">
        <f>IFERROR(MID(Table1[شرح],FIND("سهم",Table1[شرح])+4,FIND("به نرخ",Table1[شرح])-FIND("سهم",Table1[شرح])-5),"")</f>
        <v>کالسیمین</v>
      </c>
      <c r="K164" s="10" t="str">
        <f>CHOOSE(MID(Table1[تاریخ],6,2),"فروردین","اردیبهشت","خرداد","تیر","مرداد","شهریور","مهر","آبان","آذر","دی","بهمن","اسفند")</f>
        <v>شهریور</v>
      </c>
      <c r="L164" s="10" t="str">
        <f>LEFT(Table1[[#All],[تاریخ]],4)</f>
        <v>1397</v>
      </c>
      <c r="M164" s="13" t="str">
        <f>Table1[سال]&amp;"-"&amp;Table1[ماه]</f>
        <v>1397-شهریور</v>
      </c>
      <c r="N164" s="9"/>
    </row>
    <row r="165" spans="1:14" ht="15.75" x14ac:dyDescent="0.25">
      <c r="A165" s="17" t="str">
        <f>IF(AND(C165&gt;='گزارش روزانه'!$F$2,C165&lt;='گزارش روزانه'!$F$4,J165='گزارش روزانه'!$D$6),MAX($A$1:A164)+1,"")</f>
        <v/>
      </c>
      <c r="B165" s="10">
        <v>164</v>
      </c>
      <c r="C165" s="10" t="s">
        <v>2892</v>
      </c>
      <c r="D165" s="10" t="s">
        <v>2914</v>
      </c>
      <c r="E165" s="11">
        <v>0</v>
      </c>
      <c r="F165" s="11">
        <v>1138519</v>
      </c>
      <c r="G165" s="11">
        <v>1026542923</v>
      </c>
      <c r="H1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5" s="10">
        <f>VALUE(IFERROR(MID(Table1[شرح],11,FIND("سهم",Table1[شرح])-11),0))</f>
        <v>150</v>
      </c>
      <c r="J165" s="10" t="str">
        <f>IFERROR(MID(Table1[شرح],FIND("سهم",Table1[شرح])+4,FIND("به نرخ",Table1[شرح])-FIND("سهم",Table1[شرح])-5),"")</f>
        <v>کالسیمین</v>
      </c>
      <c r="K165" s="10" t="str">
        <f>CHOOSE(MID(Table1[تاریخ],6,2),"فروردین","اردیبهشت","خرداد","تیر","مرداد","شهریور","مهر","آبان","آذر","دی","بهمن","اسفند")</f>
        <v>شهریور</v>
      </c>
      <c r="L165" s="10" t="str">
        <f>LEFT(Table1[[#All],[تاریخ]],4)</f>
        <v>1397</v>
      </c>
      <c r="M165" s="13" t="str">
        <f>Table1[سال]&amp;"-"&amp;Table1[ماه]</f>
        <v>1397-شهریور</v>
      </c>
      <c r="N165" s="9"/>
    </row>
    <row r="166" spans="1:14" ht="15.75" x14ac:dyDescent="0.25">
      <c r="A166" s="17" t="str">
        <f>IF(AND(C166&gt;='گزارش روزانه'!$F$2,C166&lt;='گزارش روزانه'!$F$4,J166='گزارش روزانه'!$D$6),MAX($A$1:A165)+1,"")</f>
        <v/>
      </c>
      <c r="B166" s="10">
        <v>165</v>
      </c>
      <c r="C166" s="10" t="s">
        <v>2892</v>
      </c>
      <c r="D166" s="10" t="s">
        <v>2915</v>
      </c>
      <c r="E166" s="11">
        <v>0</v>
      </c>
      <c r="F166" s="11">
        <v>91248291</v>
      </c>
      <c r="G166" s="11">
        <v>1025404404</v>
      </c>
      <c r="H1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6" s="10">
        <f>VALUE(IFERROR(MID(Table1[شرح],11,FIND("سهم",Table1[شرح])-11),0))</f>
        <v>12000</v>
      </c>
      <c r="J166" s="10" t="str">
        <f>IFERROR(MID(Table1[شرح],FIND("سهم",Table1[شرح])+4,FIND("به نرخ",Table1[شرح])-FIND("سهم",Table1[شرح])-5),"")</f>
        <v>کالسیمین</v>
      </c>
      <c r="K166" s="10" t="str">
        <f>CHOOSE(MID(Table1[تاریخ],6,2),"فروردین","اردیبهشت","خرداد","تیر","مرداد","شهریور","مهر","آبان","آذر","دی","بهمن","اسفند")</f>
        <v>شهریور</v>
      </c>
      <c r="L166" s="10" t="str">
        <f>LEFT(Table1[[#All],[تاریخ]],4)</f>
        <v>1397</v>
      </c>
      <c r="M166" s="13" t="str">
        <f>Table1[سال]&amp;"-"&amp;Table1[ماه]</f>
        <v>1397-شهریور</v>
      </c>
      <c r="N166" s="9"/>
    </row>
    <row r="167" spans="1:14" ht="15.75" x14ac:dyDescent="0.25">
      <c r="A167" s="17" t="str">
        <f>IF(AND(C167&gt;='گزارش روزانه'!$F$2,C167&lt;='گزارش روزانه'!$F$4,J167='گزارش روزانه'!$D$6),MAX($A$1:A166)+1,"")</f>
        <v/>
      </c>
      <c r="B167" s="10">
        <v>166</v>
      </c>
      <c r="C167" s="10" t="s">
        <v>2892</v>
      </c>
      <c r="D167" s="10" t="s">
        <v>2916</v>
      </c>
      <c r="E167" s="11">
        <v>0</v>
      </c>
      <c r="F167" s="11">
        <v>8606634</v>
      </c>
      <c r="G167" s="11">
        <v>934156113</v>
      </c>
      <c r="H1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7" s="10">
        <f>VALUE(IFERROR(MID(Table1[شرح],11,FIND("سهم",Table1[شرح])-11),0))</f>
        <v>1132</v>
      </c>
      <c r="J167" s="10" t="str">
        <f>IFERROR(MID(Table1[شرح],FIND("سهم",Table1[شرح])+4,FIND("به نرخ",Table1[شرح])-FIND("سهم",Table1[شرح])-5),"")</f>
        <v>کالسیمین</v>
      </c>
      <c r="K167" s="10" t="str">
        <f>CHOOSE(MID(Table1[تاریخ],6,2),"فروردین","اردیبهشت","خرداد","تیر","مرداد","شهریور","مهر","آبان","آذر","دی","بهمن","اسفند")</f>
        <v>شهریور</v>
      </c>
      <c r="L167" s="10" t="str">
        <f>LEFT(Table1[[#All],[تاریخ]],4)</f>
        <v>1397</v>
      </c>
      <c r="M167" s="13" t="str">
        <f>Table1[سال]&amp;"-"&amp;Table1[ماه]</f>
        <v>1397-شهریور</v>
      </c>
      <c r="N167" s="9"/>
    </row>
    <row r="168" spans="1:14" ht="15.75" x14ac:dyDescent="0.25">
      <c r="A168" s="17" t="str">
        <f>IF(AND(C168&gt;='گزارش روزانه'!$F$2,C168&lt;='گزارش روزانه'!$F$4,J168='گزارش روزانه'!$D$6),MAX($A$1:A167)+1,"")</f>
        <v/>
      </c>
      <c r="B168" s="10">
        <v>167</v>
      </c>
      <c r="C168" s="10" t="s">
        <v>2892</v>
      </c>
      <c r="D168" s="10" t="s">
        <v>2917</v>
      </c>
      <c r="E168" s="11">
        <v>0</v>
      </c>
      <c r="F168" s="11">
        <v>117192858</v>
      </c>
      <c r="G168" s="11">
        <v>925549479</v>
      </c>
      <c r="H1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8" s="10">
        <f>VALUE(IFERROR(MID(Table1[شرح],11,FIND("سهم",Table1[شرح])-11),0))</f>
        <v>15418</v>
      </c>
      <c r="J168" s="10" t="str">
        <f>IFERROR(MID(Table1[شرح],FIND("سهم",Table1[شرح])+4,FIND("به نرخ",Table1[شرح])-FIND("سهم",Table1[شرح])-5),"")</f>
        <v>کالسیمین</v>
      </c>
      <c r="K168" s="10" t="str">
        <f>CHOOSE(MID(Table1[تاریخ],6,2),"فروردین","اردیبهشت","خرداد","تیر","مرداد","شهریور","مهر","آبان","آذر","دی","بهمن","اسفند")</f>
        <v>شهریور</v>
      </c>
      <c r="L168" s="10" t="str">
        <f>LEFT(Table1[[#All],[تاریخ]],4)</f>
        <v>1397</v>
      </c>
      <c r="M168" s="13" t="str">
        <f>Table1[سال]&amp;"-"&amp;Table1[ماه]</f>
        <v>1397-شهریور</v>
      </c>
      <c r="N168" s="9"/>
    </row>
    <row r="169" spans="1:14" ht="15.75" x14ac:dyDescent="0.25">
      <c r="A169" s="17" t="str">
        <f>IF(AND(C169&gt;='گزارش روزانه'!$F$2,C169&lt;='گزارش روزانه'!$F$4,J169='گزارش روزانه'!$D$6),MAX($A$1:A168)+1,"")</f>
        <v/>
      </c>
      <c r="B169" s="10">
        <v>168</v>
      </c>
      <c r="C169" s="10" t="s">
        <v>2892</v>
      </c>
      <c r="D169" s="10" t="s">
        <v>2918</v>
      </c>
      <c r="E169" s="11">
        <v>0</v>
      </c>
      <c r="F169" s="11">
        <v>28621949</v>
      </c>
      <c r="G169" s="11">
        <v>808356621</v>
      </c>
      <c r="H1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9" s="10">
        <f>VALUE(IFERROR(MID(Table1[شرح],11,FIND("سهم",Table1[شرح])-11),0))</f>
        <v>5399</v>
      </c>
      <c r="J169" s="10" t="str">
        <f>IFERROR(MID(Table1[شرح],FIND("سهم",Table1[شرح])+4,FIND("به نرخ",Table1[شرح])-FIND("سهم",Table1[شرح])-5),"")</f>
        <v>گروه مپنا (سهامی عام)</v>
      </c>
      <c r="K169" s="10" t="str">
        <f>CHOOSE(MID(Table1[تاریخ],6,2),"فروردین","اردیبهشت","خرداد","تیر","مرداد","شهریور","مهر","آبان","آذر","دی","بهمن","اسفند")</f>
        <v>شهریور</v>
      </c>
      <c r="L169" s="10" t="str">
        <f>LEFT(Table1[[#All],[تاریخ]],4)</f>
        <v>1397</v>
      </c>
      <c r="M169" s="13" t="str">
        <f>Table1[سال]&amp;"-"&amp;Table1[ماه]</f>
        <v>1397-شهریور</v>
      </c>
      <c r="N169" s="9"/>
    </row>
    <row r="170" spans="1:14" ht="15.75" x14ac:dyDescent="0.25">
      <c r="A170" s="17" t="str">
        <f>IF(AND(C170&gt;='گزارش روزانه'!$F$2,C170&lt;='گزارش روزانه'!$F$4,J170='گزارش روزانه'!$D$6),MAX($A$1:A169)+1,"")</f>
        <v/>
      </c>
      <c r="B170" s="10">
        <v>169</v>
      </c>
      <c r="C170" s="10" t="s">
        <v>2892</v>
      </c>
      <c r="D170" s="10" t="s">
        <v>2919</v>
      </c>
      <c r="E170" s="11">
        <v>0</v>
      </c>
      <c r="F170" s="11">
        <v>107180161</v>
      </c>
      <c r="G170" s="11">
        <v>779734672</v>
      </c>
      <c r="H1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0" s="10">
        <f>VALUE(IFERROR(MID(Table1[شرح],11,FIND("سهم",Table1[شرح])-11),0))</f>
        <v>14000</v>
      </c>
      <c r="J170" s="10" t="str">
        <f>IFERROR(MID(Table1[شرح],FIND("سهم",Table1[شرح])+4,FIND("به نرخ",Table1[شرح])-FIND("سهم",Table1[شرح])-5),"")</f>
        <v>کالسیمین</v>
      </c>
      <c r="K170" s="10" t="str">
        <f>CHOOSE(MID(Table1[تاریخ],6,2),"فروردین","اردیبهشت","خرداد","تیر","مرداد","شهریور","مهر","آبان","آذر","دی","بهمن","اسفند")</f>
        <v>شهریور</v>
      </c>
      <c r="L170" s="10" t="str">
        <f>LEFT(Table1[[#All],[تاریخ]],4)</f>
        <v>1397</v>
      </c>
      <c r="M170" s="13" t="str">
        <f>Table1[سال]&amp;"-"&amp;Table1[ماه]</f>
        <v>1397-شهریور</v>
      </c>
      <c r="N170" s="9"/>
    </row>
    <row r="171" spans="1:14" ht="15.75" x14ac:dyDescent="0.25">
      <c r="A171" s="17" t="str">
        <f>IF(AND(C171&gt;='گزارش روزانه'!$F$2,C171&lt;='گزارش روزانه'!$F$4,J171='گزارش روزانه'!$D$6),MAX($A$1:A170)+1,"")</f>
        <v/>
      </c>
      <c r="B171" s="10">
        <v>170</v>
      </c>
      <c r="C171" s="10" t="s">
        <v>2892</v>
      </c>
      <c r="D171" s="10" t="s">
        <v>2920</v>
      </c>
      <c r="E171" s="11">
        <v>0</v>
      </c>
      <c r="F171" s="11">
        <v>55765352</v>
      </c>
      <c r="G171" s="11">
        <v>672554511</v>
      </c>
      <c r="H1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 s="10">
        <f>VALUE(IFERROR(MID(Table1[شرح],11,FIND("سهم",Table1[شرح])-11),0))</f>
        <v>7350</v>
      </c>
      <c r="J171" s="10" t="str">
        <f>IFERROR(MID(Table1[شرح],FIND("سهم",Table1[شرح])+4,FIND("به نرخ",Table1[شرح])-FIND("سهم",Table1[شرح])-5),"")</f>
        <v>کالسیمین</v>
      </c>
      <c r="K171" s="10" t="str">
        <f>CHOOSE(MID(Table1[تاریخ],6,2),"فروردین","اردیبهشت","خرداد","تیر","مرداد","شهریور","مهر","آبان","آذر","دی","بهمن","اسفند")</f>
        <v>شهریور</v>
      </c>
      <c r="L171" s="10" t="str">
        <f>LEFT(Table1[[#All],[تاریخ]],4)</f>
        <v>1397</v>
      </c>
      <c r="M171" s="13" t="str">
        <f>Table1[سال]&amp;"-"&amp;Table1[ماه]</f>
        <v>1397-شهریور</v>
      </c>
      <c r="N171" s="9"/>
    </row>
    <row r="172" spans="1:14" ht="15.75" x14ac:dyDescent="0.25">
      <c r="A172" s="17" t="str">
        <f>IF(AND(C172&gt;='گزارش روزانه'!$F$2,C172&lt;='گزارش روزانه'!$F$4,J172='گزارش روزانه'!$D$6),MAX($A$1:A171)+1,"")</f>
        <v/>
      </c>
      <c r="B172" s="10">
        <v>171</v>
      </c>
      <c r="C172" s="10" t="s">
        <v>2892</v>
      </c>
      <c r="D172" s="10" t="s">
        <v>2921</v>
      </c>
      <c r="E172" s="11">
        <v>0</v>
      </c>
      <c r="F172" s="11">
        <v>11022958</v>
      </c>
      <c r="G172" s="11">
        <v>616789159</v>
      </c>
      <c r="H1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 s="10">
        <f>VALUE(IFERROR(MID(Table1[شرح],11,FIND("سهم",Table1[شرح])-11),0))</f>
        <v>1450</v>
      </c>
      <c r="J172" s="10" t="str">
        <f>IFERROR(MID(Table1[شرح],FIND("سهم",Table1[شرح])+4,FIND("به نرخ",Table1[شرح])-FIND("سهم",Table1[شرح])-5),"")</f>
        <v>کالسیمین</v>
      </c>
      <c r="K172" s="10" t="str">
        <f>CHOOSE(MID(Table1[تاریخ],6,2),"فروردین","اردیبهشت","خرداد","تیر","مرداد","شهریور","مهر","آبان","آذر","دی","بهمن","اسفند")</f>
        <v>شهریور</v>
      </c>
      <c r="L172" s="10" t="str">
        <f>LEFT(Table1[[#All],[تاریخ]],4)</f>
        <v>1397</v>
      </c>
      <c r="M172" s="13" t="str">
        <f>Table1[سال]&amp;"-"&amp;Table1[ماه]</f>
        <v>1397-شهریور</v>
      </c>
      <c r="N172" s="9"/>
    </row>
    <row r="173" spans="1:14" ht="15.75" x14ac:dyDescent="0.25">
      <c r="A173" s="17" t="str">
        <f>IF(AND(C173&gt;='گزارش روزانه'!$F$2,C173&lt;='گزارش روزانه'!$F$4,J173='گزارش روزانه'!$D$6),MAX($A$1:A172)+1,"")</f>
        <v/>
      </c>
      <c r="B173" s="10">
        <v>172</v>
      </c>
      <c r="C173" s="10" t="s">
        <v>2892</v>
      </c>
      <c r="D173" s="10" t="s">
        <v>2922</v>
      </c>
      <c r="E173" s="11">
        <v>0</v>
      </c>
      <c r="F173" s="11">
        <v>124241488</v>
      </c>
      <c r="G173" s="11">
        <v>605766201</v>
      </c>
      <c r="H1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 s="10">
        <f>VALUE(IFERROR(MID(Table1[شرح],11,FIND("سهم",Table1[شرح])-11),0))</f>
        <v>16000</v>
      </c>
      <c r="J173" s="10" t="str">
        <f>IFERROR(MID(Table1[شرح],FIND("سهم",Table1[شرح])+4,FIND("به نرخ",Table1[شرح])-FIND("سهم",Table1[شرح])-5),"")</f>
        <v>کالسیمین</v>
      </c>
      <c r="K173" s="10" t="str">
        <f>CHOOSE(MID(Table1[تاریخ],6,2),"فروردین","اردیبهشت","خرداد","تیر","مرداد","شهریور","مهر","آبان","آذر","دی","بهمن","اسفند")</f>
        <v>شهریور</v>
      </c>
      <c r="L173" s="10" t="str">
        <f>LEFT(Table1[[#All],[تاریخ]],4)</f>
        <v>1397</v>
      </c>
      <c r="M173" s="13" t="str">
        <f>Table1[سال]&amp;"-"&amp;Table1[ماه]</f>
        <v>1397-شهریور</v>
      </c>
      <c r="N173" s="9"/>
    </row>
    <row r="174" spans="1:14" ht="15.75" x14ac:dyDescent="0.25">
      <c r="A174" s="17">
        <f>IF(AND(C174&gt;='گزارش روزانه'!$F$2,C174&lt;='گزارش روزانه'!$F$4,J174='گزارش روزانه'!$D$6),MAX($A$1:A173)+1,"")</f>
        <v>30</v>
      </c>
      <c r="B174" s="10">
        <v>173</v>
      </c>
      <c r="C174" s="10" t="s">
        <v>2892</v>
      </c>
      <c r="D174" s="10" t="s">
        <v>2923</v>
      </c>
      <c r="E174" s="11">
        <v>0</v>
      </c>
      <c r="F174" s="11">
        <v>385669591</v>
      </c>
      <c r="G174" s="11">
        <v>481524713</v>
      </c>
      <c r="H1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 s="10">
        <f>VALUE(IFERROR(MID(Table1[شرح],11,FIND("سهم",Table1[شرح])-11),0))</f>
        <v>100000</v>
      </c>
      <c r="J174" s="10" t="str">
        <f>IFERROR(MID(Table1[شرح],FIND("سهم",Table1[شرح])+4,FIND("به نرخ",Table1[شرح])-FIND("سهم",Table1[شرح])-5),"")</f>
        <v>ایران ارقام</v>
      </c>
      <c r="K174" s="10" t="str">
        <f>CHOOSE(MID(Table1[تاریخ],6,2),"فروردین","اردیبهشت","خرداد","تیر","مرداد","شهریور","مهر","آبان","آذر","دی","بهمن","اسفند")</f>
        <v>شهریور</v>
      </c>
      <c r="L174" s="10" t="str">
        <f>LEFT(Table1[[#All],[تاریخ]],4)</f>
        <v>1397</v>
      </c>
      <c r="M174" s="13" t="str">
        <f>Table1[سال]&amp;"-"&amp;Table1[ماه]</f>
        <v>1397-شهریور</v>
      </c>
      <c r="N174" s="9"/>
    </row>
    <row r="175" spans="1:14" ht="15.75" x14ac:dyDescent="0.25">
      <c r="A175" s="17" t="str">
        <f>IF(AND(C175&gt;='گزارش روزانه'!$F$2,C175&lt;='گزارش روزانه'!$F$4,J175='گزارش روزانه'!$D$6),MAX($A$1:A174)+1,"")</f>
        <v/>
      </c>
      <c r="B175" s="10">
        <v>174</v>
      </c>
      <c r="C175" s="10" t="s">
        <v>2892</v>
      </c>
      <c r="D175" s="10" t="s">
        <v>2924</v>
      </c>
      <c r="E175" s="11">
        <v>0</v>
      </c>
      <c r="F175" s="11">
        <v>4786690</v>
      </c>
      <c r="G175" s="11">
        <v>95855122</v>
      </c>
      <c r="H1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 s="10">
        <f>VALUE(IFERROR(MID(Table1[شرح],11,FIND("سهم",Table1[شرح])-11),0))</f>
        <v>629</v>
      </c>
      <c r="J175" s="10" t="str">
        <f>IFERROR(MID(Table1[شرح],FIND("سهم",Table1[شرح])+4,FIND("به نرخ",Table1[شرح])-FIND("سهم",Table1[شرح])-5),"")</f>
        <v>کالسیمین</v>
      </c>
      <c r="K175" s="10" t="str">
        <f>CHOOSE(MID(Table1[تاریخ],6,2),"فروردین","اردیبهشت","خرداد","تیر","مرداد","شهریور","مهر","آبان","آذر","دی","بهمن","اسفند")</f>
        <v>شهریور</v>
      </c>
      <c r="L175" s="10" t="str">
        <f>LEFT(Table1[[#All],[تاریخ]],4)</f>
        <v>1397</v>
      </c>
      <c r="M175" s="13" t="str">
        <f>Table1[سال]&amp;"-"&amp;Table1[ماه]</f>
        <v>1397-شهریور</v>
      </c>
      <c r="N175" s="9"/>
    </row>
    <row r="176" spans="1:14" ht="15.75" x14ac:dyDescent="0.25">
      <c r="A176" s="17" t="str">
        <f>IF(AND(C176&gt;='گزارش روزانه'!$F$2,C176&lt;='گزارش روزانه'!$F$4,J176='گزارش روزانه'!$D$6),MAX($A$1:A175)+1,"")</f>
        <v/>
      </c>
      <c r="B176" s="10">
        <v>175</v>
      </c>
      <c r="C176" s="10" t="s">
        <v>2892</v>
      </c>
      <c r="D176" s="10" t="s">
        <v>2925</v>
      </c>
      <c r="E176" s="11">
        <v>0</v>
      </c>
      <c r="F176" s="11">
        <v>91057396</v>
      </c>
      <c r="G176" s="11">
        <v>91068432</v>
      </c>
      <c r="H1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6" s="10">
        <f>VALUE(IFERROR(MID(Table1[شرح],11,FIND("سهم",Table1[شرح])-11),0))</f>
        <v>12000</v>
      </c>
      <c r="J176" s="10" t="str">
        <f>IFERROR(MID(Table1[شرح],FIND("سهم",Table1[شرح])+4,FIND("به نرخ",Table1[شرح])-FIND("سهم",Table1[شرح])-5),"")</f>
        <v>کالسیمین</v>
      </c>
      <c r="K176" s="10" t="str">
        <f>CHOOSE(MID(Table1[تاریخ],6,2),"فروردین","اردیبهشت","خرداد","تیر","مرداد","شهریور","مهر","آبان","آذر","دی","بهمن","اسفند")</f>
        <v>شهریور</v>
      </c>
      <c r="L176" s="10" t="str">
        <f>LEFT(Table1[[#All],[تاریخ]],4)</f>
        <v>1397</v>
      </c>
      <c r="M176" s="13" t="str">
        <f>Table1[سال]&amp;"-"&amp;Table1[ماه]</f>
        <v>1397-شهریور</v>
      </c>
      <c r="N176" s="9"/>
    </row>
    <row r="177" spans="1:14" ht="15.75" x14ac:dyDescent="0.25">
      <c r="A177" s="17" t="str">
        <f>IF(AND(C177&gt;='گزارش روزانه'!$F$2,C177&lt;='گزارش روزانه'!$F$4,J177='گزارش روزانه'!$D$6),MAX($A$1:A176)+1,"")</f>
        <v/>
      </c>
      <c r="B177" s="10">
        <v>176</v>
      </c>
      <c r="C177" s="10" t="s">
        <v>2892</v>
      </c>
      <c r="D177" s="10" t="s">
        <v>2926</v>
      </c>
      <c r="E177" s="11">
        <v>0</v>
      </c>
      <c r="F177" s="11">
        <v>10000000</v>
      </c>
      <c r="G177" s="11">
        <v>11036</v>
      </c>
      <c r="H1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77" s="10">
        <f>VALUE(IFERROR(MID(Table1[شرح],11,FIND("سهم",Table1[شرح])-11),0))</f>
        <v>0</v>
      </c>
      <c r="J177" s="10" t="str">
        <f>IFERROR(MID(Table1[شرح],FIND("سهم",Table1[شرح])+4,FIND("به نرخ",Table1[شرح])-FIND("سهم",Table1[شرح])-5),"")</f>
        <v/>
      </c>
      <c r="K177" s="10" t="str">
        <f>CHOOSE(MID(Table1[تاریخ],6,2),"فروردین","اردیبهشت","خرداد","تیر","مرداد","شهریور","مهر","آبان","آذر","دی","بهمن","اسفند")</f>
        <v>شهریور</v>
      </c>
      <c r="L177" s="10" t="str">
        <f>LEFT(Table1[[#All],[تاریخ]],4)</f>
        <v>1397</v>
      </c>
      <c r="M177" s="13" t="str">
        <f>Table1[سال]&amp;"-"&amp;Table1[ماه]</f>
        <v>1397-شهریور</v>
      </c>
      <c r="N177" s="9"/>
    </row>
    <row r="178" spans="1:14" ht="15.75" x14ac:dyDescent="0.25">
      <c r="A178" s="17" t="str">
        <f>IF(AND(C178&gt;='گزارش روزانه'!$F$2,C178&lt;='گزارش روزانه'!$F$4,J178='گزارش روزانه'!$D$6),MAX($A$1:A177)+1,"")</f>
        <v/>
      </c>
      <c r="B178" s="10">
        <v>177</v>
      </c>
      <c r="C178" s="10" t="s">
        <v>2892</v>
      </c>
      <c r="D178" s="10" t="s">
        <v>2927</v>
      </c>
      <c r="E178" s="11">
        <v>0</v>
      </c>
      <c r="F178" s="11">
        <v>3000000</v>
      </c>
      <c r="G178" s="11">
        <v>-9988964</v>
      </c>
      <c r="H1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78" s="10">
        <f>VALUE(IFERROR(MID(Table1[شرح],11,FIND("سهم",Table1[شرح])-11),0))</f>
        <v>0</v>
      </c>
      <c r="J178" s="10" t="str">
        <f>IFERROR(MID(Table1[شرح],FIND("سهم",Table1[شرح])+4,FIND("به نرخ",Table1[شرح])-FIND("سهم",Table1[شرح])-5),"")</f>
        <v/>
      </c>
      <c r="K178" s="10" t="str">
        <f>CHOOSE(MID(Table1[تاریخ],6,2),"فروردین","اردیبهشت","خرداد","تیر","مرداد","شهریور","مهر","آبان","آذر","دی","بهمن","اسفند")</f>
        <v>شهریور</v>
      </c>
      <c r="L178" s="10" t="str">
        <f>LEFT(Table1[[#All],[تاریخ]],4)</f>
        <v>1397</v>
      </c>
      <c r="M178" s="13" t="str">
        <f>Table1[سال]&amp;"-"&amp;Table1[ماه]</f>
        <v>1397-شهریور</v>
      </c>
      <c r="N178" s="9"/>
    </row>
    <row r="179" spans="1:14" ht="15.75" x14ac:dyDescent="0.25">
      <c r="A179" s="17" t="str">
        <f>IF(AND(C179&gt;='گزارش روزانه'!$F$2,C179&lt;='گزارش روزانه'!$F$4,J179='گزارش روزانه'!$D$6),MAX($A$1:A178)+1,"")</f>
        <v/>
      </c>
      <c r="B179" s="10">
        <v>178</v>
      </c>
      <c r="C179" s="10" t="s">
        <v>2882</v>
      </c>
      <c r="D179" s="10" t="s">
        <v>2883</v>
      </c>
      <c r="E179" s="11">
        <v>11944823</v>
      </c>
      <c r="F179" s="11">
        <v>0</v>
      </c>
      <c r="G179" s="11">
        <v>-14938972</v>
      </c>
      <c r="H1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9" s="10">
        <f>VALUE(IFERROR(MID(Table1[شرح],11,FIND("سهم",Table1[شرح])-11),0))</f>
        <v>426</v>
      </c>
      <c r="J179" s="10" t="str">
        <f>IFERROR(MID(Table1[شرح],FIND("سهم",Table1[شرح])+4,FIND("به نرخ",Table1[شرح])-FIND("سهم",Table1[شرح])-5),"")</f>
        <v>فرآوری موادمعدنی ایران</v>
      </c>
      <c r="K179" s="10" t="str">
        <f>CHOOSE(MID(Table1[تاریخ],6,2),"فروردین","اردیبهشت","خرداد","تیر","مرداد","شهریور","مهر","آبان","آذر","دی","بهمن","اسفند")</f>
        <v>شهریور</v>
      </c>
      <c r="L179" s="10" t="str">
        <f>LEFT(Table1[[#All],[تاریخ]],4)</f>
        <v>1397</v>
      </c>
      <c r="M179" s="13" t="str">
        <f>Table1[سال]&amp;"-"&amp;Table1[ماه]</f>
        <v>1397-شهریور</v>
      </c>
      <c r="N179" s="9"/>
    </row>
    <row r="180" spans="1:14" ht="15.75" x14ac:dyDescent="0.25">
      <c r="A180" s="17" t="str">
        <f>IF(AND(C180&gt;='گزارش روزانه'!$F$2,C180&lt;='گزارش روزانه'!$F$4,J180='گزارش روزانه'!$D$6),MAX($A$1:A179)+1,"")</f>
        <v/>
      </c>
      <c r="B180" s="10">
        <v>179</v>
      </c>
      <c r="C180" s="10" t="s">
        <v>2882</v>
      </c>
      <c r="D180" s="10" t="s">
        <v>2884</v>
      </c>
      <c r="E180" s="11">
        <v>352961623</v>
      </c>
      <c r="F180" s="11">
        <v>0</v>
      </c>
      <c r="G180" s="11">
        <v>-2994149</v>
      </c>
      <c r="H1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0" s="10">
        <f>VALUE(IFERROR(MID(Table1[شرح],11,FIND("سهم",Table1[شرح])-11),0))</f>
        <v>12548</v>
      </c>
      <c r="J180" s="10" t="str">
        <f>IFERROR(MID(Table1[شرح],FIND("سهم",Table1[شرح])+4,FIND("به نرخ",Table1[شرح])-FIND("سهم",Table1[شرح])-5),"")</f>
        <v>فرآوری موادمعدنی ایران</v>
      </c>
      <c r="K180" s="10" t="str">
        <f>CHOOSE(MID(Table1[تاریخ],6,2),"فروردین","اردیبهشت","خرداد","تیر","مرداد","شهریور","مهر","آبان","آذر","دی","بهمن","اسفند")</f>
        <v>شهریور</v>
      </c>
      <c r="L180" s="10" t="str">
        <f>LEFT(Table1[[#All],[تاریخ]],4)</f>
        <v>1397</v>
      </c>
      <c r="M180" s="13" t="str">
        <f>Table1[سال]&amp;"-"&amp;Table1[ماه]</f>
        <v>1397-شهریور</v>
      </c>
      <c r="N180" s="9"/>
    </row>
    <row r="181" spans="1:14" ht="15.75" x14ac:dyDescent="0.25">
      <c r="A181" s="17" t="str">
        <f>IF(AND(C181&gt;='گزارش روزانه'!$F$2,C181&lt;='گزارش روزانه'!$F$4,J181='گزارش روزانه'!$D$6),MAX($A$1:A180)+1,"")</f>
        <v/>
      </c>
      <c r="B181" s="10">
        <v>180</v>
      </c>
      <c r="C181" s="10" t="s">
        <v>2882</v>
      </c>
      <c r="D181" s="10" t="s">
        <v>2885</v>
      </c>
      <c r="E181" s="11">
        <v>14986577</v>
      </c>
      <c r="F181" s="11">
        <v>0</v>
      </c>
      <c r="G181" s="11">
        <v>349967474</v>
      </c>
      <c r="H1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 s="10">
        <f>VALUE(IFERROR(MID(Table1[شرح],11,FIND("سهم",Table1[شرح])-11),0))</f>
        <v>518</v>
      </c>
      <c r="J181" s="10" t="str">
        <f>IFERROR(MID(Table1[شرح],FIND("سهم",Table1[شرح])+4,FIND("به نرخ",Table1[شرح])-FIND("سهم",Table1[شرح])-5),"")</f>
        <v>فرآوری موادمعدنی ایران</v>
      </c>
      <c r="K181" s="10" t="str">
        <f>CHOOSE(MID(Table1[تاریخ],6,2),"فروردین","اردیبهشت","خرداد","تیر","مرداد","شهریور","مهر","آبان","آذر","دی","بهمن","اسفند")</f>
        <v>شهریور</v>
      </c>
      <c r="L181" s="10" t="str">
        <f>LEFT(Table1[[#All],[تاریخ]],4)</f>
        <v>1397</v>
      </c>
      <c r="M181" s="13" t="str">
        <f>Table1[سال]&amp;"-"&amp;Table1[ماه]</f>
        <v>1397-شهریور</v>
      </c>
      <c r="N181" s="9"/>
    </row>
    <row r="182" spans="1:14" ht="15.75" x14ac:dyDescent="0.25">
      <c r="A182" s="17" t="str">
        <f>IF(AND(C182&gt;='گزارش روزانه'!$F$2,C182&lt;='گزارش روزانه'!$F$4,J182='گزارش روزانه'!$D$6),MAX($A$1:A181)+1,"")</f>
        <v/>
      </c>
      <c r="B182" s="10">
        <v>181</v>
      </c>
      <c r="C182" s="10" t="s">
        <v>2882</v>
      </c>
      <c r="D182" s="10" t="s">
        <v>2886</v>
      </c>
      <c r="E182" s="11">
        <v>165460185</v>
      </c>
      <c r="F182" s="11">
        <v>0</v>
      </c>
      <c r="G182" s="11">
        <v>364954051</v>
      </c>
      <c r="H1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 s="10">
        <f>VALUE(IFERROR(MID(Table1[شرح],11,FIND("سهم",Table1[شرح])-11),0))</f>
        <v>5882</v>
      </c>
      <c r="J182" s="10" t="str">
        <f>IFERROR(MID(Table1[شرح],FIND("سهم",Table1[شرح])+4,FIND("به نرخ",Table1[شرح])-FIND("سهم",Table1[شرح])-5),"")</f>
        <v>فرآوری موادمعدنی ایران</v>
      </c>
      <c r="K182" s="10" t="str">
        <f>CHOOSE(MID(Table1[تاریخ],6,2),"فروردین","اردیبهشت","خرداد","تیر","مرداد","شهریور","مهر","آبان","آذر","دی","بهمن","اسفند")</f>
        <v>شهریور</v>
      </c>
      <c r="L182" s="10" t="str">
        <f>LEFT(Table1[[#All],[تاریخ]],4)</f>
        <v>1397</v>
      </c>
      <c r="M182" s="13" t="str">
        <f>Table1[سال]&amp;"-"&amp;Table1[ماه]</f>
        <v>1397-شهریور</v>
      </c>
      <c r="N182" s="9"/>
    </row>
    <row r="183" spans="1:14" ht="15.75" x14ac:dyDescent="0.25">
      <c r="A183" s="17" t="str">
        <f>IF(AND(C183&gt;='گزارش روزانه'!$F$2,C183&lt;='گزارش روزانه'!$F$4,J183='گزارش روزانه'!$D$6),MAX($A$1:A182)+1,"")</f>
        <v/>
      </c>
      <c r="B183" s="10">
        <v>182</v>
      </c>
      <c r="C183" s="10" t="s">
        <v>2882</v>
      </c>
      <c r="D183" s="10" t="s">
        <v>2887</v>
      </c>
      <c r="E183" s="11">
        <v>0</v>
      </c>
      <c r="F183" s="11">
        <v>4575173</v>
      </c>
      <c r="G183" s="11">
        <v>530414236</v>
      </c>
      <c r="H1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3" s="10">
        <f>VALUE(IFERROR(MID(Table1[شرح],11,FIND("سهم",Table1[شرح])-11),0))</f>
        <v>605</v>
      </c>
      <c r="J183" s="10" t="str">
        <f>IFERROR(MID(Table1[شرح],FIND("سهم",Table1[شرح])+4,FIND("به نرخ",Table1[شرح])-FIND("سهم",Table1[شرح])-5),"")</f>
        <v>کالسیمین</v>
      </c>
      <c r="K183" s="10" t="str">
        <f>CHOOSE(MID(Table1[تاریخ],6,2),"فروردین","اردیبهشت","خرداد","تیر","مرداد","شهریور","مهر","آبان","آذر","دی","بهمن","اسفند")</f>
        <v>شهریور</v>
      </c>
      <c r="L183" s="10" t="str">
        <f>LEFT(Table1[[#All],[تاریخ]],4)</f>
        <v>1397</v>
      </c>
      <c r="M183" s="13" t="str">
        <f>Table1[سال]&amp;"-"&amp;Table1[ماه]</f>
        <v>1397-شهریور</v>
      </c>
      <c r="N183" s="9"/>
    </row>
    <row r="184" spans="1:14" ht="15.75" x14ac:dyDescent="0.25">
      <c r="A184" s="17" t="str">
        <f>IF(AND(C184&gt;='گزارش روزانه'!$F$2,C184&lt;='گزارش روزانه'!$F$4,J184='گزارش روزانه'!$D$6),MAX($A$1:A183)+1,"")</f>
        <v/>
      </c>
      <c r="B184" s="10">
        <v>183</v>
      </c>
      <c r="C184" s="10" t="s">
        <v>2882</v>
      </c>
      <c r="D184" s="10" t="s">
        <v>2888</v>
      </c>
      <c r="E184" s="11">
        <v>0</v>
      </c>
      <c r="F184" s="11">
        <v>25531046</v>
      </c>
      <c r="G184" s="11">
        <v>525839063</v>
      </c>
      <c r="H1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4" s="10">
        <f>VALUE(IFERROR(MID(Table1[شرح],11,FIND("سهم",Table1[شرح])-11),0))</f>
        <v>3381</v>
      </c>
      <c r="J184" s="10" t="str">
        <f>IFERROR(MID(Table1[شرح],FIND("سهم",Table1[شرح])+4,FIND("به نرخ",Table1[شرح])-FIND("سهم",Table1[شرح])-5),"")</f>
        <v>کالسیمین</v>
      </c>
      <c r="K184" s="10" t="str">
        <f>CHOOSE(MID(Table1[تاریخ],6,2),"فروردین","اردیبهشت","خرداد","تیر","مرداد","شهریور","مهر","آبان","آذر","دی","بهمن","اسفند")</f>
        <v>شهریور</v>
      </c>
      <c r="L184" s="10" t="str">
        <f>LEFT(Table1[[#All],[تاریخ]],4)</f>
        <v>1397</v>
      </c>
      <c r="M184" s="13" t="str">
        <f>Table1[سال]&amp;"-"&amp;Table1[ماه]</f>
        <v>1397-شهریور</v>
      </c>
      <c r="N184" s="9"/>
    </row>
    <row r="185" spans="1:14" ht="15.75" x14ac:dyDescent="0.25">
      <c r="A185" s="17" t="str">
        <f>IF(AND(C185&gt;='گزارش روزانه'!$F$2,C185&lt;='گزارش روزانه'!$F$4,J185='گزارش روزانه'!$D$6),MAX($A$1:A184)+1,"")</f>
        <v/>
      </c>
      <c r="B185" s="10">
        <v>184</v>
      </c>
      <c r="C185" s="10" t="s">
        <v>2882</v>
      </c>
      <c r="D185" s="10" t="s">
        <v>2889</v>
      </c>
      <c r="E185" s="11">
        <v>0</v>
      </c>
      <c r="F185" s="11">
        <v>244781039</v>
      </c>
      <c r="G185" s="11">
        <v>500308017</v>
      </c>
      <c r="H1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5" s="10">
        <f>VALUE(IFERROR(MID(Table1[شرح],11,FIND("سهم",Table1[شرح])-11),0))</f>
        <v>32373</v>
      </c>
      <c r="J185" s="10" t="str">
        <f>IFERROR(MID(Table1[شرح],FIND("سهم",Table1[شرح])+4,FIND("به نرخ",Table1[شرح])-FIND("سهم",Table1[شرح])-5),"")</f>
        <v>کالسیمین</v>
      </c>
      <c r="K185" s="10" t="str">
        <f>CHOOSE(MID(Table1[تاریخ],6,2),"فروردین","اردیبهشت","خرداد","تیر","مرداد","شهریور","مهر","آبان","آذر","دی","بهمن","اسفند")</f>
        <v>شهریور</v>
      </c>
      <c r="L185" s="10" t="str">
        <f>LEFT(Table1[[#All],[تاریخ]],4)</f>
        <v>1397</v>
      </c>
      <c r="M185" s="13" t="str">
        <f>Table1[سال]&amp;"-"&amp;Table1[ماه]</f>
        <v>1397-شهریور</v>
      </c>
      <c r="N185" s="9"/>
    </row>
    <row r="186" spans="1:14" ht="15.75" x14ac:dyDescent="0.25">
      <c r="A186" s="17" t="str">
        <f>IF(AND(C186&gt;='گزارش روزانه'!$F$2,C186&lt;='گزارش روزانه'!$F$4,J186='گزارش روزانه'!$D$6),MAX($A$1:A185)+1,"")</f>
        <v/>
      </c>
      <c r="B186" s="10">
        <v>185</v>
      </c>
      <c r="C186" s="10" t="s">
        <v>2882</v>
      </c>
      <c r="D186" s="10" t="s">
        <v>2890</v>
      </c>
      <c r="E186" s="11">
        <v>0</v>
      </c>
      <c r="F186" s="11">
        <v>90055008</v>
      </c>
      <c r="G186" s="11">
        <v>255526978</v>
      </c>
      <c r="H1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6" s="10">
        <f>VALUE(IFERROR(MID(Table1[شرح],11,FIND("سهم",Table1[شرح])-11),0))</f>
        <v>11932</v>
      </c>
      <c r="J186" s="10" t="str">
        <f>IFERROR(MID(Table1[شرح],FIND("سهم",Table1[شرح])+4,FIND("به نرخ",Table1[شرح])-FIND("سهم",Table1[شرح])-5),"")</f>
        <v>کالسیمین</v>
      </c>
      <c r="K186" s="10" t="str">
        <f>CHOOSE(MID(Table1[تاریخ],6,2),"فروردین","اردیبهشت","خرداد","تیر","مرداد","شهریور","مهر","آبان","آذر","دی","بهمن","اسفند")</f>
        <v>شهریور</v>
      </c>
      <c r="L186" s="10" t="str">
        <f>LEFT(Table1[[#All],[تاریخ]],4)</f>
        <v>1397</v>
      </c>
      <c r="M186" s="13" t="str">
        <f>Table1[سال]&amp;"-"&amp;Table1[ماه]</f>
        <v>1397-شهریور</v>
      </c>
      <c r="N186" s="9"/>
    </row>
    <row r="187" spans="1:14" ht="15.75" x14ac:dyDescent="0.25">
      <c r="A187" s="17" t="str">
        <f>IF(AND(C187&gt;='گزارش روزانه'!$F$2,C187&lt;='گزارش روزانه'!$F$4,J187='گزارش روزانه'!$D$6),MAX($A$1:A186)+1,"")</f>
        <v/>
      </c>
      <c r="B187" s="10">
        <v>186</v>
      </c>
      <c r="C187" s="10" t="s">
        <v>2882</v>
      </c>
      <c r="D187" s="10" t="s">
        <v>2891</v>
      </c>
      <c r="E187" s="11">
        <v>0</v>
      </c>
      <c r="F187" s="11">
        <v>165464280</v>
      </c>
      <c r="G187" s="11">
        <v>165471970</v>
      </c>
      <c r="H1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 s="10">
        <f>VALUE(IFERROR(MID(Table1[شرح],11,FIND("سهم",Table1[شرح])-11),0))</f>
        <v>21709</v>
      </c>
      <c r="J187" s="10" t="str">
        <f>IFERROR(MID(Table1[شرح],FIND("سهم",Table1[شرح])+4,FIND("به نرخ",Table1[شرح])-FIND("سهم",Table1[شرح])-5),"")</f>
        <v>کالسیمین</v>
      </c>
      <c r="K187" s="10" t="str">
        <f>CHOOSE(MID(Table1[تاریخ],6,2),"فروردین","اردیبهشت","خرداد","تیر","مرداد","شهریور","مهر","آبان","آذر","دی","بهمن","اسفند")</f>
        <v>شهریور</v>
      </c>
      <c r="L187" s="10" t="str">
        <f>LEFT(Table1[[#All],[تاریخ]],4)</f>
        <v>1397</v>
      </c>
      <c r="M187" s="13" t="str">
        <f>Table1[سال]&amp;"-"&amp;Table1[ماه]</f>
        <v>1397-شهریور</v>
      </c>
      <c r="N187" s="9"/>
    </row>
    <row r="188" spans="1:14" ht="15.75" x14ac:dyDescent="0.25">
      <c r="A188" s="17" t="str">
        <f>IF(AND(C188&gt;='گزارش روزانه'!$F$2,C188&lt;='گزارش روزانه'!$F$4,J188='گزارش روزانه'!$D$6),MAX($A$1:A187)+1,"")</f>
        <v/>
      </c>
      <c r="B188" s="10">
        <v>187</v>
      </c>
      <c r="C188" s="10" t="s">
        <v>2880</v>
      </c>
      <c r="D188" s="10" t="s">
        <v>2881</v>
      </c>
      <c r="E188" s="11">
        <v>0</v>
      </c>
      <c r="F188" s="11">
        <v>15000000</v>
      </c>
      <c r="G188" s="11">
        <v>61028</v>
      </c>
      <c r="H1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88" s="10">
        <f>VALUE(IFERROR(MID(Table1[شرح],11,FIND("سهم",Table1[شرح])-11),0))</f>
        <v>0</v>
      </c>
      <c r="J188" s="10" t="str">
        <f>IFERROR(MID(Table1[شرح],FIND("سهم",Table1[شرح])+4,FIND("به نرخ",Table1[شرح])-FIND("سهم",Table1[شرح])-5),"")</f>
        <v/>
      </c>
      <c r="K188" s="10" t="str">
        <f>CHOOSE(MID(Table1[تاریخ],6,2),"فروردین","اردیبهشت","خرداد","تیر","مرداد","شهریور","مهر","آبان","آذر","دی","بهمن","اسفند")</f>
        <v>شهریور</v>
      </c>
      <c r="L188" s="10" t="str">
        <f>LEFT(Table1[[#All],[تاریخ]],4)</f>
        <v>1397</v>
      </c>
      <c r="M188" s="13" t="str">
        <f>Table1[سال]&amp;"-"&amp;Table1[ماه]</f>
        <v>1397-شهریور</v>
      </c>
      <c r="N188" s="9"/>
    </row>
    <row r="189" spans="1:14" ht="15.75" x14ac:dyDescent="0.25">
      <c r="A189" s="17" t="str">
        <f>IF(AND(C189&gt;='گزارش روزانه'!$F$2,C189&lt;='گزارش روزانه'!$F$4,J189='گزارش روزانه'!$D$6),MAX($A$1:A188)+1,"")</f>
        <v/>
      </c>
      <c r="B189" s="10">
        <v>188</v>
      </c>
      <c r="C189" s="10" t="s">
        <v>2879</v>
      </c>
      <c r="D189" s="10" t="s">
        <v>154</v>
      </c>
      <c r="E189" s="11">
        <v>61028</v>
      </c>
      <c r="F189" s="11">
        <v>0</v>
      </c>
      <c r="G189" s="11">
        <v>0</v>
      </c>
      <c r="H1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189" s="10">
        <f>VALUE(IFERROR(MID(Table1[شرح],11,FIND("سهم",Table1[شرح])-11),0))</f>
        <v>0</v>
      </c>
      <c r="J189" s="10" t="str">
        <f>IFERROR(MID(Table1[شرح],FIND("سهم",Table1[شرح])+4,FIND("به نرخ",Table1[شرح])-FIND("سهم",Table1[شرح])-5),"")</f>
        <v/>
      </c>
      <c r="K189" s="10" t="str">
        <f>CHOOSE(MID(Table1[تاریخ],6,2),"فروردین","اردیبهشت","خرداد","تیر","مرداد","شهریور","مهر","آبان","آذر","دی","بهمن","اسفند")</f>
        <v>شهریور</v>
      </c>
      <c r="L189" s="10" t="str">
        <f>LEFT(Table1[[#All],[تاریخ]],4)</f>
        <v>1397</v>
      </c>
      <c r="M189" s="13" t="str">
        <f>Table1[سال]&amp;"-"&amp;Table1[ماه]</f>
        <v>1397-شهریور</v>
      </c>
      <c r="N189" s="9"/>
    </row>
    <row r="190" spans="1:14" ht="15.75" x14ac:dyDescent="0.25">
      <c r="A190" s="17" t="str">
        <f>IF(AND(C190&gt;='گزارش روزانه'!$F$2,C190&lt;='گزارش روزانه'!$F$4,J190='گزارش روزانه'!$D$6),MAX($A$1:A189)+1,"")</f>
        <v/>
      </c>
      <c r="B190" s="10">
        <v>189</v>
      </c>
      <c r="C190" s="10" t="s">
        <v>2878</v>
      </c>
      <c r="D190" s="10" t="s">
        <v>1755</v>
      </c>
      <c r="E190" s="11">
        <v>0</v>
      </c>
      <c r="F190" s="11">
        <v>61028</v>
      </c>
      <c r="G190" s="11">
        <v>61028</v>
      </c>
      <c r="H1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190" s="10">
        <f>VALUE(IFERROR(MID(Table1[شرح],11,FIND("سهم",Table1[شرح])-11),0))</f>
        <v>0</v>
      </c>
      <c r="J190" s="10" t="str">
        <f>IFERROR(MID(Table1[شرح],FIND("سهم",Table1[شرح])+4,FIND("به نرخ",Table1[شرح])-FIND("سهم",Table1[شرح])-5),"")</f>
        <v/>
      </c>
      <c r="K190" s="10" t="str">
        <f>CHOOSE(MID(Table1[تاریخ],6,2),"فروردین","اردیبهشت","خرداد","تیر","مرداد","شهریور","مهر","آبان","آذر","دی","بهمن","اسفند")</f>
        <v>مهر</v>
      </c>
      <c r="L190" s="10" t="str">
        <f>LEFT(Table1[[#All],[تاریخ]],4)</f>
        <v>1397</v>
      </c>
      <c r="M190" s="13" t="str">
        <f>Table1[سال]&amp;"-"&amp;Table1[ماه]</f>
        <v>1397-مهر</v>
      </c>
      <c r="N190" s="9"/>
    </row>
    <row r="191" spans="1:14" ht="15.75" x14ac:dyDescent="0.25">
      <c r="A191" s="17" t="str">
        <f>IF(AND(C191&gt;='گزارش روزانه'!$F$2,C191&lt;='گزارش روزانه'!$F$4,J191='گزارش روزانه'!$D$6),MAX($A$1:A190)+1,"")</f>
        <v/>
      </c>
      <c r="B191" s="10">
        <v>190</v>
      </c>
      <c r="C191" s="10" t="s">
        <v>2866</v>
      </c>
      <c r="D191" s="10" t="s">
        <v>2867</v>
      </c>
      <c r="E191" s="11">
        <v>268233770</v>
      </c>
      <c r="F191" s="11">
        <v>0</v>
      </c>
      <c r="G191" s="11">
        <v>-2429986204</v>
      </c>
      <c r="H1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 s="10">
        <f>VALUE(IFERROR(MID(Table1[شرح],11,FIND("سهم",Table1[شرح])-11),0))</f>
        <v>27261</v>
      </c>
      <c r="J191" s="10" t="str">
        <f>IFERROR(MID(Table1[شرح],FIND("سهم",Table1[شرح])+4,FIND("به نرخ",Table1[شرح])-FIND("سهم",Table1[شرح])-5),"")</f>
        <v>زرین معدن آسیا</v>
      </c>
      <c r="K191" s="10" t="str">
        <f>CHOOSE(MID(Table1[تاریخ],6,2),"فروردین","اردیبهشت","خرداد","تیر","مرداد","شهریور","مهر","آبان","آذر","دی","بهمن","اسفند")</f>
        <v>مهر</v>
      </c>
      <c r="L191" s="10" t="str">
        <f>LEFT(Table1[[#All],[تاریخ]],4)</f>
        <v>1397</v>
      </c>
      <c r="M191" s="13" t="str">
        <f>Table1[سال]&amp;"-"&amp;Table1[ماه]</f>
        <v>1397-مهر</v>
      </c>
      <c r="N191" s="9"/>
    </row>
    <row r="192" spans="1:14" ht="15.75" x14ac:dyDescent="0.25">
      <c r="A192" s="17" t="str">
        <f>IF(AND(C192&gt;='گزارش روزانه'!$F$2,C192&lt;='گزارش روزانه'!$F$4,J192='گزارش روزانه'!$D$6),MAX($A$1:A191)+1,"")</f>
        <v/>
      </c>
      <c r="B192" s="10">
        <v>191</v>
      </c>
      <c r="C192" s="10" t="s">
        <v>2866</v>
      </c>
      <c r="D192" s="10" t="s">
        <v>2868</v>
      </c>
      <c r="E192" s="11">
        <v>78514846</v>
      </c>
      <c r="F192" s="11">
        <v>0</v>
      </c>
      <c r="G192" s="11">
        <v>-2161752434</v>
      </c>
      <c r="H1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 s="10">
        <f>VALUE(IFERROR(MID(Table1[شرح],11,FIND("سهم",Table1[شرح])-11),0))</f>
        <v>8000</v>
      </c>
      <c r="J192" s="10" t="str">
        <f>IFERROR(MID(Table1[شرح],FIND("سهم",Table1[شرح])+4,FIND("به نرخ",Table1[شرح])-FIND("سهم",Table1[شرح])-5),"")</f>
        <v>زرین معدن آسیا</v>
      </c>
      <c r="K192" s="10" t="str">
        <f>CHOOSE(MID(Table1[تاریخ],6,2),"فروردین","اردیبهشت","خرداد","تیر","مرداد","شهریور","مهر","آبان","آذر","دی","بهمن","اسفند")</f>
        <v>مهر</v>
      </c>
      <c r="L192" s="10" t="str">
        <f>LEFT(Table1[[#All],[تاریخ]],4)</f>
        <v>1397</v>
      </c>
      <c r="M192" s="13" t="str">
        <f>Table1[سال]&amp;"-"&amp;Table1[ماه]</f>
        <v>1397-مهر</v>
      </c>
      <c r="N192" s="9"/>
    </row>
    <row r="193" spans="1:14" ht="15.75" x14ac:dyDescent="0.25">
      <c r="A193" s="17" t="str">
        <f>IF(AND(C193&gt;='گزارش روزانه'!$F$2,C193&lt;='گزارش روزانه'!$F$4,J193='گزارش روزانه'!$D$6),MAX($A$1:A192)+1,"")</f>
        <v/>
      </c>
      <c r="B193" s="10">
        <v>192</v>
      </c>
      <c r="C193" s="10" t="s">
        <v>2866</v>
      </c>
      <c r="D193" s="10" t="s">
        <v>2869</v>
      </c>
      <c r="E193" s="11">
        <v>246087177</v>
      </c>
      <c r="F193" s="11">
        <v>0</v>
      </c>
      <c r="G193" s="11">
        <v>-2083237588</v>
      </c>
      <c r="H1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 s="10">
        <f>VALUE(IFERROR(MID(Table1[شرح],11,FIND("سهم",Table1[شرح])-11),0))</f>
        <v>25000</v>
      </c>
      <c r="J193" s="10" t="str">
        <f>IFERROR(MID(Table1[شرح],FIND("سهم",Table1[شرح])+4,FIND("به نرخ",Table1[شرح])-FIND("سهم",Table1[شرح])-5),"")</f>
        <v>زرین معدن آسیا</v>
      </c>
      <c r="K193" s="10" t="str">
        <f>CHOOSE(MID(Table1[تاریخ],6,2),"فروردین","اردیبهشت","خرداد","تیر","مرداد","شهریور","مهر","آبان","آذر","دی","بهمن","اسفند")</f>
        <v>مهر</v>
      </c>
      <c r="L193" s="10" t="str">
        <f>LEFT(Table1[[#All],[تاریخ]],4)</f>
        <v>1397</v>
      </c>
      <c r="M193" s="13" t="str">
        <f>Table1[سال]&amp;"-"&amp;Table1[ماه]</f>
        <v>1397-مهر</v>
      </c>
      <c r="N193" s="9"/>
    </row>
    <row r="194" spans="1:14" ht="15.75" x14ac:dyDescent="0.25">
      <c r="A194" s="17" t="str">
        <f>IF(AND(C194&gt;='گزارش روزانه'!$F$2,C194&lt;='گزارش روزانه'!$F$4,J194='گزارش روزانه'!$D$6),MAX($A$1:A193)+1,"")</f>
        <v/>
      </c>
      <c r="B194" s="10">
        <v>193</v>
      </c>
      <c r="C194" s="10" t="s">
        <v>2866</v>
      </c>
      <c r="D194" s="10" t="s">
        <v>2870</v>
      </c>
      <c r="E194" s="11">
        <v>1454415370</v>
      </c>
      <c r="F194" s="11">
        <v>0</v>
      </c>
      <c r="G194" s="11">
        <v>-1837150411</v>
      </c>
      <c r="H1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4" s="10">
        <f>VALUE(IFERROR(MID(Table1[شرح],11,FIND("سهم",Table1[شرح])-11),0))</f>
        <v>147739</v>
      </c>
      <c r="J194" s="10" t="str">
        <f>IFERROR(MID(Table1[شرح],FIND("سهم",Table1[شرح])+4,FIND("به نرخ",Table1[شرح])-FIND("سهم",Table1[شرح])-5),"")</f>
        <v>زرین معدن آسیا</v>
      </c>
      <c r="K194" s="10" t="str">
        <f>CHOOSE(MID(Table1[تاریخ],6,2),"فروردین","اردیبهشت","خرداد","تیر","مرداد","شهریور","مهر","آبان","آذر","دی","بهمن","اسفند")</f>
        <v>مهر</v>
      </c>
      <c r="L194" s="10" t="str">
        <f>LEFT(Table1[[#All],[تاریخ]],4)</f>
        <v>1397</v>
      </c>
      <c r="M194" s="13" t="str">
        <f>Table1[سال]&amp;"-"&amp;Table1[ماه]</f>
        <v>1397-مهر</v>
      </c>
      <c r="N194" s="9"/>
    </row>
    <row r="195" spans="1:14" ht="15.75" x14ac:dyDescent="0.25">
      <c r="A195" s="17" t="str">
        <f>IF(AND(C195&gt;='گزارش روزانه'!$F$2,C195&lt;='گزارش روزانه'!$F$4,J195='گزارش روزانه'!$D$6),MAX($A$1:A194)+1,"")</f>
        <v/>
      </c>
      <c r="B195" s="10">
        <v>194</v>
      </c>
      <c r="C195" s="10" t="s">
        <v>2866</v>
      </c>
      <c r="D195" s="10" t="s">
        <v>2871</v>
      </c>
      <c r="E195" s="11">
        <v>186663613</v>
      </c>
      <c r="F195" s="11">
        <v>0</v>
      </c>
      <c r="G195" s="11">
        <v>-382735041</v>
      </c>
      <c r="H1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5" s="10">
        <f>VALUE(IFERROR(MID(Table1[شرح],11,FIND("سهم",Table1[شرح])-11),0))</f>
        <v>19000</v>
      </c>
      <c r="J195" s="10" t="str">
        <f>IFERROR(MID(Table1[شرح],FIND("سهم",Table1[شرح])+4,FIND("به نرخ",Table1[شرح])-FIND("سهم",Table1[شرح])-5),"")</f>
        <v>زرین معدن آسیا</v>
      </c>
      <c r="K195" s="10" t="str">
        <f>CHOOSE(MID(Table1[تاریخ],6,2),"فروردین","اردیبهشت","خرداد","تیر","مرداد","شهریور","مهر","آبان","آذر","دی","بهمن","اسفند")</f>
        <v>مهر</v>
      </c>
      <c r="L195" s="10" t="str">
        <f>LEFT(Table1[[#All],[تاریخ]],4)</f>
        <v>1397</v>
      </c>
      <c r="M195" s="13" t="str">
        <f>Table1[سال]&amp;"-"&amp;Table1[ماه]</f>
        <v>1397-مهر</v>
      </c>
      <c r="N195" s="9"/>
    </row>
    <row r="196" spans="1:14" ht="15.75" x14ac:dyDescent="0.25">
      <c r="A196" s="17" t="str">
        <f>IF(AND(C196&gt;='گزارش روزانه'!$F$2,C196&lt;='گزارش روزانه'!$F$4,J196='گزارش روزانه'!$D$6),MAX($A$1:A195)+1,"")</f>
        <v/>
      </c>
      <c r="B196" s="10">
        <v>195</v>
      </c>
      <c r="C196" s="10" t="s">
        <v>2866</v>
      </c>
      <c r="D196" s="10" t="s">
        <v>2872</v>
      </c>
      <c r="E196" s="11">
        <v>9517700</v>
      </c>
      <c r="F196" s="11">
        <v>0</v>
      </c>
      <c r="G196" s="11">
        <v>-196071428</v>
      </c>
      <c r="H1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6" s="10">
        <f>VALUE(IFERROR(MID(Table1[شرح],11,FIND("سهم",Table1[شرح])-11),0))</f>
        <v>583</v>
      </c>
      <c r="J196" s="10" t="str">
        <f>IFERROR(MID(Table1[شرح],FIND("سهم",Table1[شرح])+4,FIND("به نرخ",Table1[شرح])-FIND("سهم",Table1[شرح])-5),"")</f>
        <v>آسان پرداخت پرشین</v>
      </c>
      <c r="K196" s="10" t="str">
        <f>CHOOSE(MID(Table1[تاریخ],6,2),"فروردین","اردیبهشت","خرداد","تیر","مرداد","شهریور","مهر","آبان","آذر","دی","بهمن","اسفند")</f>
        <v>مهر</v>
      </c>
      <c r="L196" s="10" t="str">
        <f>LEFT(Table1[[#All],[تاریخ]],4)</f>
        <v>1397</v>
      </c>
      <c r="M196" s="13" t="str">
        <f>Table1[سال]&amp;"-"&amp;Table1[ماه]</f>
        <v>1397-مهر</v>
      </c>
      <c r="N196" s="9"/>
    </row>
    <row r="197" spans="1:14" ht="15.75" x14ac:dyDescent="0.25">
      <c r="A197" s="17" t="str">
        <f>IF(AND(C197&gt;='گزارش روزانه'!$F$2,C197&lt;='گزارش روزانه'!$F$4,J197='گزارش روزانه'!$D$6),MAX($A$1:A196)+1,"")</f>
        <v/>
      </c>
      <c r="B197" s="10">
        <v>196</v>
      </c>
      <c r="C197" s="10" t="s">
        <v>2866</v>
      </c>
      <c r="D197" s="10" t="s">
        <v>2873</v>
      </c>
      <c r="E197" s="11">
        <v>5629354</v>
      </c>
      <c r="F197" s="11">
        <v>0</v>
      </c>
      <c r="G197" s="11">
        <v>-186553728</v>
      </c>
      <c r="H1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7" s="10">
        <f>VALUE(IFERROR(MID(Table1[شرح],11,FIND("سهم",Table1[شرح])-11),0))</f>
        <v>347</v>
      </c>
      <c r="J197" s="10" t="str">
        <f>IFERROR(MID(Table1[شرح],FIND("سهم",Table1[شرح])+4,FIND("به نرخ",Table1[شرح])-FIND("سهم",Table1[شرح])-5),"")</f>
        <v>آسان پرداخت پرشین</v>
      </c>
      <c r="K197" s="10" t="str">
        <f>CHOOSE(MID(Table1[تاریخ],6,2),"فروردین","اردیبهشت","خرداد","تیر","مرداد","شهریور","مهر","آبان","آذر","دی","بهمن","اسفند")</f>
        <v>مهر</v>
      </c>
      <c r="L197" s="10" t="str">
        <f>LEFT(Table1[[#All],[تاریخ]],4)</f>
        <v>1397</v>
      </c>
      <c r="M197" s="13" t="str">
        <f>Table1[سال]&amp;"-"&amp;Table1[ماه]</f>
        <v>1397-مهر</v>
      </c>
      <c r="N197" s="9"/>
    </row>
    <row r="198" spans="1:14" ht="15.75" x14ac:dyDescent="0.25">
      <c r="A198" s="17" t="str">
        <f>IF(AND(C198&gt;='گزارش روزانه'!$F$2,C198&lt;='گزارش روزانه'!$F$4,J198='گزارش روزانه'!$D$6),MAX($A$1:A197)+1,"")</f>
        <v/>
      </c>
      <c r="B198" s="10">
        <v>197</v>
      </c>
      <c r="C198" s="10" t="s">
        <v>2866</v>
      </c>
      <c r="D198" s="10" t="s">
        <v>2874</v>
      </c>
      <c r="E198" s="11">
        <v>66809558</v>
      </c>
      <c r="F198" s="11">
        <v>0</v>
      </c>
      <c r="G198" s="11">
        <v>-180924374</v>
      </c>
      <c r="H1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8" s="10">
        <f>VALUE(IFERROR(MID(Table1[شرح],11,FIND("سهم",Table1[شرح])-11),0))</f>
        <v>4105</v>
      </c>
      <c r="J198" s="10" t="str">
        <f>IFERROR(MID(Table1[شرح],FIND("سهم",Table1[شرح])+4,FIND("به نرخ",Table1[شرح])-FIND("سهم",Table1[شرح])-5),"")</f>
        <v>آسان پرداخت پرشین</v>
      </c>
      <c r="K198" s="10" t="str">
        <f>CHOOSE(MID(Table1[تاریخ],6,2),"فروردین","اردیبهشت","خرداد","تیر","مرداد","شهریور","مهر","آبان","آذر","دی","بهمن","اسفند")</f>
        <v>مهر</v>
      </c>
      <c r="L198" s="10" t="str">
        <f>LEFT(Table1[[#All],[تاریخ]],4)</f>
        <v>1397</v>
      </c>
      <c r="M198" s="13" t="str">
        <f>Table1[سال]&amp;"-"&amp;Table1[ماه]</f>
        <v>1397-مهر</v>
      </c>
      <c r="N198" s="9"/>
    </row>
    <row r="199" spans="1:14" ht="15.75" x14ac:dyDescent="0.25">
      <c r="A199" s="17" t="str">
        <f>IF(AND(C199&gt;='گزارش روزانه'!$F$2,C199&lt;='گزارش روزانه'!$F$4,J199='گزارش روزانه'!$D$6),MAX($A$1:A198)+1,"")</f>
        <v/>
      </c>
      <c r="B199" s="10">
        <v>198</v>
      </c>
      <c r="C199" s="10" t="s">
        <v>2866</v>
      </c>
      <c r="D199" s="10" t="s">
        <v>2875</v>
      </c>
      <c r="E199" s="11">
        <v>4179877</v>
      </c>
      <c r="F199" s="11">
        <v>0</v>
      </c>
      <c r="G199" s="11">
        <v>-114114816</v>
      </c>
      <c r="H1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9" s="10">
        <f>VALUE(IFERROR(MID(Table1[شرح],11,FIND("سهم",Table1[شرح])-11),0))</f>
        <v>257</v>
      </c>
      <c r="J199" s="10" t="str">
        <f>IFERROR(MID(Table1[شرح],FIND("سهم",Table1[شرح])+4,FIND("به نرخ",Table1[شرح])-FIND("سهم",Table1[شرح])-5),"")</f>
        <v>آسان پرداخت پرشین</v>
      </c>
      <c r="K199" s="10" t="str">
        <f>CHOOSE(MID(Table1[تاریخ],6,2),"فروردین","اردیبهشت","خرداد","تیر","مرداد","شهریور","مهر","آبان","آذر","دی","بهمن","اسفند")</f>
        <v>مهر</v>
      </c>
      <c r="L199" s="10" t="str">
        <f>LEFT(Table1[[#All],[تاریخ]],4)</f>
        <v>1397</v>
      </c>
      <c r="M199" s="13" t="str">
        <f>Table1[سال]&amp;"-"&amp;Table1[ماه]</f>
        <v>1397-مهر</v>
      </c>
      <c r="N199" s="9"/>
    </row>
    <row r="200" spans="1:14" ht="15.75" x14ac:dyDescent="0.25">
      <c r="A200" s="17" t="str">
        <f>IF(AND(C200&gt;='گزارش روزانه'!$F$2,C200&lt;='گزارش روزانه'!$F$4,J200='گزارش روزانه'!$D$6),MAX($A$1:A199)+1,"")</f>
        <v/>
      </c>
      <c r="B200" s="10">
        <v>199</v>
      </c>
      <c r="C200" s="10" t="s">
        <v>2866</v>
      </c>
      <c r="D200" s="10" t="s">
        <v>2876</v>
      </c>
      <c r="E200" s="11">
        <v>67625330</v>
      </c>
      <c r="F200" s="11">
        <v>0</v>
      </c>
      <c r="G200" s="11">
        <v>-109934939</v>
      </c>
      <c r="H2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0" s="10">
        <f>VALUE(IFERROR(MID(Table1[شرح],11,FIND("سهم",Table1[شرح])-11),0))</f>
        <v>4150</v>
      </c>
      <c r="J200" s="10" t="str">
        <f>IFERROR(MID(Table1[شرح],FIND("سهم",Table1[شرح])+4,FIND("به نرخ",Table1[شرح])-FIND("سهم",Table1[شرح])-5),"")</f>
        <v>آسان پرداخت پرشین</v>
      </c>
      <c r="K200" s="10" t="str">
        <f>CHOOSE(MID(Table1[تاریخ],6,2),"فروردین","اردیبهشت","خرداد","تیر","مرداد","شهریور","مهر","آبان","آذر","دی","بهمن","اسفند")</f>
        <v>مهر</v>
      </c>
      <c r="L200" s="10" t="str">
        <f>LEFT(Table1[[#All],[تاریخ]],4)</f>
        <v>1397</v>
      </c>
      <c r="M200" s="13" t="str">
        <f>Table1[سال]&amp;"-"&amp;Table1[ماه]</f>
        <v>1397-مهر</v>
      </c>
      <c r="N200" s="9"/>
    </row>
    <row r="201" spans="1:14" ht="15.75" x14ac:dyDescent="0.25">
      <c r="A201" s="17" t="str">
        <f>IF(AND(C201&gt;='گزارش روزانه'!$F$2,C201&lt;='گزارش روزانه'!$F$4,J201='گزارش روزانه'!$D$6),MAX($A$1:A200)+1,"")</f>
        <v/>
      </c>
      <c r="B201" s="10">
        <v>200</v>
      </c>
      <c r="C201" s="10" t="s">
        <v>2866</v>
      </c>
      <c r="D201" s="10" t="s">
        <v>2877</v>
      </c>
      <c r="E201" s="11">
        <v>42370637</v>
      </c>
      <c r="F201" s="11">
        <v>0</v>
      </c>
      <c r="G201" s="11">
        <v>-42309609</v>
      </c>
      <c r="H2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1" s="10">
        <f>VALUE(IFERROR(MID(Table1[شرح],11,FIND("سهم",Table1[شرح])-11),0))</f>
        <v>2605</v>
      </c>
      <c r="J201" s="10" t="str">
        <f>IFERROR(MID(Table1[شرح],FIND("سهم",Table1[شرح])+4,FIND("به نرخ",Table1[شرح])-FIND("سهم",Table1[شرح])-5),"")</f>
        <v>آسان پرداخت پرشین</v>
      </c>
      <c r="K201" s="10" t="str">
        <f>CHOOSE(MID(Table1[تاریخ],6,2),"فروردین","اردیبهشت","خرداد","تیر","مرداد","شهریور","مهر","آبان","آذر","دی","بهمن","اسفند")</f>
        <v>مهر</v>
      </c>
      <c r="L201" s="10" t="str">
        <f>LEFT(Table1[[#All],[تاریخ]],4)</f>
        <v>1397</v>
      </c>
      <c r="M201" s="13" t="str">
        <f>Table1[سال]&amp;"-"&amp;Table1[ماه]</f>
        <v>1397-مهر</v>
      </c>
      <c r="N201" s="9"/>
    </row>
    <row r="202" spans="1:14" ht="15.75" x14ac:dyDescent="0.25">
      <c r="A202" s="17" t="str">
        <f>IF(AND(C202&gt;='گزارش روزانه'!$F$2,C202&lt;='گزارش روزانه'!$F$4,J202='گزارش روزانه'!$D$6),MAX($A$1:A201)+1,"")</f>
        <v/>
      </c>
      <c r="B202" s="10">
        <v>201</v>
      </c>
      <c r="C202" s="10" t="s">
        <v>2849</v>
      </c>
      <c r="D202" s="10" t="s">
        <v>2850</v>
      </c>
      <c r="E202" s="11">
        <v>17865149</v>
      </c>
      <c r="F202" s="11">
        <v>0</v>
      </c>
      <c r="G202" s="11">
        <v>-999958684</v>
      </c>
      <c r="H2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2" s="10">
        <f>VALUE(IFERROR(MID(Table1[شرح],11,FIND("سهم",Table1[شرح])-11),0))</f>
        <v>1117</v>
      </c>
      <c r="J202" s="10" t="str">
        <f>IFERROR(MID(Table1[شرح],FIND("سهم",Table1[شرح])+4,FIND("به نرخ",Table1[شرح])-FIND("سهم",Table1[شرح])-5),"")</f>
        <v>آسان پرداخت پرشین</v>
      </c>
      <c r="K202" s="10" t="str">
        <f>CHOOSE(MID(Table1[تاریخ],6,2),"فروردین","اردیبهشت","خرداد","تیر","مرداد","شهریور","مهر","آبان","آذر","دی","بهمن","اسفند")</f>
        <v>مهر</v>
      </c>
      <c r="L202" s="10" t="str">
        <f>LEFT(Table1[[#All],[تاریخ]],4)</f>
        <v>1397</v>
      </c>
      <c r="M202" s="13" t="str">
        <f>Table1[سال]&amp;"-"&amp;Table1[ماه]</f>
        <v>1397-مهر</v>
      </c>
      <c r="N202" s="9"/>
    </row>
    <row r="203" spans="1:14" ht="15.75" x14ac:dyDescent="0.25">
      <c r="A203" s="17" t="str">
        <f>IF(AND(C203&gt;='گزارش روزانه'!$F$2,C203&lt;='گزارش روزانه'!$F$4,J203='گزارش روزانه'!$D$6),MAX($A$1:A202)+1,"")</f>
        <v/>
      </c>
      <c r="B203" s="10">
        <v>202</v>
      </c>
      <c r="C203" s="10" t="s">
        <v>2849</v>
      </c>
      <c r="D203" s="10" t="s">
        <v>2851</v>
      </c>
      <c r="E203" s="11">
        <v>17901877</v>
      </c>
      <c r="F203" s="11">
        <v>0</v>
      </c>
      <c r="G203" s="11">
        <v>-982093535</v>
      </c>
      <c r="H2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3" s="10">
        <f>VALUE(IFERROR(MID(Table1[شرح],11,FIND("سهم",Table1[شرح])-11),0))</f>
        <v>1120</v>
      </c>
      <c r="J203" s="10" t="str">
        <f>IFERROR(MID(Table1[شرح],FIND("سهم",Table1[شرح])+4,FIND("به نرخ",Table1[شرح])-FIND("سهم",Table1[شرح])-5),"")</f>
        <v>آسان پرداخت پرشین</v>
      </c>
      <c r="K203" s="10" t="str">
        <f>CHOOSE(MID(Table1[تاریخ],6,2),"فروردین","اردیبهشت","خرداد","تیر","مرداد","شهریور","مهر","آبان","آذر","دی","بهمن","اسفند")</f>
        <v>مهر</v>
      </c>
      <c r="L203" s="10" t="str">
        <f>LEFT(Table1[[#All],[تاریخ]],4)</f>
        <v>1397</v>
      </c>
      <c r="M203" s="13" t="str">
        <f>Table1[سال]&amp;"-"&amp;Table1[ماه]</f>
        <v>1397-مهر</v>
      </c>
      <c r="N203" s="9"/>
    </row>
    <row r="204" spans="1:14" ht="15.75" x14ac:dyDescent="0.25">
      <c r="A204" s="17" t="str">
        <f>IF(AND(C204&gt;='گزارش روزانه'!$F$2,C204&lt;='گزارش روزانه'!$F$4,J204='گزارش روزانه'!$D$6),MAX($A$1:A203)+1,"")</f>
        <v/>
      </c>
      <c r="B204" s="10">
        <v>203</v>
      </c>
      <c r="C204" s="10" t="s">
        <v>2849</v>
      </c>
      <c r="D204" s="10" t="s">
        <v>2852</v>
      </c>
      <c r="E204" s="11">
        <v>106933339</v>
      </c>
      <c r="F204" s="11">
        <v>0</v>
      </c>
      <c r="G204" s="11">
        <v>-964191658</v>
      </c>
      <c r="H2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4" s="10">
        <f>VALUE(IFERROR(MID(Table1[شرح],11,FIND("سهم",Table1[شرح])-11),0))</f>
        <v>11135</v>
      </c>
      <c r="J204" s="10" t="str">
        <f>IFERROR(MID(Table1[شرح],FIND("سهم",Table1[شرح])+4,FIND("به نرخ",Table1[شرح])-FIND("سهم",Table1[شرح])-5),"")</f>
        <v>کالسیمین</v>
      </c>
      <c r="K204" s="10" t="str">
        <f>CHOOSE(MID(Table1[تاریخ],6,2),"فروردین","اردیبهشت","خرداد","تیر","مرداد","شهریور","مهر","آبان","آذر","دی","بهمن","اسفند")</f>
        <v>مهر</v>
      </c>
      <c r="L204" s="10" t="str">
        <f>LEFT(Table1[[#All],[تاریخ]],4)</f>
        <v>1397</v>
      </c>
      <c r="M204" s="13" t="str">
        <f>Table1[سال]&amp;"-"&amp;Table1[ماه]</f>
        <v>1397-مهر</v>
      </c>
      <c r="N204" s="9"/>
    </row>
    <row r="205" spans="1:14" ht="15.75" x14ac:dyDescent="0.25">
      <c r="A205" s="17" t="str">
        <f>IF(AND(C205&gt;='گزارش روزانه'!$F$2,C205&lt;='گزارش روزانه'!$F$4,J205='گزارش روزانه'!$D$6),MAX($A$1:A204)+1,"")</f>
        <v/>
      </c>
      <c r="B205" s="10">
        <v>204</v>
      </c>
      <c r="C205" s="10" t="s">
        <v>2849</v>
      </c>
      <c r="D205" s="10" t="s">
        <v>2853</v>
      </c>
      <c r="E205" s="11">
        <v>94371484</v>
      </c>
      <c r="F205" s="11">
        <v>0</v>
      </c>
      <c r="G205" s="11">
        <v>-857258319</v>
      </c>
      <c r="H2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5" s="10">
        <f>VALUE(IFERROR(MID(Table1[شرح],11,FIND("سهم",Table1[شرح])-11),0))</f>
        <v>9787</v>
      </c>
      <c r="J205" s="10" t="str">
        <f>IFERROR(MID(Table1[شرح],FIND("سهم",Table1[شرح])+4,FIND("به نرخ",Table1[شرح])-FIND("سهم",Table1[شرح])-5),"")</f>
        <v>کالسیمین</v>
      </c>
      <c r="K205" s="10" t="str">
        <f>CHOOSE(MID(Table1[تاریخ],6,2),"فروردین","اردیبهشت","خرداد","تیر","مرداد","شهریور","مهر","آبان","آذر","دی","بهمن","اسفند")</f>
        <v>مهر</v>
      </c>
      <c r="L205" s="10" t="str">
        <f>LEFT(Table1[[#All],[تاریخ]],4)</f>
        <v>1397</v>
      </c>
      <c r="M205" s="13" t="str">
        <f>Table1[سال]&amp;"-"&amp;Table1[ماه]</f>
        <v>1397-مهر</v>
      </c>
      <c r="N205" s="9"/>
    </row>
    <row r="206" spans="1:14" ht="15.75" x14ac:dyDescent="0.25">
      <c r="A206" s="17" t="str">
        <f>IF(AND(C206&gt;='گزارش روزانه'!$F$2,C206&lt;='گزارش روزانه'!$F$4,J206='گزارش روزانه'!$D$6),MAX($A$1:A205)+1,"")</f>
        <v/>
      </c>
      <c r="B206" s="10">
        <v>205</v>
      </c>
      <c r="C206" s="10" t="s">
        <v>2849</v>
      </c>
      <c r="D206" s="10" t="s">
        <v>2854</v>
      </c>
      <c r="E206" s="11">
        <v>266437724</v>
      </c>
      <c r="F206" s="11">
        <v>0</v>
      </c>
      <c r="G206" s="11">
        <v>-762886835</v>
      </c>
      <c r="H2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6" s="10">
        <f>VALUE(IFERROR(MID(Table1[شرح],11,FIND("سهم",Table1[شرح])-11),0))</f>
        <v>27597</v>
      </c>
      <c r="J206" s="10" t="str">
        <f>IFERROR(MID(Table1[شرح],FIND("سهم",Table1[شرح])+4,FIND("به نرخ",Table1[شرح])-FIND("سهم",Table1[شرح])-5),"")</f>
        <v>کالسیمین</v>
      </c>
      <c r="K206" s="10" t="str">
        <f>CHOOSE(MID(Table1[تاریخ],6,2),"فروردین","اردیبهشت","خرداد","تیر","مرداد","شهریور","مهر","آبان","آذر","دی","بهمن","اسفند")</f>
        <v>مهر</v>
      </c>
      <c r="L206" s="10" t="str">
        <f>LEFT(Table1[[#All],[تاریخ]],4)</f>
        <v>1397</v>
      </c>
      <c r="M206" s="13" t="str">
        <f>Table1[سال]&amp;"-"&amp;Table1[ماه]</f>
        <v>1397-مهر</v>
      </c>
      <c r="N206" s="9"/>
    </row>
    <row r="207" spans="1:14" ht="15.75" x14ac:dyDescent="0.25">
      <c r="A207" s="17" t="str">
        <f>IF(AND(C207&gt;='گزارش روزانه'!$F$2,C207&lt;='گزارش روزانه'!$F$4,J207='گزارش روزانه'!$D$6),MAX($A$1:A206)+1,"")</f>
        <v/>
      </c>
      <c r="B207" s="10">
        <v>206</v>
      </c>
      <c r="C207" s="10" t="s">
        <v>2849</v>
      </c>
      <c r="D207" s="10" t="s">
        <v>2855</v>
      </c>
      <c r="E207" s="11">
        <v>37131494</v>
      </c>
      <c r="F207" s="11">
        <v>0</v>
      </c>
      <c r="G207" s="11">
        <v>-496449111</v>
      </c>
      <c r="H2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7" s="10">
        <f>VALUE(IFERROR(MID(Table1[شرح],11,FIND("سهم",Table1[شرح])-11),0))</f>
        <v>3850</v>
      </c>
      <c r="J207" s="10" t="str">
        <f>IFERROR(MID(Table1[شرح],FIND("سهم",Table1[شرح])+4,FIND("به نرخ",Table1[شرح])-FIND("سهم",Table1[شرح])-5),"")</f>
        <v>کالسیمین</v>
      </c>
      <c r="K207" s="10" t="str">
        <f>CHOOSE(MID(Table1[تاریخ],6,2),"فروردین","اردیبهشت","خرداد","تیر","مرداد","شهریور","مهر","آبان","آذر","دی","بهمن","اسفند")</f>
        <v>مهر</v>
      </c>
      <c r="L207" s="10" t="str">
        <f>LEFT(Table1[[#All],[تاریخ]],4)</f>
        <v>1397</v>
      </c>
      <c r="M207" s="13" t="str">
        <f>Table1[سال]&amp;"-"&amp;Table1[ماه]</f>
        <v>1397-مهر</v>
      </c>
      <c r="N207" s="9"/>
    </row>
    <row r="208" spans="1:14" ht="15.75" x14ac:dyDescent="0.25">
      <c r="A208" s="17" t="str">
        <f>IF(AND(C208&gt;='گزارش روزانه'!$F$2,C208&lt;='گزارش روزانه'!$F$4,J208='گزارش روزانه'!$D$6),MAX($A$1:A207)+1,"")</f>
        <v/>
      </c>
      <c r="B208" s="10">
        <v>207</v>
      </c>
      <c r="C208" s="10" t="s">
        <v>2849</v>
      </c>
      <c r="D208" s="10" t="s">
        <v>2856</v>
      </c>
      <c r="E208" s="11">
        <v>459331413</v>
      </c>
      <c r="F208" s="11">
        <v>0</v>
      </c>
      <c r="G208" s="11">
        <v>-459317617</v>
      </c>
      <c r="H2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 s="10">
        <f>VALUE(IFERROR(MID(Table1[شرح],11,FIND("سهم",Table1[شرح])-11),0))</f>
        <v>47631</v>
      </c>
      <c r="J208" s="10" t="str">
        <f>IFERROR(MID(Table1[شرح],FIND("سهم",Table1[شرح])+4,FIND("به نرخ",Table1[شرح])-FIND("سهم",Table1[شرح])-5),"")</f>
        <v>کالسیمین</v>
      </c>
      <c r="K208" s="10" t="str">
        <f>CHOOSE(MID(Table1[تاریخ],6,2),"فروردین","اردیبهشت","خرداد","تیر","مرداد","شهریور","مهر","آبان","آذر","دی","بهمن","اسفند")</f>
        <v>مهر</v>
      </c>
      <c r="L208" s="10" t="str">
        <f>LEFT(Table1[[#All],[تاریخ]],4)</f>
        <v>1397</v>
      </c>
      <c r="M208" s="13" t="str">
        <f>Table1[سال]&amp;"-"&amp;Table1[ماه]</f>
        <v>1397-مهر</v>
      </c>
      <c r="N208" s="9"/>
    </row>
    <row r="209" spans="1:14" ht="15.75" x14ac:dyDescent="0.25">
      <c r="A209" s="17" t="str">
        <f>IF(AND(C209&gt;='گزارش روزانه'!$F$2,C209&lt;='گزارش روزانه'!$F$4,J209='گزارش روزانه'!$D$6),MAX($A$1:A208)+1,"")</f>
        <v/>
      </c>
      <c r="B209" s="10">
        <v>208</v>
      </c>
      <c r="C209" s="10" t="s">
        <v>2849</v>
      </c>
      <c r="D209" s="10" t="s">
        <v>2857</v>
      </c>
      <c r="E209" s="11">
        <v>0</v>
      </c>
      <c r="F209" s="11">
        <v>30000000</v>
      </c>
      <c r="G209" s="11">
        <v>13796</v>
      </c>
      <c r="H2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09" s="10">
        <f>VALUE(IFERROR(MID(Table1[شرح],11,FIND("سهم",Table1[شرح])-11),0))</f>
        <v>0</v>
      </c>
      <c r="J209" s="10" t="str">
        <f>IFERROR(MID(Table1[شرح],FIND("سهم",Table1[شرح])+4,FIND("به نرخ",Table1[شرح])-FIND("سهم",Table1[شرح])-5),"")</f>
        <v/>
      </c>
      <c r="K209" s="10" t="str">
        <f>CHOOSE(MID(Table1[تاریخ],6,2),"فروردین","اردیبهشت","خرداد","تیر","مرداد","شهریور","مهر","آبان","آذر","دی","بهمن","اسفند")</f>
        <v>مهر</v>
      </c>
      <c r="L209" s="10" t="str">
        <f>LEFT(Table1[[#All],[تاریخ]],4)</f>
        <v>1397</v>
      </c>
      <c r="M209" s="13" t="str">
        <f>Table1[سال]&amp;"-"&amp;Table1[ماه]</f>
        <v>1397-مهر</v>
      </c>
      <c r="N209" s="9"/>
    </row>
    <row r="210" spans="1:14" ht="15.75" x14ac:dyDescent="0.25">
      <c r="A210" s="17" t="str">
        <f>IF(AND(C210&gt;='گزارش روزانه'!$F$2,C210&lt;='گزارش روزانه'!$F$4,J210='گزارش روزانه'!$D$6),MAX($A$1:A209)+1,"")</f>
        <v/>
      </c>
      <c r="B210" s="10">
        <v>209</v>
      </c>
      <c r="C210" s="10" t="s">
        <v>2849</v>
      </c>
      <c r="D210" s="10" t="s">
        <v>2858</v>
      </c>
      <c r="E210" s="11">
        <v>0</v>
      </c>
      <c r="F210" s="11">
        <v>300000000</v>
      </c>
      <c r="G210" s="11">
        <v>-29986204</v>
      </c>
      <c r="H2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0" s="10">
        <f>VALUE(IFERROR(MID(Table1[شرح],11,FIND("سهم",Table1[شرح])-11),0))</f>
        <v>0</v>
      </c>
      <c r="J210" s="10" t="str">
        <f>IFERROR(MID(Table1[شرح],FIND("سهم",Table1[شرح])+4,FIND("به نرخ",Table1[شرح])-FIND("سهم",Table1[شرح])-5),"")</f>
        <v/>
      </c>
      <c r="K210" s="10" t="str">
        <f>CHOOSE(MID(Table1[تاریخ],6,2),"فروردین","اردیبهشت","خرداد","تیر","مرداد","شهریور","مهر","آبان","آذر","دی","بهمن","اسفند")</f>
        <v>مهر</v>
      </c>
      <c r="L210" s="10" t="str">
        <f>LEFT(Table1[[#All],[تاریخ]],4)</f>
        <v>1397</v>
      </c>
      <c r="M210" s="13" t="str">
        <f>Table1[سال]&amp;"-"&amp;Table1[ماه]</f>
        <v>1397-مهر</v>
      </c>
      <c r="N210" s="9"/>
    </row>
    <row r="211" spans="1:14" ht="15.75" x14ac:dyDescent="0.25">
      <c r="A211" s="17" t="str">
        <f>IF(AND(C211&gt;='گزارش روزانه'!$F$2,C211&lt;='گزارش روزانه'!$F$4,J211='گزارش روزانه'!$D$6),MAX($A$1:A210)+1,"")</f>
        <v/>
      </c>
      <c r="B211" s="10">
        <v>210</v>
      </c>
      <c r="C211" s="10" t="s">
        <v>2849</v>
      </c>
      <c r="D211" s="10" t="s">
        <v>2859</v>
      </c>
      <c r="E211" s="11">
        <v>0</v>
      </c>
      <c r="F211" s="11">
        <v>300000000</v>
      </c>
      <c r="G211" s="11">
        <v>-329986204</v>
      </c>
      <c r="H2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1" s="10">
        <f>VALUE(IFERROR(MID(Table1[شرح],11,FIND("سهم",Table1[شرح])-11),0))</f>
        <v>0</v>
      </c>
      <c r="J211" s="10" t="str">
        <f>IFERROR(MID(Table1[شرح],FIND("سهم",Table1[شرح])+4,FIND("به نرخ",Table1[شرح])-FIND("سهم",Table1[شرح])-5),"")</f>
        <v/>
      </c>
      <c r="K211" s="10" t="str">
        <f>CHOOSE(MID(Table1[تاریخ],6,2),"فروردین","اردیبهشت","خرداد","تیر","مرداد","شهریور","مهر","آبان","آذر","دی","بهمن","اسفند")</f>
        <v>مهر</v>
      </c>
      <c r="L211" s="10" t="str">
        <f>LEFT(Table1[[#All],[تاریخ]],4)</f>
        <v>1397</v>
      </c>
      <c r="M211" s="13" t="str">
        <f>Table1[سال]&amp;"-"&amp;Table1[ماه]</f>
        <v>1397-مهر</v>
      </c>
      <c r="N211" s="9"/>
    </row>
    <row r="212" spans="1:14" ht="15.75" x14ac:dyDescent="0.25">
      <c r="A212" s="17" t="str">
        <f>IF(AND(C212&gt;='گزارش روزانه'!$F$2,C212&lt;='گزارش روزانه'!$F$4,J212='گزارش روزانه'!$D$6),MAX($A$1:A211)+1,"")</f>
        <v/>
      </c>
      <c r="B212" s="10">
        <v>211</v>
      </c>
      <c r="C212" s="10" t="s">
        <v>2849</v>
      </c>
      <c r="D212" s="10" t="s">
        <v>2860</v>
      </c>
      <c r="E212" s="11">
        <v>0</v>
      </c>
      <c r="F212" s="11">
        <v>300000000</v>
      </c>
      <c r="G212" s="11">
        <v>-629986204</v>
      </c>
      <c r="H2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2" s="10">
        <f>VALUE(IFERROR(MID(Table1[شرح],11,FIND("سهم",Table1[شرح])-11),0))</f>
        <v>0</v>
      </c>
      <c r="J212" s="10" t="str">
        <f>IFERROR(MID(Table1[شرح],FIND("سهم",Table1[شرح])+4,FIND("به نرخ",Table1[شرح])-FIND("سهم",Table1[شرح])-5),"")</f>
        <v/>
      </c>
      <c r="K212" s="10" t="str">
        <f>CHOOSE(MID(Table1[تاریخ],6,2),"فروردین","اردیبهشت","خرداد","تیر","مرداد","شهریور","مهر","آبان","آذر","دی","بهمن","اسفند")</f>
        <v>مهر</v>
      </c>
      <c r="L212" s="10" t="str">
        <f>LEFT(Table1[[#All],[تاریخ]],4)</f>
        <v>1397</v>
      </c>
      <c r="M212" s="13" t="str">
        <f>Table1[سال]&amp;"-"&amp;Table1[ماه]</f>
        <v>1397-مهر</v>
      </c>
      <c r="N212" s="9"/>
    </row>
    <row r="213" spans="1:14" ht="15.75" x14ac:dyDescent="0.25">
      <c r="A213" s="17" t="str">
        <f>IF(AND(C213&gt;='گزارش روزانه'!$F$2,C213&lt;='گزارش روزانه'!$F$4,J213='گزارش روزانه'!$D$6),MAX($A$1:A212)+1,"")</f>
        <v/>
      </c>
      <c r="B213" s="10">
        <v>212</v>
      </c>
      <c r="C213" s="10" t="s">
        <v>2849</v>
      </c>
      <c r="D213" s="10" t="s">
        <v>2861</v>
      </c>
      <c r="E213" s="11">
        <v>0</v>
      </c>
      <c r="F213" s="11">
        <v>300000000</v>
      </c>
      <c r="G213" s="11">
        <v>-929986204</v>
      </c>
      <c r="H2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3" s="10">
        <f>VALUE(IFERROR(MID(Table1[شرح],11,FIND("سهم",Table1[شرح])-11),0))</f>
        <v>0</v>
      </c>
      <c r="J213" s="10" t="str">
        <f>IFERROR(MID(Table1[شرح],FIND("سهم",Table1[شرح])+4,FIND("به نرخ",Table1[شرح])-FIND("سهم",Table1[شرح])-5),"")</f>
        <v/>
      </c>
      <c r="K213" s="10" t="str">
        <f>CHOOSE(MID(Table1[تاریخ],6,2),"فروردین","اردیبهشت","خرداد","تیر","مرداد","شهریور","مهر","آبان","آذر","دی","بهمن","اسفند")</f>
        <v>مهر</v>
      </c>
      <c r="L213" s="10" t="str">
        <f>LEFT(Table1[[#All],[تاریخ]],4)</f>
        <v>1397</v>
      </c>
      <c r="M213" s="13" t="str">
        <f>Table1[سال]&amp;"-"&amp;Table1[ماه]</f>
        <v>1397-مهر</v>
      </c>
      <c r="N213" s="9"/>
    </row>
    <row r="214" spans="1:14" ht="15.75" x14ac:dyDescent="0.25">
      <c r="A214" s="17" t="str">
        <f>IF(AND(C214&gt;='گزارش روزانه'!$F$2,C214&lt;='گزارش روزانه'!$F$4,J214='گزارش روزانه'!$D$6),MAX($A$1:A213)+1,"")</f>
        <v/>
      </c>
      <c r="B214" s="10">
        <v>213</v>
      </c>
      <c r="C214" s="10" t="s">
        <v>2849</v>
      </c>
      <c r="D214" s="10" t="s">
        <v>2862</v>
      </c>
      <c r="E214" s="11">
        <v>0</v>
      </c>
      <c r="F214" s="11">
        <v>300000000</v>
      </c>
      <c r="G214" s="11">
        <v>-1229986204</v>
      </c>
      <c r="H2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4" s="10">
        <f>VALUE(IFERROR(MID(Table1[شرح],11,FIND("سهم",Table1[شرح])-11),0))</f>
        <v>0</v>
      </c>
      <c r="J214" s="10" t="str">
        <f>IFERROR(MID(Table1[شرح],FIND("سهم",Table1[شرح])+4,FIND("به نرخ",Table1[شرح])-FIND("سهم",Table1[شرح])-5),"")</f>
        <v/>
      </c>
      <c r="K214" s="10" t="str">
        <f>CHOOSE(MID(Table1[تاریخ],6,2),"فروردین","اردیبهشت","خرداد","تیر","مرداد","شهریور","مهر","آبان","آذر","دی","بهمن","اسفند")</f>
        <v>مهر</v>
      </c>
      <c r="L214" s="10" t="str">
        <f>LEFT(Table1[[#All],[تاریخ]],4)</f>
        <v>1397</v>
      </c>
      <c r="M214" s="13" t="str">
        <f>Table1[سال]&amp;"-"&amp;Table1[ماه]</f>
        <v>1397-مهر</v>
      </c>
      <c r="N214" s="9"/>
    </row>
    <row r="215" spans="1:14" ht="15.75" x14ac:dyDescent="0.25">
      <c r="A215" s="17" t="str">
        <f>IF(AND(C215&gt;='گزارش روزانه'!$F$2,C215&lt;='گزارش روزانه'!$F$4,J215='گزارش روزانه'!$D$6),MAX($A$1:A214)+1,"")</f>
        <v/>
      </c>
      <c r="B215" s="10">
        <v>214</v>
      </c>
      <c r="C215" s="10" t="s">
        <v>2849</v>
      </c>
      <c r="D215" s="10" t="s">
        <v>2863</v>
      </c>
      <c r="E215" s="11">
        <v>0</v>
      </c>
      <c r="F215" s="11">
        <v>300000000</v>
      </c>
      <c r="G215" s="11">
        <v>-1529986204</v>
      </c>
      <c r="H2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5" s="10">
        <f>VALUE(IFERROR(MID(Table1[شرح],11,FIND("سهم",Table1[شرح])-11),0))</f>
        <v>0</v>
      </c>
      <c r="J215" s="10" t="str">
        <f>IFERROR(MID(Table1[شرح],FIND("سهم",Table1[شرح])+4,FIND("به نرخ",Table1[شرح])-FIND("سهم",Table1[شرح])-5),"")</f>
        <v/>
      </c>
      <c r="K215" s="10" t="str">
        <f>CHOOSE(MID(Table1[تاریخ],6,2),"فروردین","اردیبهشت","خرداد","تیر","مرداد","شهریور","مهر","آبان","آذر","دی","بهمن","اسفند")</f>
        <v>مهر</v>
      </c>
      <c r="L215" s="10" t="str">
        <f>LEFT(Table1[[#All],[تاریخ]],4)</f>
        <v>1397</v>
      </c>
      <c r="M215" s="13" t="str">
        <f>Table1[سال]&amp;"-"&amp;Table1[ماه]</f>
        <v>1397-مهر</v>
      </c>
      <c r="N215" s="9"/>
    </row>
    <row r="216" spans="1:14" ht="15.75" x14ac:dyDescent="0.25">
      <c r="A216" s="17" t="str">
        <f>IF(AND(C216&gt;='گزارش روزانه'!$F$2,C216&lt;='گزارش روزانه'!$F$4,J216='گزارش روزانه'!$D$6),MAX($A$1:A215)+1,"")</f>
        <v/>
      </c>
      <c r="B216" s="10">
        <v>215</v>
      </c>
      <c r="C216" s="10" t="s">
        <v>2849</v>
      </c>
      <c r="D216" s="10" t="s">
        <v>2864</v>
      </c>
      <c r="E216" s="11">
        <v>0</v>
      </c>
      <c r="F216" s="11">
        <v>300000000</v>
      </c>
      <c r="G216" s="11">
        <v>-1829986204</v>
      </c>
      <c r="H2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6" s="10">
        <f>VALUE(IFERROR(MID(Table1[شرح],11,FIND("سهم",Table1[شرح])-11),0))</f>
        <v>0</v>
      </c>
      <c r="J216" s="10" t="str">
        <f>IFERROR(MID(Table1[شرح],FIND("سهم",Table1[شرح])+4,FIND("به نرخ",Table1[شرح])-FIND("سهم",Table1[شرح])-5),"")</f>
        <v/>
      </c>
      <c r="K216" s="10" t="str">
        <f>CHOOSE(MID(Table1[تاریخ],6,2),"فروردین","اردیبهشت","خرداد","تیر","مرداد","شهریور","مهر","آبان","آذر","دی","بهمن","اسفند")</f>
        <v>مهر</v>
      </c>
      <c r="L216" s="10" t="str">
        <f>LEFT(Table1[[#All],[تاریخ]],4)</f>
        <v>1397</v>
      </c>
      <c r="M216" s="13" t="str">
        <f>Table1[سال]&amp;"-"&amp;Table1[ماه]</f>
        <v>1397-مهر</v>
      </c>
      <c r="N216" s="9"/>
    </row>
    <row r="217" spans="1:14" ht="15.75" x14ac:dyDescent="0.25">
      <c r="A217" s="17" t="str">
        <f>IF(AND(C217&gt;='گزارش روزانه'!$F$2,C217&lt;='گزارش روزانه'!$F$4,J217='گزارش روزانه'!$D$6),MAX($A$1:A216)+1,"")</f>
        <v/>
      </c>
      <c r="B217" s="10">
        <v>216</v>
      </c>
      <c r="C217" s="10" t="s">
        <v>2849</v>
      </c>
      <c r="D217" s="10" t="s">
        <v>2865</v>
      </c>
      <c r="E217" s="11">
        <v>0</v>
      </c>
      <c r="F217" s="11">
        <v>300000000</v>
      </c>
      <c r="G217" s="11">
        <v>-2129986204</v>
      </c>
      <c r="H2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7" s="10">
        <f>VALUE(IFERROR(MID(Table1[شرح],11,FIND("سهم",Table1[شرح])-11),0))</f>
        <v>0</v>
      </c>
      <c r="J217" s="10" t="str">
        <f>IFERROR(MID(Table1[شرح],FIND("سهم",Table1[شرح])+4,FIND("به نرخ",Table1[شرح])-FIND("سهم",Table1[شرح])-5),"")</f>
        <v/>
      </c>
      <c r="K217" s="10" t="str">
        <f>CHOOSE(MID(Table1[تاریخ],6,2),"فروردین","اردیبهشت","خرداد","تیر","مرداد","شهریور","مهر","آبان","آذر","دی","بهمن","اسفند")</f>
        <v>مهر</v>
      </c>
      <c r="L217" s="10" t="str">
        <f>LEFT(Table1[[#All],[تاریخ]],4)</f>
        <v>1397</v>
      </c>
      <c r="M217" s="13" t="str">
        <f>Table1[سال]&amp;"-"&amp;Table1[ماه]</f>
        <v>1397-مهر</v>
      </c>
      <c r="N217" s="9"/>
    </row>
    <row r="218" spans="1:14" ht="15.75" x14ac:dyDescent="0.25">
      <c r="A218" s="17" t="str">
        <f>IF(AND(C218&gt;='گزارش روزانه'!$F$2,C218&lt;='گزارش روزانه'!$F$4,J218='گزارش روزانه'!$D$6),MAX($A$1:A217)+1,"")</f>
        <v/>
      </c>
      <c r="B218" s="10">
        <v>217</v>
      </c>
      <c r="C218" s="10" t="s">
        <v>2844</v>
      </c>
      <c r="D218" s="10" t="s">
        <v>2845</v>
      </c>
      <c r="E218" s="11">
        <v>0</v>
      </c>
      <c r="F218" s="11">
        <v>150000000</v>
      </c>
      <c r="G218" s="11">
        <v>41316</v>
      </c>
      <c r="H2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8" s="10">
        <f>VALUE(IFERROR(MID(Table1[شرح],11,FIND("سهم",Table1[شرح])-11),0))</f>
        <v>0</v>
      </c>
      <c r="J218" s="10" t="str">
        <f>IFERROR(MID(Table1[شرح],FIND("سهم",Table1[شرح])+4,FIND("به نرخ",Table1[شرح])-FIND("سهم",Table1[شرح])-5),"")</f>
        <v/>
      </c>
      <c r="K218" s="10" t="str">
        <f>CHOOSE(MID(Table1[تاریخ],6,2),"فروردین","اردیبهشت","خرداد","تیر","مرداد","شهریور","مهر","آبان","آذر","دی","بهمن","اسفند")</f>
        <v>مهر</v>
      </c>
      <c r="L218" s="10" t="str">
        <f>LEFT(Table1[[#All],[تاریخ]],4)</f>
        <v>1397</v>
      </c>
      <c r="M218" s="13" t="str">
        <f>Table1[سال]&amp;"-"&amp;Table1[ماه]</f>
        <v>1397-مهر</v>
      </c>
      <c r="N218" s="9"/>
    </row>
    <row r="219" spans="1:14" ht="15.75" x14ac:dyDescent="0.25">
      <c r="A219" s="17" t="str">
        <f>IF(AND(C219&gt;='گزارش روزانه'!$F$2,C219&lt;='گزارش روزانه'!$F$4,J219='گزارش روزانه'!$D$6),MAX($A$1:A218)+1,"")</f>
        <v/>
      </c>
      <c r="B219" s="10">
        <v>218</v>
      </c>
      <c r="C219" s="10" t="s">
        <v>2844</v>
      </c>
      <c r="D219" s="10" t="s">
        <v>2846</v>
      </c>
      <c r="E219" s="11">
        <v>0</v>
      </c>
      <c r="F219" s="11">
        <v>250000000</v>
      </c>
      <c r="G219" s="11">
        <v>-149958684</v>
      </c>
      <c r="H2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9" s="10">
        <f>VALUE(IFERROR(MID(Table1[شرح],11,FIND("سهم",Table1[شرح])-11),0))</f>
        <v>0</v>
      </c>
      <c r="J219" s="10" t="str">
        <f>IFERROR(MID(Table1[شرح],FIND("سهم",Table1[شرح])+4,FIND("به نرخ",Table1[شرح])-FIND("سهم",Table1[شرح])-5),"")</f>
        <v/>
      </c>
      <c r="K219" s="10" t="str">
        <f>CHOOSE(MID(Table1[تاریخ],6,2),"فروردین","اردیبهشت","خرداد","تیر","مرداد","شهریور","مهر","آبان","آذر","دی","بهمن","اسفند")</f>
        <v>مهر</v>
      </c>
      <c r="L219" s="10" t="str">
        <f>LEFT(Table1[[#All],[تاریخ]],4)</f>
        <v>1397</v>
      </c>
      <c r="M219" s="13" t="str">
        <f>Table1[سال]&amp;"-"&amp;Table1[ماه]</f>
        <v>1397-مهر</v>
      </c>
      <c r="N219" s="9"/>
    </row>
    <row r="220" spans="1:14" ht="15.75" x14ac:dyDescent="0.25">
      <c r="A220" s="17" t="str">
        <f>IF(AND(C220&gt;='گزارش روزانه'!$F$2,C220&lt;='گزارش روزانه'!$F$4,J220='گزارش روزانه'!$D$6),MAX($A$1:A219)+1,"")</f>
        <v/>
      </c>
      <c r="B220" s="10">
        <v>219</v>
      </c>
      <c r="C220" s="10" t="s">
        <v>2844</v>
      </c>
      <c r="D220" s="10" t="s">
        <v>2847</v>
      </c>
      <c r="E220" s="11">
        <v>0</v>
      </c>
      <c r="F220" s="11">
        <v>300000000</v>
      </c>
      <c r="G220" s="11">
        <v>-399958684</v>
      </c>
      <c r="H2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20" s="10">
        <f>VALUE(IFERROR(MID(Table1[شرح],11,FIND("سهم",Table1[شرح])-11),0))</f>
        <v>0</v>
      </c>
      <c r="J220" s="10" t="str">
        <f>IFERROR(MID(Table1[شرح],FIND("سهم",Table1[شرح])+4,FIND("به نرخ",Table1[شرح])-FIND("سهم",Table1[شرح])-5),"")</f>
        <v/>
      </c>
      <c r="K220" s="10" t="str">
        <f>CHOOSE(MID(Table1[تاریخ],6,2),"فروردین","اردیبهشت","خرداد","تیر","مرداد","شهریور","مهر","آبان","آذر","دی","بهمن","اسفند")</f>
        <v>مهر</v>
      </c>
      <c r="L220" s="10" t="str">
        <f>LEFT(Table1[[#All],[تاریخ]],4)</f>
        <v>1397</v>
      </c>
      <c r="M220" s="13" t="str">
        <f>Table1[سال]&amp;"-"&amp;Table1[ماه]</f>
        <v>1397-مهر</v>
      </c>
      <c r="N220" s="9"/>
    </row>
    <row r="221" spans="1:14" ht="15.75" x14ac:dyDescent="0.25">
      <c r="A221" s="17" t="str">
        <f>IF(AND(C221&gt;='گزارش روزانه'!$F$2,C221&lt;='گزارش روزانه'!$F$4,J221='گزارش روزانه'!$D$6),MAX($A$1:A220)+1,"")</f>
        <v/>
      </c>
      <c r="B221" s="10">
        <v>220</v>
      </c>
      <c r="C221" s="10" t="s">
        <v>2844</v>
      </c>
      <c r="D221" s="10" t="s">
        <v>2848</v>
      </c>
      <c r="E221" s="11">
        <v>0</v>
      </c>
      <c r="F221" s="11">
        <v>300000000</v>
      </c>
      <c r="G221" s="11">
        <v>-699958684</v>
      </c>
      <c r="H2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21" s="10">
        <f>VALUE(IFERROR(MID(Table1[شرح],11,FIND("سهم",Table1[شرح])-11),0))</f>
        <v>0</v>
      </c>
      <c r="J221" s="10" t="str">
        <f>IFERROR(MID(Table1[شرح],FIND("سهم",Table1[شرح])+4,FIND("به نرخ",Table1[شرح])-FIND("سهم",Table1[شرح])-5),"")</f>
        <v/>
      </c>
      <c r="K221" s="10" t="str">
        <f>CHOOSE(MID(Table1[تاریخ],6,2),"فروردین","اردیبهشت","خرداد","تیر","مرداد","شهریور","مهر","آبان","آذر","دی","بهمن","اسفند")</f>
        <v>مهر</v>
      </c>
      <c r="L221" s="10" t="str">
        <f>LEFT(Table1[[#All],[تاریخ]],4)</f>
        <v>1397</v>
      </c>
      <c r="M221" s="13" t="str">
        <f>Table1[سال]&amp;"-"&amp;Table1[ماه]</f>
        <v>1397-مهر</v>
      </c>
      <c r="N221" s="9"/>
    </row>
    <row r="222" spans="1:14" ht="15.75" x14ac:dyDescent="0.25">
      <c r="A222" s="17" t="str">
        <f>IF(AND(C222&gt;='گزارش روزانه'!$F$2,C222&lt;='گزارش روزانه'!$F$4,J222='گزارش روزانه'!$D$6),MAX($A$1:A221)+1,"")</f>
        <v/>
      </c>
      <c r="B222" s="10">
        <v>221</v>
      </c>
      <c r="C222" s="10" t="s">
        <v>2842</v>
      </c>
      <c r="D222" s="10" t="s">
        <v>2843</v>
      </c>
      <c r="E222" s="11">
        <v>199967772</v>
      </c>
      <c r="F222" s="11">
        <v>0</v>
      </c>
      <c r="G222" s="11">
        <v>-199926456</v>
      </c>
      <c r="H2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2" s="10">
        <f>VALUE(IFERROR(MID(Table1[شرح],11,FIND("سهم",Table1[شرح])-11),0))</f>
        <v>4885</v>
      </c>
      <c r="J222" s="10" t="str">
        <f>IFERROR(MID(Table1[شرح],FIND("سهم",Table1[شرح])+4,FIND("به نرخ",Table1[شرح])-FIND("سهم",Table1[شرح])-5),"")</f>
        <v>فرآوری موادمعدنی ایران</v>
      </c>
      <c r="K222" s="10" t="str">
        <f>CHOOSE(MID(Table1[تاریخ],6,2),"فروردین","اردیبهشت","خرداد","تیر","مرداد","شهریور","مهر","آبان","آذر","دی","بهمن","اسفند")</f>
        <v>مهر</v>
      </c>
      <c r="L222" s="10" t="str">
        <f>LEFT(Table1[[#All],[تاریخ]],4)</f>
        <v>1397</v>
      </c>
      <c r="M222" s="13" t="str">
        <f>Table1[سال]&amp;"-"&amp;Table1[ماه]</f>
        <v>1397-مهر</v>
      </c>
      <c r="N222" s="9"/>
    </row>
    <row r="223" spans="1:14" ht="15.75" x14ac:dyDescent="0.25">
      <c r="A223" s="17" t="str">
        <f>IF(AND(C223&gt;='گزارش روزانه'!$F$2,C223&lt;='گزارش روزانه'!$F$4,J223='گزارش روزانه'!$D$6),MAX($A$1:A222)+1,"")</f>
        <v/>
      </c>
      <c r="B223" s="10">
        <v>222</v>
      </c>
      <c r="C223" s="10" t="s">
        <v>2840</v>
      </c>
      <c r="D223" s="10" t="s">
        <v>2841</v>
      </c>
      <c r="E223" s="11">
        <v>0</v>
      </c>
      <c r="F223" s="11">
        <v>200000000</v>
      </c>
      <c r="G223" s="11">
        <v>73544</v>
      </c>
      <c r="H2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23" s="10">
        <f>VALUE(IFERROR(MID(Table1[شرح],11,FIND("سهم",Table1[شرح])-11),0))</f>
        <v>0</v>
      </c>
      <c r="J223" s="10" t="str">
        <f>IFERROR(MID(Table1[شرح],FIND("سهم",Table1[شرح])+4,FIND("به نرخ",Table1[شرح])-FIND("سهم",Table1[شرح])-5),"")</f>
        <v/>
      </c>
      <c r="K223" s="10" t="str">
        <f>CHOOSE(MID(Table1[تاریخ],6,2),"فروردین","اردیبهشت","خرداد","تیر","مرداد","شهریور","مهر","آبان","آذر","دی","بهمن","اسفند")</f>
        <v>مهر</v>
      </c>
      <c r="L223" s="10" t="str">
        <f>LEFT(Table1[[#All],[تاریخ]],4)</f>
        <v>1397</v>
      </c>
      <c r="M223" s="13" t="str">
        <f>Table1[سال]&amp;"-"&amp;Table1[ماه]</f>
        <v>1397-مهر</v>
      </c>
      <c r="N223" s="9"/>
    </row>
    <row r="224" spans="1:14" ht="15.75" x14ac:dyDescent="0.25">
      <c r="A224" s="17" t="str">
        <f>IF(AND(C224&gt;='گزارش روزانه'!$F$2,C224&lt;='گزارش روزانه'!$F$4,J224='گزارش روزانه'!$D$6),MAX($A$1:A223)+1,"")</f>
        <v/>
      </c>
      <c r="B224" s="10">
        <v>223</v>
      </c>
      <c r="C224" s="10" t="s">
        <v>2838</v>
      </c>
      <c r="D224" s="10" t="s">
        <v>2839</v>
      </c>
      <c r="E224" s="11">
        <v>59998097</v>
      </c>
      <c r="F224" s="11">
        <v>0</v>
      </c>
      <c r="G224" s="11">
        <v>-59924553</v>
      </c>
      <c r="H2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4" s="10">
        <f>VALUE(IFERROR(MID(Table1[شرح],11,FIND("سهم",Table1[شرح])-11),0))</f>
        <v>5460</v>
      </c>
      <c r="J224" s="10" t="str">
        <f>IFERROR(MID(Table1[شرح],FIND("سهم",Table1[شرح])+4,FIND("به نرخ",Table1[شرح])-FIND("سهم",Table1[شرح])-5),"")</f>
        <v>زرین معدن آسیا</v>
      </c>
      <c r="K224" s="10" t="str">
        <f>CHOOSE(MID(Table1[تاریخ],6,2),"فروردین","اردیبهشت","خرداد","تیر","مرداد","شهریور","مهر","آبان","آذر","دی","بهمن","اسفند")</f>
        <v>مهر</v>
      </c>
      <c r="L224" s="10" t="str">
        <f>LEFT(Table1[[#All],[تاریخ]],4)</f>
        <v>1397</v>
      </c>
      <c r="M224" s="13" t="str">
        <f>Table1[سال]&amp;"-"&amp;Table1[ماه]</f>
        <v>1397-مهر</v>
      </c>
      <c r="N224" s="9"/>
    </row>
    <row r="225" spans="1:14" ht="15.75" x14ac:dyDescent="0.25">
      <c r="A225" s="17" t="str">
        <f>IF(AND(C225&gt;='گزارش روزانه'!$F$2,C225&lt;='گزارش روزانه'!$F$4,J225='گزارش روزانه'!$D$6),MAX($A$1:A224)+1,"")</f>
        <v/>
      </c>
      <c r="B225" s="10">
        <v>224</v>
      </c>
      <c r="C225" s="10" t="s">
        <v>2833</v>
      </c>
      <c r="D225" s="10" t="s">
        <v>2834</v>
      </c>
      <c r="E225" s="11">
        <v>599966142</v>
      </c>
      <c r="F225" s="11">
        <v>0</v>
      </c>
      <c r="G225" s="11">
        <v>-676489785</v>
      </c>
      <c r="H2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5" s="10">
        <f>VALUE(IFERROR(MID(Table1[شرح],11,FIND("سهم",Table1[شرح])-11),0))</f>
        <v>14570</v>
      </c>
      <c r="J225" s="10" t="str">
        <f>IFERROR(MID(Table1[شرح],FIND("سهم",Table1[شرح])+4,FIND("به نرخ",Table1[شرح])-FIND("سهم",Table1[شرح])-5),"")</f>
        <v>فرآوری موادمعدنی ایران</v>
      </c>
      <c r="K225" s="10" t="str">
        <f>CHOOSE(MID(Table1[تاریخ],6,2),"فروردین","اردیبهشت","خرداد","تیر","مرداد","شهریور","مهر","آبان","آذر","دی","بهمن","اسفند")</f>
        <v>مهر</v>
      </c>
      <c r="L225" s="10" t="str">
        <f>LEFT(Table1[[#All],[تاریخ]],4)</f>
        <v>1397</v>
      </c>
      <c r="M225" s="13" t="str">
        <f>Table1[سال]&amp;"-"&amp;Table1[ماه]</f>
        <v>1397-مهر</v>
      </c>
      <c r="N225" s="9"/>
    </row>
    <row r="226" spans="1:14" ht="15.75" x14ac:dyDescent="0.25">
      <c r="A226" s="17" t="str">
        <f>IF(AND(C226&gt;='گزارش روزانه'!$F$2,C226&lt;='گزارش روزانه'!$F$4,J226='گزارش روزانه'!$D$6),MAX($A$1:A225)+1,"")</f>
        <v/>
      </c>
      <c r="B226" s="10">
        <v>225</v>
      </c>
      <c r="C226" s="10" t="s">
        <v>2833</v>
      </c>
      <c r="D226" s="10" t="s">
        <v>2835</v>
      </c>
      <c r="E226" s="11">
        <v>69960615</v>
      </c>
      <c r="F226" s="11">
        <v>0</v>
      </c>
      <c r="G226" s="11">
        <v>-76523643</v>
      </c>
      <c r="H2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6" s="10">
        <f>VALUE(IFERROR(MID(Table1[شرح],11,FIND("سهم",Table1[شرح])-11),0))</f>
        <v>1857</v>
      </c>
      <c r="J226" s="10" t="str">
        <f>IFERROR(MID(Table1[شرح],FIND("سهم",Table1[شرح])+4,FIND("به نرخ",Table1[شرح])-FIND("سهم",Table1[شرح])-5),"")</f>
        <v>فرآوری موادمعدنی ایران</v>
      </c>
      <c r="K226" s="10" t="str">
        <f>CHOOSE(MID(Table1[تاریخ],6,2),"فروردین","اردیبهشت","خرداد","تیر","مرداد","شهریور","مهر","آبان","آذر","دی","بهمن","اسفند")</f>
        <v>مهر</v>
      </c>
      <c r="L226" s="10" t="str">
        <f>LEFT(Table1[[#All],[تاریخ]],4)</f>
        <v>1397</v>
      </c>
      <c r="M226" s="13" t="str">
        <f>Table1[سال]&amp;"-"&amp;Table1[ماه]</f>
        <v>1397-مهر</v>
      </c>
      <c r="N226" s="9"/>
    </row>
    <row r="227" spans="1:14" ht="15.75" x14ac:dyDescent="0.25">
      <c r="A227" s="17" t="str">
        <f>IF(AND(C227&gt;='گزارش روزانه'!$F$2,C227&lt;='گزارش روزانه'!$F$4,J227='گزارش روزانه'!$D$6),MAX($A$1:A226)+1,"")</f>
        <v/>
      </c>
      <c r="B227" s="10">
        <v>226</v>
      </c>
      <c r="C227" s="10" t="s">
        <v>2833</v>
      </c>
      <c r="D227" s="10" t="s">
        <v>2836</v>
      </c>
      <c r="E227" s="11">
        <v>6638475</v>
      </c>
      <c r="F227" s="11">
        <v>0</v>
      </c>
      <c r="G227" s="11">
        <v>-6563028</v>
      </c>
      <c r="H2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 s="10">
        <f>VALUE(IFERROR(MID(Table1[شرح],11,FIND("سهم",Table1[شرح])-11),0))</f>
        <v>162</v>
      </c>
      <c r="J227" s="10" t="str">
        <f>IFERROR(MID(Table1[شرح],FIND("سهم",Table1[شرح])+4,FIND("به نرخ",Table1[شرح])-FIND("سهم",Table1[شرح])-5),"")</f>
        <v>فرآوری موادمعدنی ایران</v>
      </c>
      <c r="K227" s="10" t="str">
        <f>CHOOSE(MID(Table1[تاریخ],6,2),"فروردین","اردیبهشت","خرداد","تیر","مرداد","شهریور","مهر","آبان","آذر","دی","بهمن","اسفند")</f>
        <v>مهر</v>
      </c>
      <c r="L227" s="10" t="str">
        <f>LEFT(Table1[[#All],[تاریخ]],4)</f>
        <v>1397</v>
      </c>
      <c r="M227" s="13" t="str">
        <f>Table1[سال]&amp;"-"&amp;Table1[ماه]</f>
        <v>1397-مهر</v>
      </c>
      <c r="N227" s="9"/>
    </row>
    <row r="228" spans="1:14" ht="15.75" x14ac:dyDescent="0.25">
      <c r="A228" s="17" t="str">
        <f>IF(AND(C228&gt;='گزارش روزانه'!$F$2,C228&lt;='گزارش روزانه'!$F$4,J228='گزارش روزانه'!$D$6),MAX($A$1:A227)+1,"")</f>
        <v/>
      </c>
      <c r="B228" s="10">
        <v>227</v>
      </c>
      <c r="C228" s="10" t="s">
        <v>2833</v>
      </c>
      <c r="D228" s="10" t="s">
        <v>2837</v>
      </c>
      <c r="E228" s="11">
        <v>0</v>
      </c>
      <c r="F228" s="11">
        <v>60000000</v>
      </c>
      <c r="G228" s="11">
        <v>75447</v>
      </c>
      <c r="H2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28" s="10">
        <f>VALUE(IFERROR(MID(Table1[شرح],11,FIND("سهم",Table1[شرح])-11),0))</f>
        <v>0</v>
      </c>
      <c r="J228" s="10" t="str">
        <f>IFERROR(MID(Table1[شرح],FIND("سهم",Table1[شرح])+4,FIND("به نرخ",Table1[شرح])-FIND("سهم",Table1[شرح])-5),"")</f>
        <v/>
      </c>
      <c r="K228" s="10" t="str">
        <f>CHOOSE(MID(Table1[تاریخ],6,2),"فروردین","اردیبهشت","خرداد","تیر","مرداد","شهریور","مهر","آبان","آذر","دی","بهمن","اسفند")</f>
        <v>مهر</v>
      </c>
      <c r="L228" s="10" t="str">
        <f>LEFT(Table1[[#All],[تاریخ]],4)</f>
        <v>1397</v>
      </c>
      <c r="M228" s="13" t="str">
        <f>Table1[سال]&amp;"-"&amp;Table1[ماه]</f>
        <v>1397-مهر</v>
      </c>
      <c r="N228" s="9"/>
    </row>
    <row r="229" spans="1:14" ht="15.75" x14ac:dyDescent="0.25">
      <c r="A229" s="17" t="str">
        <f>IF(AND(C229&gt;='گزارش روزانه'!$F$2,C229&lt;='گزارش روزانه'!$F$4,J229='گزارش روزانه'!$D$6),MAX($A$1:A228)+1,"")</f>
        <v/>
      </c>
      <c r="B229" s="10">
        <v>228</v>
      </c>
      <c r="C229" s="10" t="s">
        <v>2828</v>
      </c>
      <c r="D229" s="10" t="s">
        <v>2829</v>
      </c>
      <c r="E229" s="11">
        <v>0</v>
      </c>
      <c r="F229" s="11">
        <v>6500000</v>
      </c>
      <c r="G229" s="11">
        <v>10215</v>
      </c>
      <c r="H2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29" s="10">
        <f>VALUE(IFERROR(MID(Table1[شرح],11,FIND("سهم",Table1[شرح])-11),0))</f>
        <v>0</v>
      </c>
      <c r="J229" s="10" t="str">
        <f>IFERROR(MID(Table1[شرح],FIND("سهم",Table1[شرح])+4,FIND("به نرخ",Table1[شرح])-FIND("سهم",Table1[شرح])-5),"")</f>
        <v/>
      </c>
      <c r="K229" s="10" t="str">
        <f>CHOOSE(MID(Table1[تاریخ],6,2),"فروردین","اردیبهشت","خرداد","تیر","مرداد","شهریور","مهر","آبان","آذر","دی","بهمن","اسفند")</f>
        <v>مهر</v>
      </c>
      <c r="L229" s="10" t="str">
        <f>LEFT(Table1[[#All],[تاریخ]],4)</f>
        <v>1397</v>
      </c>
      <c r="M229" s="13" t="str">
        <f>Table1[سال]&amp;"-"&amp;Table1[ماه]</f>
        <v>1397-مهر</v>
      </c>
      <c r="N229" s="9"/>
    </row>
    <row r="230" spans="1:14" ht="15.75" x14ac:dyDescent="0.25">
      <c r="A230" s="17" t="str">
        <f>IF(AND(C230&gt;='گزارش روزانه'!$F$2,C230&lt;='گزارش روزانه'!$F$4,J230='گزارش روزانه'!$D$6),MAX($A$1:A229)+1,"")</f>
        <v/>
      </c>
      <c r="B230" s="10">
        <v>229</v>
      </c>
      <c r="C230" s="10" t="s">
        <v>2828</v>
      </c>
      <c r="D230" s="10" t="s">
        <v>2830</v>
      </c>
      <c r="E230" s="11">
        <v>0</v>
      </c>
      <c r="F230" s="11">
        <v>70000000</v>
      </c>
      <c r="G230" s="11">
        <v>-6489785</v>
      </c>
      <c r="H2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30" s="10">
        <f>VALUE(IFERROR(MID(Table1[شرح],11,FIND("سهم",Table1[شرح])-11),0))</f>
        <v>0</v>
      </c>
      <c r="J230" s="10" t="str">
        <f>IFERROR(MID(Table1[شرح],FIND("سهم",Table1[شرح])+4,FIND("به نرخ",Table1[شرح])-FIND("سهم",Table1[شرح])-5),"")</f>
        <v/>
      </c>
      <c r="K230" s="10" t="str">
        <f>CHOOSE(MID(Table1[تاریخ],6,2),"فروردین","اردیبهشت","خرداد","تیر","مرداد","شهریور","مهر","آبان","آذر","دی","بهمن","اسفند")</f>
        <v>مهر</v>
      </c>
      <c r="L230" s="10" t="str">
        <f>LEFT(Table1[[#All],[تاریخ]],4)</f>
        <v>1397</v>
      </c>
      <c r="M230" s="13" t="str">
        <f>Table1[سال]&amp;"-"&amp;Table1[ماه]</f>
        <v>1397-مهر</v>
      </c>
      <c r="N230" s="9"/>
    </row>
    <row r="231" spans="1:14" ht="15.75" x14ac:dyDescent="0.25">
      <c r="A231" s="17" t="str">
        <f>IF(AND(C231&gt;='گزارش روزانه'!$F$2,C231&lt;='گزارش روزانه'!$F$4,J231='گزارش روزانه'!$D$6),MAX($A$1:A230)+1,"")</f>
        <v/>
      </c>
      <c r="B231" s="10">
        <v>230</v>
      </c>
      <c r="C231" s="10" t="s">
        <v>2828</v>
      </c>
      <c r="D231" s="10" t="s">
        <v>2831</v>
      </c>
      <c r="E231" s="11">
        <v>0</v>
      </c>
      <c r="F231" s="11">
        <v>300000000</v>
      </c>
      <c r="G231" s="11">
        <v>-76489785</v>
      </c>
      <c r="H2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31" s="10">
        <f>VALUE(IFERROR(MID(Table1[شرح],11,FIND("سهم",Table1[شرح])-11),0))</f>
        <v>0</v>
      </c>
      <c r="J231" s="10" t="str">
        <f>IFERROR(MID(Table1[شرح],FIND("سهم",Table1[شرح])+4,FIND("به نرخ",Table1[شرح])-FIND("سهم",Table1[شرح])-5),"")</f>
        <v/>
      </c>
      <c r="K231" s="10" t="str">
        <f>CHOOSE(MID(Table1[تاریخ],6,2),"فروردین","اردیبهشت","خرداد","تیر","مرداد","شهریور","مهر","آبان","آذر","دی","بهمن","اسفند")</f>
        <v>مهر</v>
      </c>
      <c r="L231" s="10" t="str">
        <f>LEFT(Table1[[#All],[تاریخ]],4)</f>
        <v>1397</v>
      </c>
      <c r="M231" s="13" t="str">
        <f>Table1[سال]&amp;"-"&amp;Table1[ماه]</f>
        <v>1397-مهر</v>
      </c>
      <c r="N231" s="9"/>
    </row>
    <row r="232" spans="1:14" ht="15.75" x14ac:dyDescent="0.25">
      <c r="A232" s="17" t="str">
        <f>IF(AND(C232&gt;='گزارش روزانه'!$F$2,C232&lt;='گزارش روزانه'!$F$4,J232='گزارش روزانه'!$D$6),MAX($A$1:A231)+1,"")</f>
        <v/>
      </c>
      <c r="B232" s="10">
        <v>231</v>
      </c>
      <c r="C232" s="10" t="s">
        <v>2828</v>
      </c>
      <c r="D232" s="10" t="s">
        <v>2832</v>
      </c>
      <c r="E232" s="11">
        <v>0</v>
      </c>
      <c r="F232" s="11">
        <v>300000000</v>
      </c>
      <c r="G232" s="11">
        <v>-376489785</v>
      </c>
      <c r="H2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32" s="10">
        <f>VALUE(IFERROR(MID(Table1[شرح],11,FIND("سهم",Table1[شرح])-11),0))</f>
        <v>0</v>
      </c>
      <c r="J232" s="10" t="str">
        <f>IFERROR(MID(Table1[شرح],FIND("سهم",Table1[شرح])+4,FIND("به نرخ",Table1[شرح])-FIND("سهم",Table1[شرح])-5),"")</f>
        <v/>
      </c>
      <c r="K232" s="10" t="str">
        <f>CHOOSE(MID(Table1[تاریخ],6,2),"فروردین","اردیبهشت","خرداد","تیر","مرداد","شهریور","مهر","آبان","آذر","دی","بهمن","اسفند")</f>
        <v>مهر</v>
      </c>
      <c r="L232" s="10" t="str">
        <f>LEFT(Table1[[#All],[تاریخ]],4)</f>
        <v>1397</v>
      </c>
      <c r="M232" s="13" t="str">
        <f>Table1[سال]&amp;"-"&amp;Table1[ماه]</f>
        <v>1397-مهر</v>
      </c>
      <c r="N232" s="9"/>
    </row>
    <row r="233" spans="1:14" ht="15.75" x14ac:dyDescent="0.25">
      <c r="A233" s="17" t="str">
        <f>IF(AND(C233&gt;='گزارش روزانه'!$F$2,C233&lt;='گزارش روزانه'!$F$4,J233='گزارش روزانه'!$D$6),MAX($A$1:A232)+1,"")</f>
        <v/>
      </c>
      <c r="B233" s="10">
        <v>232</v>
      </c>
      <c r="C233" s="10" t="s">
        <v>2815</v>
      </c>
      <c r="D233" s="10" t="s">
        <v>2816</v>
      </c>
      <c r="E233" s="11">
        <v>1324012</v>
      </c>
      <c r="F233" s="11">
        <v>0</v>
      </c>
      <c r="G233" s="11">
        <v>-2046502</v>
      </c>
      <c r="H2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3" s="10">
        <f>VALUE(IFERROR(MID(Table1[شرح],11,FIND("سهم",Table1[شرح])-11),0))</f>
        <v>100</v>
      </c>
      <c r="J233" s="10" t="str">
        <f>IFERROR(MID(Table1[شرح],FIND("سهم",Table1[شرح])+4,FIND("به نرخ",Table1[شرح])-FIND("سهم",Table1[شرح])-5),"")</f>
        <v>خدمات انفورماتیک</v>
      </c>
      <c r="K233" s="10" t="str">
        <f>CHOOSE(MID(Table1[تاریخ],6,2),"فروردین","اردیبهشت","خرداد","تیر","مرداد","شهریور","مهر","آبان","آذر","دی","بهمن","اسفند")</f>
        <v>مهر</v>
      </c>
      <c r="L233" s="10" t="str">
        <f>LEFT(Table1[[#All],[تاریخ]],4)</f>
        <v>1397</v>
      </c>
      <c r="M233" s="13" t="str">
        <f>Table1[سال]&amp;"-"&amp;Table1[ماه]</f>
        <v>1397-مهر</v>
      </c>
      <c r="N233" s="9"/>
    </row>
    <row r="234" spans="1:14" ht="15.75" x14ac:dyDescent="0.25">
      <c r="A234" s="17" t="str">
        <f>IF(AND(C234&gt;='گزارش روزانه'!$F$2,C234&lt;='گزارش روزانه'!$F$4,J234='گزارش روزانه'!$D$6),MAX($A$1:A233)+1,"")</f>
        <v/>
      </c>
      <c r="B234" s="10">
        <v>233</v>
      </c>
      <c r="C234" s="10" t="s">
        <v>2815</v>
      </c>
      <c r="D234" s="10" t="s">
        <v>2817</v>
      </c>
      <c r="E234" s="11">
        <v>135400143</v>
      </c>
      <c r="F234" s="11">
        <v>0</v>
      </c>
      <c r="G234" s="11">
        <v>-722490</v>
      </c>
      <c r="H2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4" s="10">
        <f>VALUE(IFERROR(MID(Table1[شرح],11,FIND("سهم",Table1[شرح])-11),0))</f>
        <v>3209</v>
      </c>
      <c r="J234" s="10" t="str">
        <f>IFERROR(MID(Table1[شرح],FIND("سهم",Table1[شرح])+4,FIND("به نرخ",Table1[شرح])-FIND("سهم",Table1[شرح])-5),"")</f>
        <v>فرآوری موادمعدنی ایران</v>
      </c>
      <c r="K234" s="10" t="str">
        <f>CHOOSE(MID(Table1[تاریخ],6,2),"فروردین","اردیبهشت","خرداد","تیر","مرداد","شهریور","مهر","آبان","آذر","دی","بهمن","اسفند")</f>
        <v>مهر</v>
      </c>
      <c r="L234" s="10" t="str">
        <f>LEFT(Table1[[#All],[تاریخ]],4)</f>
        <v>1397</v>
      </c>
      <c r="M234" s="13" t="str">
        <f>Table1[سال]&amp;"-"&amp;Table1[ماه]</f>
        <v>1397-مهر</v>
      </c>
      <c r="N234" s="9"/>
    </row>
    <row r="235" spans="1:14" ht="15.75" x14ac:dyDescent="0.25">
      <c r="A235" s="17" t="str">
        <f>IF(AND(C235&gt;='گزارش روزانه'!$F$2,C235&lt;='گزارش روزانه'!$F$4,J235='گزارش روزانه'!$D$6),MAX($A$1:A234)+1,"")</f>
        <v/>
      </c>
      <c r="B235" s="10">
        <v>234</v>
      </c>
      <c r="C235" s="10" t="s">
        <v>2815</v>
      </c>
      <c r="D235" s="10" t="s">
        <v>2818</v>
      </c>
      <c r="E235" s="11">
        <v>1058809</v>
      </c>
      <c r="F235" s="11">
        <v>0</v>
      </c>
      <c r="G235" s="11">
        <v>134677653</v>
      </c>
      <c r="H2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5" s="10">
        <f>VALUE(IFERROR(MID(Table1[شرح],11,FIND("سهم",Table1[شرح])-11),0))</f>
        <v>879</v>
      </c>
      <c r="J235" s="10" t="str">
        <f>IFERROR(MID(Table1[شرح],FIND("سهم",Table1[شرح])+4,FIND("به نرخ",Table1[شرح])-FIND("سهم",Table1[شرح])-5),"")</f>
        <v>بانک صادرات ایران</v>
      </c>
      <c r="K235" s="10" t="str">
        <f>CHOOSE(MID(Table1[تاریخ],6,2),"فروردین","اردیبهشت","خرداد","تیر","مرداد","شهریور","مهر","آبان","آذر","دی","بهمن","اسفند")</f>
        <v>مهر</v>
      </c>
      <c r="L235" s="10" t="str">
        <f>LEFT(Table1[[#All],[تاریخ]],4)</f>
        <v>1397</v>
      </c>
      <c r="M235" s="13" t="str">
        <f>Table1[سال]&amp;"-"&amp;Table1[ماه]</f>
        <v>1397-مهر</v>
      </c>
      <c r="N235" s="9"/>
    </row>
    <row r="236" spans="1:14" ht="15.75" x14ac:dyDescent="0.25">
      <c r="A236" s="17" t="str">
        <f>IF(AND(C236&gt;='گزارش روزانه'!$F$2,C236&lt;='گزارش روزانه'!$F$4,J236='گزارش روزانه'!$D$6),MAX($A$1:A235)+1,"")</f>
        <v/>
      </c>
      <c r="B236" s="10">
        <v>235</v>
      </c>
      <c r="C236" s="10" t="s">
        <v>2815</v>
      </c>
      <c r="D236" s="10" t="s">
        <v>2819</v>
      </c>
      <c r="E236" s="11">
        <v>561205163</v>
      </c>
      <c r="F236" s="11">
        <v>0</v>
      </c>
      <c r="G236" s="11">
        <v>135736462</v>
      </c>
      <c r="H2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 s="10">
        <f>VALUE(IFERROR(MID(Table1[شرح],11,FIND("سهم",Table1[شرح])-11),0))</f>
        <v>13396</v>
      </c>
      <c r="J236" s="10" t="str">
        <f>IFERROR(MID(Table1[شرح],FIND("سهم",Table1[شرح])+4,FIND("به نرخ",Table1[شرح])-FIND("سهم",Table1[شرح])-5),"")</f>
        <v>فرآوری موادمعدنی ایران</v>
      </c>
      <c r="K236" s="10" t="str">
        <f>CHOOSE(MID(Table1[تاریخ],6,2),"فروردین","اردیبهشت","خرداد","تیر","مرداد","شهریور","مهر","آبان","آذر","دی","بهمن","اسفند")</f>
        <v>مهر</v>
      </c>
      <c r="L236" s="10" t="str">
        <f>LEFT(Table1[[#All],[تاریخ]],4)</f>
        <v>1397</v>
      </c>
      <c r="M236" s="13" t="str">
        <f>Table1[سال]&amp;"-"&amp;Table1[ماه]</f>
        <v>1397-مهر</v>
      </c>
      <c r="N236" s="9"/>
    </row>
    <row r="237" spans="1:14" ht="15.75" x14ac:dyDescent="0.25">
      <c r="A237" s="17" t="str">
        <f>IF(AND(C237&gt;='گزارش روزانه'!$F$2,C237&lt;='گزارش روزانه'!$F$4,J237='گزارش روزانه'!$D$6),MAX($A$1:A236)+1,"")</f>
        <v/>
      </c>
      <c r="B237" s="10">
        <v>236</v>
      </c>
      <c r="C237" s="10" t="s">
        <v>2815</v>
      </c>
      <c r="D237" s="10" t="s">
        <v>2820</v>
      </c>
      <c r="E237" s="11">
        <v>384123890</v>
      </c>
      <c r="F237" s="11">
        <v>0</v>
      </c>
      <c r="G237" s="11">
        <v>696941625</v>
      </c>
      <c r="H2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7" s="10">
        <f>VALUE(IFERROR(MID(Table1[شرح],11,FIND("سهم",Table1[شرح])-11),0))</f>
        <v>9104</v>
      </c>
      <c r="J237" s="10" t="str">
        <f>IFERROR(MID(Table1[شرح],FIND("سهم",Table1[شرح])+4,FIND("به نرخ",Table1[شرح])-FIND("سهم",Table1[شرح])-5),"")</f>
        <v>فرآوری موادمعدنی ایران</v>
      </c>
      <c r="K237" s="10" t="str">
        <f>CHOOSE(MID(Table1[تاریخ],6,2),"فروردین","اردیبهشت","خرداد","تیر","مرداد","شهریور","مهر","آبان","آذر","دی","بهمن","اسفند")</f>
        <v>مهر</v>
      </c>
      <c r="L237" s="10" t="str">
        <f>LEFT(Table1[[#All],[تاریخ]],4)</f>
        <v>1397</v>
      </c>
      <c r="M237" s="13" t="str">
        <f>Table1[سال]&amp;"-"&amp;Table1[ماه]</f>
        <v>1397-مهر</v>
      </c>
      <c r="N237" s="9"/>
    </row>
    <row r="238" spans="1:14" ht="15.75" x14ac:dyDescent="0.25">
      <c r="A238" s="17" t="str">
        <f>IF(AND(C238&gt;='گزارش روزانه'!$F$2,C238&lt;='گزارش روزانه'!$F$4,J238='گزارش روزانه'!$D$6),MAX($A$1:A237)+1,"")</f>
        <v/>
      </c>
      <c r="B238" s="10">
        <v>237</v>
      </c>
      <c r="C238" s="10" t="s">
        <v>2815</v>
      </c>
      <c r="D238" s="10" t="s">
        <v>2821</v>
      </c>
      <c r="E238" s="11">
        <v>0</v>
      </c>
      <c r="F238" s="11">
        <v>10419741</v>
      </c>
      <c r="G238" s="11">
        <v>1081065515</v>
      </c>
      <c r="H2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8" s="10">
        <f>VALUE(IFERROR(MID(Table1[شرح],11,FIND("سهم",Table1[شرح])-11),0))</f>
        <v>1000</v>
      </c>
      <c r="J238" s="10" t="str">
        <f>IFERROR(MID(Table1[شرح],FIND("سهم",Table1[شرح])+4,FIND("به نرخ",Table1[شرح])-FIND("سهم",Table1[شرح])-5),"")</f>
        <v>کالسیمین</v>
      </c>
      <c r="K238" s="10" t="str">
        <f>CHOOSE(MID(Table1[تاریخ],6,2),"فروردین","اردیبهشت","خرداد","تیر","مرداد","شهریور","مهر","آبان","آذر","دی","بهمن","اسفند")</f>
        <v>مهر</v>
      </c>
      <c r="L238" s="10" t="str">
        <f>LEFT(Table1[[#All],[تاریخ]],4)</f>
        <v>1397</v>
      </c>
      <c r="M238" s="13" t="str">
        <f>Table1[سال]&amp;"-"&amp;Table1[ماه]</f>
        <v>1397-مهر</v>
      </c>
      <c r="N238" s="9"/>
    </row>
    <row r="239" spans="1:14" ht="15.75" x14ac:dyDescent="0.25">
      <c r="A239" s="17" t="str">
        <f>IF(AND(C239&gt;='گزارش روزانه'!$F$2,C239&lt;='گزارش روزانه'!$F$4,J239='گزارش روزانه'!$D$6),MAX($A$1:A238)+1,"")</f>
        <v/>
      </c>
      <c r="B239" s="10">
        <v>238</v>
      </c>
      <c r="C239" s="10" t="s">
        <v>2815</v>
      </c>
      <c r="D239" s="10" t="s">
        <v>2822</v>
      </c>
      <c r="E239" s="11">
        <v>0</v>
      </c>
      <c r="F239" s="11">
        <v>1003892</v>
      </c>
      <c r="G239" s="11">
        <v>1070645774</v>
      </c>
      <c r="H2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9" s="10">
        <f>VALUE(IFERROR(MID(Table1[شرح],11,FIND("سهم",Table1[شرح])-11),0))</f>
        <v>98</v>
      </c>
      <c r="J239" s="10" t="str">
        <f>IFERROR(MID(Table1[شرح],FIND("سهم",Table1[شرح])+4,FIND("به نرخ",Table1[شرح])-FIND("سهم",Table1[شرح])-5),"")</f>
        <v>کالسیمین</v>
      </c>
      <c r="K239" s="10" t="str">
        <f>CHOOSE(MID(Table1[تاریخ],6,2),"فروردین","اردیبهشت","خرداد","تیر","مرداد","شهریور","مهر","آبان","آذر","دی","بهمن","اسفند")</f>
        <v>مهر</v>
      </c>
      <c r="L239" s="10" t="str">
        <f>LEFT(Table1[[#All],[تاریخ]],4)</f>
        <v>1397</v>
      </c>
      <c r="M239" s="13" t="str">
        <f>Table1[سال]&amp;"-"&amp;Table1[ماه]</f>
        <v>1397-مهر</v>
      </c>
      <c r="N239" s="9"/>
    </row>
    <row r="240" spans="1:14" ht="15.75" x14ac:dyDescent="0.25">
      <c r="A240" s="17" t="str">
        <f>IF(AND(C240&gt;='گزارش روزانه'!$F$2,C240&lt;='گزارش روزانه'!$F$4,J240='گزارش روزانه'!$D$6),MAX($A$1:A239)+1,"")</f>
        <v/>
      </c>
      <c r="B240" s="10">
        <v>239</v>
      </c>
      <c r="C240" s="10" t="s">
        <v>2815</v>
      </c>
      <c r="D240" s="10" t="s">
        <v>2823</v>
      </c>
      <c r="E240" s="11">
        <v>0</v>
      </c>
      <c r="F240" s="11">
        <v>25651652</v>
      </c>
      <c r="G240" s="11">
        <v>1069641882</v>
      </c>
      <c r="H2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0" s="10">
        <f>VALUE(IFERROR(MID(Table1[شرح],11,FIND("سهم",Table1[شرح])-11),0))</f>
        <v>2500</v>
      </c>
      <c r="J240" s="10" t="str">
        <f>IFERROR(MID(Table1[شرح],FIND("سهم",Table1[شرح])+4,FIND("به نرخ",Table1[شرح])-FIND("سهم",Table1[شرح])-5),"")</f>
        <v>کالسیمین</v>
      </c>
      <c r="K240" s="10" t="str">
        <f>CHOOSE(MID(Table1[تاریخ],6,2),"فروردین","اردیبهشت","خرداد","تیر","مرداد","شهریور","مهر","آبان","آذر","دی","بهمن","اسفند")</f>
        <v>مهر</v>
      </c>
      <c r="L240" s="10" t="str">
        <f>LEFT(Table1[[#All],[تاریخ]],4)</f>
        <v>1397</v>
      </c>
      <c r="M240" s="13" t="str">
        <f>Table1[سال]&amp;"-"&amp;Table1[ماه]</f>
        <v>1397-مهر</v>
      </c>
      <c r="N240" s="9"/>
    </row>
    <row r="241" spans="1:14" ht="15.75" x14ac:dyDescent="0.25">
      <c r="A241" s="17" t="str">
        <f>IF(AND(C241&gt;='گزارش روزانه'!$F$2,C241&lt;='گزارش روزانه'!$F$4,J241='گزارش روزانه'!$D$6),MAX($A$1:A240)+1,"")</f>
        <v/>
      </c>
      <c r="B241" s="10">
        <v>240</v>
      </c>
      <c r="C241" s="10" t="s">
        <v>2815</v>
      </c>
      <c r="D241" s="10" t="s">
        <v>2824</v>
      </c>
      <c r="E241" s="11">
        <v>0</v>
      </c>
      <c r="F241" s="11">
        <v>80653561</v>
      </c>
      <c r="G241" s="11">
        <v>1043990230</v>
      </c>
      <c r="H2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1" s="10">
        <f>VALUE(IFERROR(MID(Table1[شرح],11,FIND("سهم",Table1[شرح])-11),0))</f>
        <v>7800</v>
      </c>
      <c r="J241" s="10" t="str">
        <f>IFERROR(MID(Table1[شرح],FIND("سهم",Table1[شرح])+4,FIND("به نرخ",Table1[شرح])-FIND("سهم",Table1[شرح])-5),"")</f>
        <v>کالسیمین</v>
      </c>
      <c r="K241" s="10" t="str">
        <f>CHOOSE(MID(Table1[تاریخ],6,2),"فروردین","اردیبهشت","خرداد","تیر","مرداد","شهریور","مهر","آبان","آذر","دی","بهمن","اسفند")</f>
        <v>مهر</v>
      </c>
      <c r="L241" s="10" t="str">
        <f>LEFT(Table1[[#All],[تاریخ]],4)</f>
        <v>1397</v>
      </c>
      <c r="M241" s="13" t="str">
        <f>Table1[سال]&amp;"-"&amp;Table1[ماه]</f>
        <v>1397-مهر</v>
      </c>
      <c r="N241" s="9"/>
    </row>
    <row r="242" spans="1:14" ht="15.75" x14ac:dyDescent="0.25">
      <c r="A242" s="17" t="str">
        <f>IF(AND(C242&gt;='گزارش روزانه'!$F$2,C242&lt;='گزارش روزانه'!$F$4,J242='گزارش روزانه'!$D$6),MAX($A$1:A241)+1,"")</f>
        <v/>
      </c>
      <c r="B242" s="10">
        <v>241</v>
      </c>
      <c r="C242" s="10" t="s">
        <v>2815</v>
      </c>
      <c r="D242" s="10" t="s">
        <v>2825</v>
      </c>
      <c r="E242" s="11">
        <v>0</v>
      </c>
      <c r="F242" s="11">
        <v>55971307</v>
      </c>
      <c r="G242" s="11">
        <v>963336669</v>
      </c>
      <c r="H2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2" s="10">
        <f>VALUE(IFERROR(MID(Table1[شرح],11,FIND("سهم",Table1[شرح])-11),0))</f>
        <v>1350</v>
      </c>
      <c r="J242" s="10" t="str">
        <f>IFERROR(MID(Table1[شرح],FIND("سهم",Table1[شرح])+4,FIND("به نرخ",Table1[شرح])-FIND("سهم",Table1[شرح])-5),"")</f>
        <v>فرآوری موادمعدنی ایران</v>
      </c>
      <c r="K242" s="10" t="str">
        <f>CHOOSE(MID(Table1[تاریخ],6,2),"فروردین","اردیبهشت","خرداد","تیر","مرداد","شهریور","مهر","آبان","آذر","دی","بهمن","اسفند")</f>
        <v>مهر</v>
      </c>
      <c r="L242" s="10" t="str">
        <f>LEFT(Table1[[#All],[تاریخ]],4)</f>
        <v>1397</v>
      </c>
      <c r="M242" s="13" t="str">
        <f>Table1[سال]&amp;"-"&amp;Table1[ماه]</f>
        <v>1397-مهر</v>
      </c>
      <c r="N242" s="9"/>
    </row>
    <row r="243" spans="1:14" ht="15.75" x14ac:dyDescent="0.25">
      <c r="A243" s="17" t="str">
        <f>IF(AND(C243&gt;='گزارش روزانه'!$F$2,C243&lt;='گزارش روزانه'!$F$4,J243='گزارش روزانه'!$D$6),MAX($A$1:A242)+1,"")</f>
        <v/>
      </c>
      <c r="B243" s="10">
        <v>242</v>
      </c>
      <c r="C243" s="10" t="s">
        <v>2815</v>
      </c>
      <c r="D243" s="10" t="s">
        <v>2826</v>
      </c>
      <c r="E243" s="11">
        <v>0</v>
      </c>
      <c r="F243" s="11">
        <v>20483541</v>
      </c>
      <c r="G243" s="11">
        <v>907365362</v>
      </c>
      <c r="H2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3" s="10">
        <f>VALUE(IFERROR(MID(Table1[شرح],11,FIND("سهم",Table1[شرح])-11),0))</f>
        <v>2000</v>
      </c>
      <c r="J243" s="10" t="str">
        <f>IFERROR(MID(Table1[شرح],FIND("سهم",Table1[شرح])+4,FIND("به نرخ",Table1[شرح])-FIND("سهم",Table1[شرح])-5),"")</f>
        <v>کالسیمین</v>
      </c>
      <c r="K243" s="10" t="str">
        <f>CHOOSE(MID(Table1[تاریخ],6,2),"فروردین","اردیبهشت","خرداد","تیر","مرداد","شهریور","مهر","آبان","آذر","دی","بهمن","اسفند")</f>
        <v>مهر</v>
      </c>
      <c r="L243" s="10" t="str">
        <f>LEFT(Table1[[#All],[تاریخ]],4)</f>
        <v>1397</v>
      </c>
      <c r="M243" s="13" t="str">
        <f>Table1[سال]&amp;"-"&amp;Table1[ماه]</f>
        <v>1397-مهر</v>
      </c>
      <c r="N243" s="9"/>
    </row>
    <row r="244" spans="1:14" ht="15.75" x14ac:dyDescent="0.25">
      <c r="A244" s="17" t="str">
        <f>IF(AND(C244&gt;='گزارش روزانه'!$F$2,C244&lt;='گزارش روزانه'!$F$4,J244='گزارش روزانه'!$D$6),MAX($A$1:A243)+1,"")</f>
        <v/>
      </c>
      <c r="B244" s="10">
        <v>243</v>
      </c>
      <c r="C244" s="10" t="s">
        <v>2815</v>
      </c>
      <c r="D244" s="10" t="s">
        <v>2827</v>
      </c>
      <c r="E244" s="11">
        <v>0</v>
      </c>
      <c r="F244" s="11">
        <v>886871606</v>
      </c>
      <c r="G244" s="11">
        <v>886881821</v>
      </c>
      <c r="H2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 s="10">
        <f>VALUE(IFERROR(MID(Table1[شرح],11,FIND("سهم",Table1[شرح])-11),0))</f>
        <v>86602</v>
      </c>
      <c r="J244" s="10" t="str">
        <f>IFERROR(MID(Table1[شرح],FIND("سهم",Table1[شرح])+4,FIND("به نرخ",Table1[شرح])-FIND("سهم",Table1[شرح])-5),"")</f>
        <v>کالسیمین</v>
      </c>
      <c r="K244" s="10" t="str">
        <f>CHOOSE(MID(Table1[تاریخ],6,2),"فروردین","اردیبهشت","خرداد","تیر","مرداد","شهریور","مهر","آبان","آذر","دی","بهمن","اسفند")</f>
        <v>مهر</v>
      </c>
      <c r="L244" s="10" t="str">
        <f>LEFT(Table1[[#All],[تاریخ]],4)</f>
        <v>1397</v>
      </c>
      <c r="M244" s="13" t="str">
        <f>Table1[سال]&amp;"-"&amp;Table1[ماه]</f>
        <v>1397-مهر</v>
      </c>
      <c r="N244" s="9"/>
    </row>
    <row r="245" spans="1:14" ht="15.75" x14ac:dyDescent="0.25">
      <c r="A245" s="17" t="str">
        <f>IF(AND(C245&gt;='گزارش روزانه'!$F$2,C245&lt;='گزارش روزانه'!$F$4,J245='گزارش روزانه'!$D$6),MAX($A$1:A244)+1,"")</f>
        <v/>
      </c>
      <c r="B245" s="10">
        <v>244</v>
      </c>
      <c r="C245" s="10" t="s">
        <v>2812</v>
      </c>
      <c r="D245" s="10" t="s">
        <v>2813</v>
      </c>
      <c r="E245" s="11">
        <v>0</v>
      </c>
      <c r="F245" s="11">
        <v>1050000</v>
      </c>
      <c r="G245" s="11">
        <v>3498</v>
      </c>
      <c r="H2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5" s="10">
        <f>VALUE(IFERROR(MID(Table1[شرح],11,FIND("سهم",Table1[شرح])-11),0))</f>
        <v>0</v>
      </c>
      <c r="J245" s="10" t="str">
        <f>IFERROR(MID(Table1[شرح],FIND("سهم",Table1[شرح])+4,FIND("به نرخ",Table1[شرح])-FIND("سهم",Table1[شرح])-5),"")</f>
        <v/>
      </c>
      <c r="K245" s="10" t="str">
        <f>CHOOSE(MID(Table1[تاریخ],6,2),"فروردین","اردیبهشت","خرداد","تیر","مرداد","شهریور","مهر","آبان","آذر","دی","بهمن","اسفند")</f>
        <v>مهر</v>
      </c>
      <c r="L245" s="10" t="str">
        <f>LEFT(Table1[[#All],[تاریخ]],4)</f>
        <v>1397</v>
      </c>
      <c r="M245" s="13" t="str">
        <f>Table1[سال]&amp;"-"&amp;Table1[ماه]</f>
        <v>1397-مهر</v>
      </c>
      <c r="N245" s="9"/>
    </row>
    <row r="246" spans="1:14" ht="15.75" x14ac:dyDescent="0.25">
      <c r="A246" s="17" t="str">
        <f>IF(AND(C246&gt;='گزارش روزانه'!$F$2,C246&lt;='گزارش روزانه'!$F$4,J246='گزارش روزانه'!$D$6),MAX($A$1:A245)+1,"")</f>
        <v/>
      </c>
      <c r="B246" s="10">
        <v>245</v>
      </c>
      <c r="C246" s="10" t="s">
        <v>2812</v>
      </c>
      <c r="D246" s="10" t="s">
        <v>2814</v>
      </c>
      <c r="E246" s="11">
        <v>0</v>
      </c>
      <c r="F246" s="11">
        <v>1000000</v>
      </c>
      <c r="G246" s="11">
        <v>-1046502</v>
      </c>
      <c r="H2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6" s="10">
        <f>VALUE(IFERROR(MID(Table1[شرح],11,FIND("سهم",Table1[شرح])-11),0))</f>
        <v>0</v>
      </c>
      <c r="J246" s="10" t="str">
        <f>IFERROR(MID(Table1[شرح],FIND("سهم",Table1[شرح])+4,FIND("به نرخ",Table1[شرح])-FIND("سهم",Table1[شرح])-5),"")</f>
        <v/>
      </c>
      <c r="K246" s="10" t="str">
        <f>CHOOSE(MID(Table1[تاریخ],6,2),"فروردین","اردیبهشت","خرداد","تیر","مرداد","شهریور","مهر","آبان","آذر","دی","بهمن","اسفند")</f>
        <v>مهر</v>
      </c>
      <c r="L246" s="10" t="str">
        <f>LEFT(Table1[[#All],[تاریخ]],4)</f>
        <v>1397</v>
      </c>
      <c r="M246" s="13" t="str">
        <f>Table1[سال]&amp;"-"&amp;Table1[ماه]</f>
        <v>1397-مهر</v>
      </c>
      <c r="N246" s="9"/>
    </row>
    <row r="247" spans="1:14" ht="15.75" x14ac:dyDescent="0.25">
      <c r="A247" s="17" t="str">
        <f>IF(AND(C247&gt;='گزارش روزانه'!$F$2,C247&lt;='گزارش روزانه'!$F$4,J247='گزارش روزانه'!$D$6),MAX($A$1:A246)+1,"")</f>
        <v/>
      </c>
      <c r="B247" s="10">
        <v>246</v>
      </c>
      <c r="C247" s="10" t="s">
        <v>2810</v>
      </c>
      <c r="D247" s="10" t="s">
        <v>2811</v>
      </c>
      <c r="E247" s="11">
        <v>249998393</v>
      </c>
      <c r="F247" s="11">
        <v>0</v>
      </c>
      <c r="G247" s="11">
        <v>-249994895</v>
      </c>
      <c r="H2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 s="10">
        <f>VALUE(IFERROR(MID(Table1[شرح],11,FIND("سهم",Table1[شرح])-11),0))</f>
        <v>6897</v>
      </c>
      <c r="J247" s="10" t="str">
        <f>IFERROR(MID(Table1[شرح],FIND("سهم",Table1[شرح])+4,FIND("به نرخ",Table1[شرح])-FIND("سهم",Table1[شرح])-5),"")</f>
        <v>فرآوری موادمعدنی ایران</v>
      </c>
      <c r="K247" s="10" t="str">
        <f>CHOOSE(MID(Table1[تاریخ],6,2),"فروردین","اردیبهشت","خرداد","تیر","مرداد","شهریور","مهر","آبان","آذر","دی","بهمن","اسفند")</f>
        <v>مهر</v>
      </c>
      <c r="L247" s="10" t="str">
        <f>LEFT(Table1[[#All],[تاریخ]],4)</f>
        <v>1397</v>
      </c>
      <c r="M247" s="13" t="str">
        <f>Table1[سال]&amp;"-"&amp;Table1[ماه]</f>
        <v>1397-مهر</v>
      </c>
      <c r="N247" s="9"/>
    </row>
    <row r="248" spans="1:14" ht="15.75" x14ac:dyDescent="0.25">
      <c r="A248" s="17" t="str">
        <f>IF(AND(C248&gt;='گزارش روزانه'!$F$2,C248&lt;='گزارش روزانه'!$F$4,J248='گزارش روزانه'!$D$6),MAX($A$1:A247)+1,"")</f>
        <v/>
      </c>
      <c r="B248" s="10">
        <v>247</v>
      </c>
      <c r="C248" s="10" t="s">
        <v>2806</v>
      </c>
      <c r="D248" s="10" t="s">
        <v>2807</v>
      </c>
      <c r="E248" s="11">
        <v>99999355</v>
      </c>
      <c r="F248" s="11">
        <v>0</v>
      </c>
      <c r="G248" s="11">
        <v>-99994250</v>
      </c>
      <c r="H2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8" s="10">
        <f>VALUE(IFERROR(MID(Table1[شرح],11,FIND("سهم",Table1[شرح])-11),0))</f>
        <v>2904</v>
      </c>
      <c r="J248" s="10" t="str">
        <f>IFERROR(MID(Table1[شرح],FIND("سهم",Table1[شرح])+4,FIND("به نرخ",Table1[شرح])-FIND("سهم",Table1[شرح])-5),"")</f>
        <v>فرآوری موادمعدنی ایران</v>
      </c>
      <c r="K248" s="10" t="str">
        <f>CHOOSE(MID(Table1[تاریخ],6,2),"فروردین","اردیبهشت","خرداد","تیر","مرداد","شهریور","مهر","آبان","آذر","دی","بهمن","اسفند")</f>
        <v>مهر</v>
      </c>
      <c r="L248" s="10" t="str">
        <f>LEFT(Table1[[#All],[تاریخ]],4)</f>
        <v>1397</v>
      </c>
      <c r="M248" s="13" t="str">
        <f>Table1[سال]&amp;"-"&amp;Table1[ماه]</f>
        <v>1397-مهر</v>
      </c>
      <c r="N248" s="9"/>
    </row>
    <row r="249" spans="1:14" ht="15.75" x14ac:dyDescent="0.25">
      <c r="A249" s="17" t="str">
        <f>IF(AND(C249&gt;='گزارش روزانه'!$F$2,C249&lt;='گزارش روزانه'!$F$4,J249='گزارش روزانه'!$D$6),MAX($A$1:A248)+1,"")</f>
        <v/>
      </c>
      <c r="B249" s="10">
        <v>248</v>
      </c>
      <c r="C249" s="10" t="s">
        <v>2806</v>
      </c>
      <c r="D249" s="10" t="s">
        <v>2808</v>
      </c>
      <c r="E249" s="11">
        <v>0</v>
      </c>
      <c r="F249" s="11">
        <v>50000000</v>
      </c>
      <c r="G249" s="11">
        <v>5105</v>
      </c>
      <c r="H2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9" s="10">
        <f>VALUE(IFERROR(MID(Table1[شرح],11,FIND("سهم",Table1[شرح])-11),0))</f>
        <v>0</v>
      </c>
      <c r="J249" s="10" t="str">
        <f>IFERROR(MID(Table1[شرح],FIND("سهم",Table1[شرح])+4,FIND("به نرخ",Table1[شرح])-FIND("سهم",Table1[شرح])-5),"")</f>
        <v/>
      </c>
      <c r="K249" s="10" t="str">
        <f>CHOOSE(MID(Table1[تاریخ],6,2),"فروردین","اردیبهشت","خرداد","تیر","مرداد","شهریور","مهر","آبان","آذر","دی","بهمن","اسفند")</f>
        <v>مهر</v>
      </c>
      <c r="L249" s="10" t="str">
        <f>LEFT(Table1[[#All],[تاریخ]],4)</f>
        <v>1397</v>
      </c>
      <c r="M249" s="13" t="str">
        <f>Table1[سال]&amp;"-"&amp;Table1[ماه]</f>
        <v>1397-مهر</v>
      </c>
      <c r="N249" s="9"/>
    </row>
    <row r="250" spans="1:14" ht="15.75" x14ac:dyDescent="0.25">
      <c r="A250" s="17" t="str">
        <f>IF(AND(C250&gt;='گزارش روزانه'!$F$2,C250&lt;='گزارش روزانه'!$F$4,J250='گزارش روزانه'!$D$6),MAX($A$1:A249)+1,"")</f>
        <v/>
      </c>
      <c r="B250" s="10">
        <v>249</v>
      </c>
      <c r="C250" s="10" t="s">
        <v>2806</v>
      </c>
      <c r="D250" s="10" t="s">
        <v>2809</v>
      </c>
      <c r="E250" s="11">
        <v>0</v>
      </c>
      <c r="F250" s="11">
        <v>200000000</v>
      </c>
      <c r="G250" s="11">
        <v>-49994895</v>
      </c>
      <c r="H2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0" s="10">
        <f>VALUE(IFERROR(MID(Table1[شرح],11,FIND("سهم",Table1[شرح])-11),0))</f>
        <v>0</v>
      </c>
      <c r="J250" s="10" t="str">
        <f>IFERROR(MID(Table1[شرح],FIND("سهم",Table1[شرح])+4,FIND("به نرخ",Table1[شرح])-FIND("سهم",Table1[شرح])-5),"")</f>
        <v/>
      </c>
      <c r="K250" s="10" t="str">
        <f>CHOOSE(MID(Table1[تاریخ],6,2),"فروردین","اردیبهشت","خرداد","تیر","مرداد","شهریور","مهر","آبان","آذر","دی","بهمن","اسفند")</f>
        <v>مهر</v>
      </c>
      <c r="L250" s="10" t="str">
        <f>LEFT(Table1[[#All],[تاریخ]],4)</f>
        <v>1397</v>
      </c>
      <c r="M250" s="13" t="str">
        <f>Table1[سال]&amp;"-"&amp;Table1[ماه]</f>
        <v>1397-مهر</v>
      </c>
      <c r="N250" s="9"/>
    </row>
    <row r="251" spans="1:14" ht="15.75" x14ac:dyDescent="0.25">
      <c r="A251" s="17" t="str">
        <f>IF(AND(C251&gt;='گزارش روزانه'!$F$2,C251&lt;='گزارش روزانه'!$F$4,J251='گزارش روزانه'!$D$6),MAX($A$1:A250)+1,"")</f>
        <v/>
      </c>
      <c r="B251" s="10">
        <v>250</v>
      </c>
      <c r="C251" s="10" t="s">
        <v>2804</v>
      </c>
      <c r="D251" s="10" t="s">
        <v>2805</v>
      </c>
      <c r="E251" s="11">
        <v>0</v>
      </c>
      <c r="F251" s="11">
        <v>100000000</v>
      </c>
      <c r="G251" s="11">
        <v>5750</v>
      </c>
      <c r="H2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1" s="10">
        <f>VALUE(IFERROR(MID(Table1[شرح],11,FIND("سهم",Table1[شرح])-11),0))</f>
        <v>0</v>
      </c>
      <c r="J251" s="10" t="str">
        <f>IFERROR(MID(Table1[شرح],FIND("سهم",Table1[شرح])+4,FIND("به نرخ",Table1[شرح])-FIND("سهم",Table1[شرح])-5),"")</f>
        <v/>
      </c>
      <c r="K251" s="10" t="str">
        <f>CHOOSE(MID(Table1[تاریخ],6,2),"فروردین","اردیبهشت","خرداد","تیر","مرداد","شهریور","مهر","آبان","آذر","دی","بهمن","اسفند")</f>
        <v>مهر</v>
      </c>
      <c r="L251" s="10" t="str">
        <f>LEFT(Table1[[#All],[تاریخ]],4)</f>
        <v>1397</v>
      </c>
      <c r="M251" s="13" t="str">
        <f>Table1[سال]&amp;"-"&amp;Table1[ماه]</f>
        <v>1397-مهر</v>
      </c>
      <c r="N251" s="9"/>
    </row>
    <row r="252" spans="1:14" ht="15.75" x14ac:dyDescent="0.25">
      <c r="A252" s="17" t="str">
        <f>IF(AND(C252&gt;='گزارش روزانه'!$F$2,C252&lt;='گزارش روزانه'!$F$4,J252='گزارش روزانه'!$D$6),MAX($A$1:A251)+1,"")</f>
        <v/>
      </c>
      <c r="B252" s="10">
        <v>251</v>
      </c>
      <c r="C252" s="10" t="s">
        <v>2802</v>
      </c>
      <c r="D252" s="10" t="s">
        <v>2803</v>
      </c>
      <c r="E252" s="11">
        <v>599983184</v>
      </c>
      <c r="F252" s="11">
        <v>0</v>
      </c>
      <c r="G252" s="11">
        <v>-599977434</v>
      </c>
      <c r="H2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2" s="10">
        <f>VALUE(IFERROR(MID(Table1[شرح],11,FIND("سهم",Table1[شرح])-11),0))</f>
        <v>17249</v>
      </c>
      <c r="J252" s="10" t="str">
        <f>IFERROR(MID(Table1[شرح],FIND("سهم",Table1[شرح])+4,FIND("به نرخ",Table1[شرح])-FIND("سهم",Table1[شرح])-5),"")</f>
        <v>فرآوری موادمعدنی ایران</v>
      </c>
      <c r="K252" s="10" t="str">
        <f>CHOOSE(MID(Table1[تاریخ],6,2),"فروردین","اردیبهشت","خرداد","تیر","مرداد","شهریور","مهر","آبان","آذر","دی","بهمن","اسفند")</f>
        <v>مهر</v>
      </c>
      <c r="L252" s="10" t="str">
        <f>LEFT(Table1[[#All],[تاریخ]],4)</f>
        <v>1397</v>
      </c>
      <c r="M252" s="13" t="str">
        <f>Table1[سال]&amp;"-"&amp;Table1[ماه]</f>
        <v>1397-مهر</v>
      </c>
      <c r="N252" s="9"/>
    </row>
    <row r="253" spans="1:14" ht="15.75" x14ac:dyDescent="0.25">
      <c r="A253" s="17" t="str">
        <f>IF(AND(C253&gt;='گزارش روزانه'!$F$2,C253&lt;='گزارش روزانه'!$F$4,J253='گزارش روزانه'!$D$6),MAX($A$1:A252)+1,"")</f>
        <v/>
      </c>
      <c r="B253" s="10">
        <v>252</v>
      </c>
      <c r="C253" s="10" t="s">
        <v>2799</v>
      </c>
      <c r="D253" s="10" t="s">
        <v>2800</v>
      </c>
      <c r="E253" s="11">
        <v>0</v>
      </c>
      <c r="F253" s="11">
        <v>300000000</v>
      </c>
      <c r="G253" s="11">
        <v>22566</v>
      </c>
      <c r="H2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3" s="10">
        <f>VALUE(IFERROR(MID(Table1[شرح],11,FIND("سهم",Table1[شرح])-11),0))</f>
        <v>0</v>
      </c>
      <c r="J253" s="10" t="str">
        <f>IFERROR(MID(Table1[شرح],FIND("سهم",Table1[شرح])+4,FIND("به نرخ",Table1[شرح])-FIND("سهم",Table1[شرح])-5),"")</f>
        <v/>
      </c>
      <c r="K253" s="10" t="str">
        <f>CHOOSE(MID(Table1[تاریخ],6,2),"فروردین","اردیبهشت","خرداد","تیر","مرداد","شهریور","مهر","آبان","آذر","دی","بهمن","اسفند")</f>
        <v>مهر</v>
      </c>
      <c r="L253" s="10" t="str">
        <f>LEFT(Table1[[#All],[تاریخ]],4)</f>
        <v>1397</v>
      </c>
      <c r="M253" s="13" t="str">
        <f>Table1[سال]&amp;"-"&amp;Table1[ماه]</f>
        <v>1397-مهر</v>
      </c>
      <c r="N253" s="9"/>
    </row>
    <row r="254" spans="1:14" ht="15.75" x14ac:dyDescent="0.25">
      <c r="A254" s="17" t="str">
        <f>IF(AND(C254&gt;='گزارش روزانه'!$F$2,C254&lt;='گزارش روزانه'!$F$4,J254='گزارش روزانه'!$D$6),MAX($A$1:A253)+1,"")</f>
        <v/>
      </c>
      <c r="B254" s="10">
        <v>253</v>
      </c>
      <c r="C254" s="10" t="s">
        <v>2799</v>
      </c>
      <c r="D254" s="10" t="s">
        <v>2801</v>
      </c>
      <c r="E254" s="11">
        <v>0</v>
      </c>
      <c r="F254" s="11">
        <v>300000000</v>
      </c>
      <c r="G254" s="11">
        <v>-299977434</v>
      </c>
      <c r="H2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4" s="10">
        <f>VALUE(IFERROR(MID(Table1[شرح],11,FIND("سهم",Table1[شرح])-11),0))</f>
        <v>0</v>
      </c>
      <c r="J254" s="10" t="str">
        <f>IFERROR(MID(Table1[شرح],FIND("سهم",Table1[شرح])+4,FIND("به نرخ",Table1[شرح])-FIND("سهم",Table1[شرح])-5),"")</f>
        <v/>
      </c>
      <c r="K254" s="10" t="str">
        <f>CHOOSE(MID(Table1[تاریخ],6,2),"فروردین","اردیبهشت","خرداد","تیر","مرداد","شهریور","مهر","آبان","آذر","دی","بهمن","اسفند")</f>
        <v>مهر</v>
      </c>
      <c r="L254" s="10" t="str">
        <f>LEFT(Table1[[#All],[تاریخ]],4)</f>
        <v>1397</v>
      </c>
      <c r="M254" s="13" t="str">
        <f>Table1[سال]&amp;"-"&amp;Table1[ماه]</f>
        <v>1397-مهر</v>
      </c>
      <c r="N254" s="9"/>
    </row>
    <row r="255" spans="1:14" ht="15.75" x14ac:dyDescent="0.25">
      <c r="A255" s="17" t="str">
        <f>IF(AND(C255&gt;='گزارش روزانه'!$F$2,C255&lt;='گزارش روزانه'!$F$4,J255='گزارش روزانه'!$D$6),MAX($A$1:A254)+1,"")</f>
        <v/>
      </c>
      <c r="B255" s="10">
        <v>254</v>
      </c>
      <c r="C255" s="10" t="s">
        <v>2793</v>
      </c>
      <c r="D255" s="10" t="s">
        <v>2794</v>
      </c>
      <c r="E255" s="11">
        <v>53367479</v>
      </c>
      <c r="F255" s="11">
        <v>0</v>
      </c>
      <c r="G255" s="11">
        <v>-19960367</v>
      </c>
      <c r="H2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5" s="10">
        <f>VALUE(IFERROR(MID(Table1[شرح],11,FIND("سهم",Table1[شرح])-11),0))</f>
        <v>1500</v>
      </c>
      <c r="J255" s="10" t="str">
        <f>IFERROR(MID(Table1[شرح],FIND("سهم",Table1[شرح])+4,FIND("به نرخ",Table1[شرح])-FIND("سهم",Table1[شرح])-5),"")</f>
        <v>فرآوری موادمعدنی ایران</v>
      </c>
      <c r="K255" s="10" t="str">
        <f>CHOOSE(MID(Table1[تاریخ],6,2),"فروردین","اردیبهشت","خرداد","تیر","مرداد","شهریور","مهر","آبان","آذر","دی","بهمن","اسفند")</f>
        <v>مهر</v>
      </c>
      <c r="L255" s="10" t="str">
        <f>LEFT(Table1[[#All],[تاریخ]],4)</f>
        <v>1397</v>
      </c>
      <c r="M255" s="13" t="str">
        <f>Table1[سال]&amp;"-"&amp;Table1[ماه]</f>
        <v>1397-مهر</v>
      </c>
      <c r="N255" s="9"/>
    </row>
    <row r="256" spans="1:14" ht="15.75" x14ac:dyDescent="0.25">
      <c r="A256" s="17" t="str">
        <f>IF(AND(C256&gt;='گزارش روزانه'!$F$2,C256&lt;='گزارش روزانه'!$F$4,J256='گزارش روزانه'!$D$6),MAX($A$1:A255)+1,"")</f>
        <v/>
      </c>
      <c r="B256" s="10">
        <v>255</v>
      </c>
      <c r="C256" s="10" t="s">
        <v>2793</v>
      </c>
      <c r="D256" s="10" t="s">
        <v>2795</v>
      </c>
      <c r="E256" s="11">
        <v>446616906</v>
      </c>
      <c r="F256" s="11">
        <v>0</v>
      </c>
      <c r="G256" s="11">
        <v>33407112</v>
      </c>
      <c r="H2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6" s="10">
        <f>VALUE(IFERROR(MID(Table1[شرح],11,FIND("سهم",Table1[شرح])-11),0))</f>
        <v>12552</v>
      </c>
      <c r="J256" s="10" t="str">
        <f>IFERROR(MID(Table1[شرح],FIND("سهم",Table1[شرح])+4,FIND("به نرخ",Table1[شرح])-FIND("سهم",Table1[شرح])-5),"")</f>
        <v>فرآوری موادمعدنی ایران</v>
      </c>
      <c r="K256" s="10" t="str">
        <f>CHOOSE(MID(Table1[تاریخ],6,2),"فروردین","اردیبهشت","خرداد","تیر","مرداد","شهریور","مهر","آبان","آذر","دی","بهمن","اسفند")</f>
        <v>مهر</v>
      </c>
      <c r="L256" s="10" t="str">
        <f>LEFT(Table1[[#All],[تاریخ]],4)</f>
        <v>1397</v>
      </c>
      <c r="M256" s="13" t="str">
        <f>Table1[سال]&amp;"-"&amp;Table1[ماه]</f>
        <v>1397-مهر</v>
      </c>
      <c r="N256" s="9"/>
    </row>
    <row r="257" spans="1:14" ht="15.75" x14ac:dyDescent="0.25">
      <c r="A257" s="17" t="str">
        <f>IF(AND(C257&gt;='گزارش روزانه'!$F$2,C257&lt;='گزارش روزانه'!$F$4,J257='گزارش روزانه'!$D$6),MAX($A$1:A256)+1,"")</f>
        <v/>
      </c>
      <c r="B257" s="10">
        <v>256</v>
      </c>
      <c r="C257" s="10" t="s">
        <v>2793</v>
      </c>
      <c r="D257" s="10" t="s">
        <v>2796</v>
      </c>
      <c r="E257" s="11">
        <v>19998548</v>
      </c>
      <c r="F257" s="11">
        <v>0</v>
      </c>
      <c r="G257" s="11">
        <v>480024018</v>
      </c>
      <c r="H2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7" s="10">
        <f>VALUE(IFERROR(MID(Table1[شرح],11,FIND("سهم",Table1[شرح])-11),0))</f>
        <v>6846</v>
      </c>
      <c r="J257" s="10" t="str">
        <f>IFERROR(MID(Table1[شرح],FIND("سهم",Table1[شرح])+4,FIND("به نرخ",Table1[شرح])-FIND("سهم",Table1[شرح])-5),"")</f>
        <v>سهامی ذوب آهن اصفهان</v>
      </c>
      <c r="K257" s="10" t="str">
        <f>CHOOSE(MID(Table1[تاریخ],6,2),"فروردین","اردیبهشت","خرداد","تیر","مرداد","شهریور","مهر","آبان","آذر","دی","بهمن","اسفند")</f>
        <v>مهر</v>
      </c>
      <c r="L257" s="10" t="str">
        <f>LEFT(Table1[[#All],[تاریخ]],4)</f>
        <v>1397</v>
      </c>
      <c r="M257" s="13" t="str">
        <f>Table1[سال]&amp;"-"&amp;Table1[ماه]</f>
        <v>1397-مهر</v>
      </c>
      <c r="N257" s="9"/>
    </row>
    <row r="258" spans="1:14" ht="15.75" x14ac:dyDescent="0.25">
      <c r="A258" s="17" t="str">
        <f>IF(AND(C258&gt;='گزارش روزانه'!$F$2,C258&lt;='گزارش روزانه'!$F$4,J258='گزارش روزانه'!$D$6),MAX($A$1:A257)+1,"")</f>
        <v/>
      </c>
      <c r="B258" s="10">
        <v>257</v>
      </c>
      <c r="C258" s="10" t="s">
        <v>2793</v>
      </c>
      <c r="D258" s="10" t="s">
        <v>2797</v>
      </c>
      <c r="E258" s="11">
        <v>0</v>
      </c>
      <c r="F258" s="11">
        <v>200000000</v>
      </c>
      <c r="G258" s="11">
        <v>500022566</v>
      </c>
      <c r="H2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8" s="10">
        <f>VALUE(IFERROR(MID(Table1[شرح],11,FIND("سهم",Table1[شرح])-11),0))</f>
        <v>0</v>
      </c>
      <c r="J258" s="10" t="str">
        <f>IFERROR(MID(Table1[شرح],FIND("سهم",Table1[شرح])+4,FIND("به نرخ",Table1[شرح])-FIND("سهم",Table1[شرح])-5),"")</f>
        <v/>
      </c>
      <c r="K258" s="10" t="str">
        <f>CHOOSE(MID(Table1[تاریخ],6,2),"فروردین","اردیبهشت","خرداد","تیر","مرداد","شهریور","مهر","آبان","آذر","دی","بهمن","اسفند")</f>
        <v>مهر</v>
      </c>
      <c r="L258" s="10" t="str">
        <f>LEFT(Table1[[#All],[تاریخ]],4)</f>
        <v>1397</v>
      </c>
      <c r="M258" s="13" t="str">
        <f>Table1[سال]&amp;"-"&amp;Table1[ماه]</f>
        <v>1397-مهر</v>
      </c>
      <c r="N258" s="9"/>
    </row>
    <row r="259" spans="1:14" ht="15.75" x14ac:dyDescent="0.25">
      <c r="A259" s="17" t="str">
        <f>IF(AND(C259&gt;='گزارش روزانه'!$F$2,C259&lt;='گزارش روزانه'!$F$4,J259='گزارش روزانه'!$D$6),MAX($A$1:A258)+1,"")</f>
        <v/>
      </c>
      <c r="B259" s="10">
        <v>258</v>
      </c>
      <c r="C259" s="10" t="s">
        <v>2793</v>
      </c>
      <c r="D259" s="10" t="s">
        <v>2798</v>
      </c>
      <c r="E259" s="11">
        <v>0</v>
      </c>
      <c r="F259" s="11">
        <v>300000000</v>
      </c>
      <c r="G259" s="11">
        <v>300022566</v>
      </c>
      <c r="H2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9" s="10">
        <f>VALUE(IFERROR(MID(Table1[شرح],11,FIND("سهم",Table1[شرح])-11),0))</f>
        <v>0</v>
      </c>
      <c r="J259" s="10" t="str">
        <f>IFERROR(MID(Table1[شرح],FIND("سهم",Table1[شرح])+4,FIND("به نرخ",Table1[شرح])-FIND("سهم",Table1[شرح])-5),"")</f>
        <v/>
      </c>
      <c r="K259" s="10" t="str">
        <f>CHOOSE(MID(Table1[تاریخ],6,2),"فروردین","اردیبهشت","خرداد","تیر","مرداد","شهریور","مهر","آبان","آذر","دی","بهمن","اسفند")</f>
        <v>مهر</v>
      </c>
      <c r="L259" s="10" t="str">
        <f>LEFT(Table1[[#All],[تاریخ]],4)</f>
        <v>1397</v>
      </c>
      <c r="M259" s="13" t="str">
        <f>Table1[سال]&amp;"-"&amp;Table1[ماه]</f>
        <v>1397-مهر</v>
      </c>
      <c r="N259" s="9"/>
    </row>
    <row r="260" spans="1:14" ht="15.75" x14ac:dyDescent="0.25">
      <c r="A260" s="17" t="str">
        <f>IF(AND(C260&gt;='گزارش روزانه'!$F$2,C260&lt;='گزارش روزانه'!$F$4,J260='گزارش روزانه'!$D$6),MAX($A$1:A259)+1,"")</f>
        <v/>
      </c>
      <c r="B260" s="10">
        <v>259</v>
      </c>
      <c r="C260" s="10" t="s">
        <v>2791</v>
      </c>
      <c r="D260" s="10" t="s">
        <v>2792</v>
      </c>
      <c r="E260" s="11">
        <v>0</v>
      </c>
      <c r="F260" s="11">
        <v>20000000</v>
      </c>
      <c r="G260" s="11">
        <v>39633</v>
      </c>
      <c r="H2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60" s="10">
        <f>VALUE(IFERROR(MID(Table1[شرح],11,FIND("سهم",Table1[شرح])-11),0))</f>
        <v>0</v>
      </c>
      <c r="J260" s="10" t="str">
        <f>IFERROR(MID(Table1[شرح],FIND("سهم",Table1[شرح])+4,FIND("به نرخ",Table1[شرح])-FIND("سهم",Table1[شرح])-5),"")</f>
        <v/>
      </c>
      <c r="K260" s="10" t="str">
        <f>CHOOSE(MID(Table1[تاریخ],6,2),"فروردین","اردیبهشت","خرداد","تیر","مرداد","شهریور","مهر","آبان","آذر","دی","بهمن","اسفند")</f>
        <v>مهر</v>
      </c>
      <c r="L260" s="10" t="str">
        <f>LEFT(Table1[[#All],[تاریخ]],4)</f>
        <v>1397</v>
      </c>
      <c r="M260" s="13" t="str">
        <f>Table1[سال]&amp;"-"&amp;Table1[ماه]</f>
        <v>1397-مهر</v>
      </c>
      <c r="N260" s="9"/>
    </row>
    <row r="261" spans="1:14" ht="15.75" x14ac:dyDescent="0.25">
      <c r="A261" s="17" t="str">
        <f>IF(AND(C261&gt;='گزارش روزانه'!$F$2,C261&lt;='گزارش روزانه'!$F$4,J261='گزارش روزانه'!$D$6),MAX($A$1:A260)+1,"")</f>
        <v/>
      </c>
      <c r="B261" s="10">
        <v>260</v>
      </c>
      <c r="C261" s="10" t="s">
        <v>2789</v>
      </c>
      <c r="D261" s="10" t="s">
        <v>2790</v>
      </c>
      <c r="E261" s="11">
        <v>0</v>
      </c>
      <c r="F261" s="11">
        <v>495020</v>
      </c>
      <c r="G261" s="11">
        <v>534653</v>
      </c>
      <c r="H2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61" s="10">
        <f>VALUE(IFERROR(MID(Table1[شرح],11,FIND("سهم",Table1[شرح])-11),0))</f>
        <v>0</v>
      </c>
      <c r="J261" s="10" t="str">
        <f>IFERROR(MID(Table1[شرح],FIND("سهم",Table1[شرح])+4,FIND("به نرخ",Table1[شرح])-FIND("سهم",Table1[شرح])-5),"")</f>
        <v/>
      </c>
      <c r="K261" s="10" t="str">
        <f>CHOOSE(MID(Table1[تاریخ],6,2),"فروردین","اردیبهشت","خرداد","تیر","مرداد","شهریور","مهر","آبان","آذر","دی","بهمن","اسفند")</f>
        <v>مهر</v>
      </c>
      <c r="L261" s="10" t="str">
        <f>LEFT(Table1[[#All],[تاریخ]],4)</f>
        <v>1397</v>
      </c>
      <c r="M261" s="13" t="str">
        <f>Table1[سال]&amp;"-"&amp;Table1[ماه]</f>
        <v>1397-مهر</v>
      </c>
      <c r="N261" s="9"/>
    </row>
    <row r="262" spans="1:14" ht="15.75" x14ac:dyDescent="0.25">
      <c r="A262" s="17" t="str">
        <f>IF(AND(C262&gt;='گزارش روزانه'!$F$2,C262&lt;='گزارش روزانه'!$F$4,J262='گزارش روزانه'!$D$6),MAX($A$1:A261)+1,"")</f>
        <v/>
      </c>
      <c r="B262" s="10">
        <v>261</v>
      </c>
      <c r="C262" s="10" t="s">
        <v>2787</v>
      </c>
      <c r="D262" s="10" t="s">
        <v>2788</v>
      </c>
      <c r="E262" s="11">
        <v>20359027</v>
      </c>
      <c r="F262" s="11">
        <v>0</v>
      </c>
      <c r="G262" s="11">
        <v>-19824374</v>
      </c>
      <c r="H2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 s="10">
        <f>VALUE(IFERROR(MID(Table1[شرح],11,FIND("سهم",Table1[شرح])-11),0))</f>
        <v>579</v>
      </c>
      <c r="J262" s="10" t="str">
        <f>IFERROR(MID(Table1[شرح],FIND("سهم",Table1[شرح])+4,FIND("به نرخ",Table1[شرح])-FIND("سهم",Table1[شرح])-5),"")</f>
        <v>فرآوری موادمعدنی ایران</v>
      </c>
      <c r="K262" s="10" t="str">
        <f>CHOOSE(MID(Table1[تاریخ],6,2),"فروردین","اردیبهشت","خرداد","تیر","مرداد","شهریور","مهر","آبان","آذر","دی","بهمن","اسفند")</f>
        <v>آبان</v>
      </c>
      <c r="L262" s="10" t="str">
        <f>LEFT(Table1[[#All],[تاریخ]],4)</f>
        <v>1397</v>
      </c>
      <c r="M262" s="13" t="str">
        <f>Table1[سال]&amp;"-"&amp;Table1[ماه]</f>
        <v>1397-آبان</v>
      </c>
      <c r="N262" s="9"/>
    </row>
    <row r="263" spans="1:14" ht="15.75" x14ac:dyDescent="0.25">
      <c r="A263" s="17" t="str">
        <f>IF(AND(C263&gt;='گزارش روزانه'!$F$2,C263&lt;='گزارش روزانه'!$F$4,J263='گزارش روزانه'!$D$6),MAX($A$1:A262)+1,"")</f>
        <v/>
      </c>
      <c r="B263" s="10">
        <v>262</v>
      </c>
      <c r="C263" s="10" t="s">
        <v>2785</v>
      </c>
      <c r="D263" s="10" t="s">
        <v>2786</v>
      </c>
      <c r="E263" s="11">
        <v>0</v>
      </c>
      <c r="F263" s="11">
        <v>20000000</v>
      </c>
      <c r="G263" s="11">
        <v>175626</v>
      </c>
      <c r="H2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63" s="10">
        <f>VALUE(IFERROR(MID(Table1[شرح],11,FIND("سهم",Table1[شرح])-11),0))</f>
        <v>0</v>
      </c>
      <c r="J263" s="10" t="str">
        <f>IFERROR(MID(Table1[شرح],FIND("سهم",Table1[شرح])+4,FIND("به نرخ",Table1[شرح])-FIND("سهم",Table1[شرح])-5),"")</f>
        <v/>
      </c>
      <c r="K263" s="10" t="str">
        <f>CHOOSE(MID(Table1[تاریخ],6,2),"فروردین","اردیبهشت","خرداد","تیر","مرداد","شهریور","مهر","آبان","آذر","دی","بهمن","اسفند")</f>
        <v>آبان</v>
      </c>
      <c r="L263" s="10" t="str">
        <f>LEFT(Table1[[#All],[تاریخ]],4)</f>
        <v>1397</v>
      </c>
      <c r="M263" s="13" t="str">
        <f>Table1[سال]&amp;"-"&amp;Table1[ماه]</f>
        <v>1397-آبان</v>
      </c>
      <c r="N263" s="9"/>
    </row>
    <row r="264" spans="1:14" ht="15.75" x14ac:dyDescent="0.25">
      <c r="A264" s="17" t="str">
        <f>IF(AND(C264&gt;='گزارش روزانه'!$F$2,C264&lt;='گزارش روزانه'!$F$4,J264='گزارش روزانه'!$D$6),MAX($A$1:A263)+1,"")</f>
        <v/>
      </c>
      <c r="B264" s="10">
        <v>263</v>
      </c>
      <c r="C264" s="10" t="s">
        <v>2783</v>
      </c>
      <c r="D264" s="10" t="s">
        <v>2784</v>
      </c>
      <c r="E264" s="11">
        <v>79977378</v>
      </c>
      <c r="F264" s="11">
        <v>0</v>
      </c>
      <c r="G264" s="11">
        <v>-79801752</v>
      </c>
      <c r="H2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 s="10">
        <f>VALUE(IFERROR(MID(Table1[شرح],11,FIND("سهم",Table1[شرح])-11),0))</f>
        <v>2140</v>
      </c>
      <c r="J264" s="10" t="str">
        <f>IFERROR(MID(Table1[شرح],FIND("سهم",Table1[شرح])+4,FIND("به نرخ",Table1[شرح])-FIND("سهم",Table1[شرح])-5),"")</f>
        <v>فرآوری موادمعدنی ایران</v>
      </c>
      <c r="K264" s="10" t="str">
        <f>CHOOSE(MID(Table1[تاریخ],6,2),"فروردین","اردیبهشت","خرداد","تیر","مرداد","شهریور","مهر","آبان","آذر","دی","بهمن","اسفند")</f>
        <v>آبان</v>
      </c>
      <c r="L264" s="10" t="str">
        <f>LEFT(Table1[[#All],[تاریخ]],4)</f>
        <v>1397</v>
      </c>
      <c r="M264" s="13" t="str">
        <f>Table1[سال]&amp;"-"&amp;Table1[ماه]</f>
        <v>1397-آبان</v>
      </c>
      <c r="N264" s="9"/>
    </row>
    <row r="265" spans="1:14" ht="15.75" x14ac:dyDescent="0.25">
      <c r="A265" s="17" t="str">
        <f>IF(AND(C265&gt;='گزارش روزانه'!$F$2,C265&lt;='گزارش روزانه'!$F$4,J265='گزارش روزانه'!$D$6),MAX($A$1:A264)+1,"")</f>
        <v/>
      </c>
      <c r="B265" s="10">
        <v>264</v>
      </c>
      <c r="C265" s="10" t="s">
        <v>2781</v>
      </c>
      <c r="D265" s="10" t="s">
        <v>2782</v>
      </c>
      <c r="E265" s="11">
        <v>0</v>
      </c>
      <c r="F265" s="11">
        <v>80000000</v>
      </c>
      <c r="G265" s="11">
        <v>198248</v>
      </c>
      <c r="H2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65" s="10">
        <f>VALUE(IFERROR(MID(Table1[شرح],11,FIND("سهم",Table1[شرح])-11),0))</f>
        <v>0</v>
      </c>
      <c r="J265" s="10" t="str">
        <f>IFERROR(MID(Table1[شرح],FIND("سهم",Table1[شرح])+4,FIND("به نرخ",Table1[شرح])-FIND("سهم",Table1[شرح])-5),"")</f>
        <v/>
      </c>
      <c r="K265" s="10" t="str">
        <f>CHOOSE(MID(Table1[تاریخ],6,2),"فروردین","اردیبهشت","خرداد","تیر","مرداد","شهریور","مهر","آبان","آذر","دی","بهمن","اسفند")</f>
        <v>آبان</v>
      </c>
      <c r="L265" s="10" t="str">
        <f>LEFT(Table1[[#All],[تاریخ]],4)</f>
        <v>1397</v>
      </c>
      <c r="M265" s="13" t="str">
        <f>Table1[سال]&amp;"-"&amp;Table1[ماه]</f>
        <v>1397-آبان</v>
      </c>
      <c r="N265" s="9"/>
    </row>
    <row r="266" spans="1:14" ht="15.75" x14ac:dyDescent="0.25">
      <c r="A266" s="17">
        <f>IF(AND(C266&gt;='گزارش روزانه'!$F$2,C266&lt;='گزارش روزانه'!$F$4,J266='گزارش روزانه'!$D$6),MAX($A$1:A265)+1,"")</f>
        <v>31</v>
      </c>
      <c r="B266" s="10">
        <v>265</v>
      </c>
      <c r="C266" s="10" t="s">
        <v>2779</v>
      </c>
      <c r="D266" s="10" t="s">
        <v>2780</v>
      </c>
      <c r="E266" s="11">
        <v>6179891</v>
      </c>
      <c r="F266" s="11">
        <v>0</v>
      </c>
      <c r="G266" s="11">
        <v>-5981643</v>
      </c>
      <c r="H2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6" s="10">
        <f>VALUE(IFERROR(MID(Table1[شرح],11,FIND("سهم",Table1[شرح])-11),0))</f>
        <v>1783</v>
      </c>
      <c r="J266" s="10" t="str">
        <f>IFERROR(MID(Table1[شرح],FIND("سهم",Table1[شرح])+4,FIND("به نرخ",Table1[شرح])-FIND("سهم",Table1[شرح])-5),"")</f>
        <v>ایران ارقام</v>
      </c>
      <c r="K266" s="10" t="str">
        <f>CHOOSE(MID(Table1[تاریخ],6,2),"فروردین","اردیبهشت","خرداد","تیر","مرداد","شهریور","مهر","آبان","آذر","دی","بهمن","اسفند")</f>
        <v>آبان</v>
      </c>
      <c r="L266" s="10" t="str">
        <f>LEFT(Table1[[#All],[تاریخ]],4)</f>
        <v>1397</v>
      </c>
      <c r="M266" s="13" t="str">
        <f>Table1[سال]&amp;"-"&amp;Table1[ماه]</f>
        <v>1397-آبان</v>
      </c>
      <c r="N266" s="9"/>
    </row>
    <row r="267" spans="1:14" ht="15.75" x14ac:dyDescent="0.25">
      <c r="A267" s="17" t="str">
        <f>IF(AND(C267&gt;='گزارش روزانه'!$F$2,C267&lt;='گزارش روزانه'!$F$4,J267='گزارش روزانه'!$D$6),MAX($A$1:A266)+1,"")</f>
        <v/>
      </c>
      <c r="B267" s="10">
        <v>266</v>
      </c>
      <c r="C267" s="10" t="s">
        <v>2777</v>
      </c>
      <c r="D267" s="10" t="s">
        <v>2778</v>
      </c>
      <c r="E267" s="11">
        <v>0</v>
      </c>
      <c r="F267" s="11">
        <v>6000000</v>
      </c>
      <c r="G267" s="11">
        <v>18357</v>
      </c>
      <c r="H2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67" s="10">
        <f>VALUE(IFERROR(MID(Table1[شرح],11,FIND("سهم",Table1[شرح])-11),0))</f>
        <v>0</v>
      </c>
      <c r="J267" s="10" t="str">
        <f>IFERROR(MID(Table1[شرح],FIND("سهم",Table1[شرح])+4,FIND("به نرخ",Table1[شرح])-FIND("سهم",Table1[شرح])-5),"")</f>
        <v/>
      </c>
      <c r="K267" s="10" t="str">
        <f>CHOOSE(MID(Table1[تاریخ],6,2),"فروردین","اردیبهشت","خرداد","تیر","مرداد","شهریور","مهر","آبان","آذر","دی","بهمن","اسفند")</f>
        <v>آبان</v>
      </c>
      <c r="L267" s="10" t="str">
        <f>LEFT(Table1[[#All],[تاریخ]],4)</f>
        <v>1397</v>
      </c>
      <c r="M267" s="13" t="str">
        <f>Table1[سال]&amp;"-"&amp;Table1[ماه]</f>
        <v>1397-آبان</v>
      </c>
      <c r="N267" s="9"/>
    </row>
    <row r="268" spans="1:14" ht="15.75" x14ac:dyDescent="0.25">
      <c r="A268" s="17" t="str">
        <f>IF(AND(C268&gt;='گزارش روزانه'!$F$2,C268&lt;='گزارش روزانه'!$F$4,J268='گزارش روزانه'!$D$6),MAX($A$1:A267)+1,"")</f>
        <v/>
      </c>
      <c r="B268" s="10">
        <v>267</v>
      </c>
      <c r="C268" s="10" t="s">
        <v>2775</v>
      </c>
      <c r="D268" s="10" t="s">
        <v>2776</v>
      </c>
      <c r="E268" s="11">
        <v>6603365</v>
      </c>
      <c r="F268" s="11">
        <v>0</v>
      </c>
      <c r="G268" s="11">
        <v>-6585008</v>
      </c>
      <c r="H2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8" s="10">
        <f>VALUE(IFERROR(MID(Table1[شرح],11,FIND("سهم",Table1[شرح])-11),0))</f>
        <v>186</v>
      </c>
      <c r="J268" s="10" t="str">
        <f>IFERROR(MID(Table1[شرح],FIND("سهم",Table1[شرح])+4,FIND("به نرخ",Table1[شرح])-FIND("سهم",Table1[شرح])-5),"")</f>
        <v>فرآوری موادمعدنی ایران</v>
      </c>
      <c r="K268" s="10" t="str">
        <f>CHOOSE(MID(Table1[تاریخ],6,2),"فروردین","اردیبهشت","خرداد","تیر","مرداد","شهریور","مهر","آبان","آذر","دی","بهمن","اسفند")</f>
        <v>آبان</v>
      </c>
      <c r="L268" s="10" t="str">
        <f>LEFT(Table1[[#All],[تاریخ]],4)</f>
        <v>1397</v>
      </c>
      <c r="M268" s="13" t="str">
        <f>Table1[سال]&amp;"-"&amp;Table1[ماه]</f>
        <v>1397-آبان</v>
      </c>
      <c r="N268" s="9"/>
    </row>
    <row r="269" spans="1:14" ht="15.75" x14ac:dyDescent="0.25">
      <c r="A269" s="17" t="str">
        <f>IF(AND(C269&gt;='گزارش روزانه'!$F$2,C269&lt;='گزارش روزانه'!$F$4,J269='گزارش روزانه'!$D$6),MAX($A$1:A268)+1,"")</f>
        <v/>
      </c>
      <c r="B269" s="10">
        <v>268</v>
      </c>
      <c r="C269" s="10" t="s">
        <v>2773</v>
      </c>
      <c r="D269" s="10" t="s">
        <v>2774</v>
      </c>
      <c r="E269" s="11">
        <v>0</v>
      </c>
      <c r="F269" s="11">
        <v>6600000</v>
      </c>
      <c r="G269" s="11">
        <v>14992</v>
      </c>
      <c r="H2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69" s="10">
        <f>VALUE(IFERROR(MID(Table1[شرح],11,FIND("سهم",Table1[شرح])-11),0))</f>
        <v>0</v>
      </c>
      <c r="J269" s="10" t="str">
        <f>IFERROR(MID(Table1[شرح],FIND("سهم",Table1[شرح])+4,FIND("به نرخ",Table1[شرح])-FIND("سهم",Table1[شرح])-5),"")</f>
        <v/>
      </c>
      <c r="K269" s="10" t="str">
        <f>CHOOSE(MID(Table1[تاریخ],6,2),"فروردین","اردیبهشت","خرداد","تیر","مرداد","شهریور","مهر","آبان","آذر","دی","بهمن","اسفند")</f>
        <v>آبان</v>
      </c>
      <c r="L269" s="10" t="str">
        <f>LEFT(Table1[[#All],[تاریخ]],4)</f>
        <v>1397</v>
      </c>
      <c r="M269" s="13" t="str">
        <f>Table1[سال]&amp;"-"&amp;Table1[ماه]</f>
        <v>1397-آبان</v>
      </c>
      <c r="N269" s="9"/>
    </row>
    <row r="270" spans="1:14" ht="15.75" x14ac:dyDescent="0.25">
      <c r="A270" s="17" t="str">
        <f>IF(AND(C270&gt;='گزارش روزانه'!$F$2,C270&lt;='گزارش روزانه'!$F$4,J270='گزارش روزانه'!$D$6),MAX($A$1:A269)+1,"")</f>
        <v/>
      </c>
      <c r="B270" s="10">
        <v>269</v>
      </c>
      <c r="C270" s="10" t="s">
        <v>2771</v>
      </c>
      <c r="D270" s="10" t="s">
        <v>2772</v>
      </c>
      <c r="E270" s="11">
        <v>16493860</v>
      </c>
      <c r="F270" s="11">
        <v>0</v>
      </c>
      <c r="G270" s="11">
        <v>-16478868</v>
      </c>
      <c r="H2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0" s="10">
        <f>VALUE(IFERROR(MID(Table1[شرح],11,FIND("سهم",Table1[شرح])-11),0))</f>
        <v>515</v>
      </c>
      <c r="J270" s="10" t="str">
        <f>IFERROR(MID(Table1[شرح],FIND("سهم",Table1[شرح])+4,FIND("به نرخ",Table1[شرح])-FIND("سهم",Table1[شرح])-5),"")</f>
        <v>معادن بافق</v>
      </c>
      <c r="K270" s="10" t="str">
        <f>CHOOSE(MID(Table1[تاریخ],6,2),"فروردین","اردیبهشت","خرداد","تیر","مرداد","شهریور","مهر","آبان","آذر","دی","بهمن","اسفند")</f>
        <v>آبان</v>
      </c>
      <c r="L270" s="10" t="str">
        <f>LEFT(Table1[[#All],[تاریخ]],4)</f>
        <v>1397</v>
      </c>
      <c r="M270" s="13" t="str">
        <f>Table1[سال]&amp;"-"&amp;Table1[ماه]</f>
        <v>1397-آبان</v>
      </c>
      <c r="N270" s="9"/>
    </row>
    <row r="271" spans="1:14" ht="15.75" x14ac:dyDescent="0.25">
      <c r="A271" s="17" t="str">
        <f>IF(AND(C271&gt;='گزارش روزانه'!$F$2,C271&lt;='گزارش روزانه'!$F$4,J271='گزارش روزانه'!$D$6),MAX($A$1:A270)+1,"")</f>
        <v/>
      </c>
      <c r="B271" s="10">
        <v>270</v>
      </c>
      <c r="C271" s="10" t="s">
        <v>2769</v>
      </c>
      <c r="D271" s="10" t="s">
        <v>2770</v>
      </c>
      <c r="E271" s="11">
        <v>0</v>
      </c>
      <c r="F271" s="11">
        <v>16500000</v>
      </c>
      <c r="G271" s="11">
        <v>21132</v>
      </c>
      <c r="H2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71" s="10">
        <f>VALUE(IFERROR(MID(Table1[شرح],11,FIND("سهم",Table1[شرح])-11),0))</f>
        <v>0</v>
      </c>
      <c r="J271" s="10" t="str">
        <f>IFERROR(MID(Table1[شرح],FIND("سهم",Table1[شرح])+4,FIND("به نرخ",Table1[شرح])-FIND("سهم",Table1[شرح])-5),"")</f>
        <v/>
      </c>
      <c r="K271" s="10" t="str">
        <f>CHOOSE(MID(Table1[تاریخ],6,2),"فروردین","اردیبهشت","خرداد","تیر","مرداد","شهریور","مهر","آبان","آذر","دی","بهمن","اسفند")</f>
        <v>آبان</v>
      </c>
      <c r="L271" s="10" t="str">
        <f>LEFT(Table1[[#All],[تاریخ]],4)</f>
        <v>1397</v>
      </c>
      <c r="M271" s="13" t="str">
        <f>Table1[سال]&amp;"-"&amp;Table1[ماه]</f>
        <v>1397-آبان</v>
      </c>
      <c r="N271" s="9"/>
    </row>
    <row r="272" spans="1:14" ht="15.75" x14ac:dyDescent="0.25">
      <c r="A272" s="17" t="str">
        <f>IF(AND(C272&gt;='گزارش روزانه'!$F$2,C272&lt;='گزارش روزانه'!$F$4,J272='گزارش روزانه'!$D$6),MAX($A$1:A271)+1,"")</f>
        <v/>
      </c>
      <c r="B272" s="10">
        <v>271</v>
      </c>
      <c r="C272" s="10" t="s">
        <v>2767</v>
      </c>
      <c r="D272" s="10" t="s">
        <v>2768</v>
      </c>
      <c r="E272" s="11">
        <v>10013057</v>
      </c>
      <c r="F272" s="11">
        <v>0</v>
      </c>
      <c r="G272" s="11">
        <v>-9991925</v>
      </c>
      <c r="H2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2" s="10">
        <f>VALUE(IFERROR(MID(Table1[شرح],11,FIND("سهم",Table1[شرح])-11),0))</f>
        <v>286</v>
      </c>
      <c r="J272" s="10" t="str">
        <f>IFERROR(MID(Table1[شرح],FIND("سهم",Table1[شرح])+4,FIND("به نرخ",Table1[شرح])-FIND("سهم",Table1[شرح])-5),"")</f>
        <v>فرآوری موادمعدنی ایران</v>
      </c>
      <c r="K272" s="10" t="str">
        <f>CHOOSE(MID(Table1[تاریخ],6,2),"فروردین","اردیبهشت","خرداد","تیر","مرداد","شهریور","مهر","آبان","آذر","دی","بهمن","اسفند")</f>
        <v>آبان</v>
      </c>
      <c r="L272" s="10" t="str">
        <f>LEFT(Table1[[#All],[تاریخ]],4)</f>
        <v>1397</v>
      </c>
      <c r="M272" s="13" t="str">
        <f>Table1[سال]&amp;"-"&amp;Table1[ماه]</f>
        <v>1397-آبان</v>
      </c>
      <c r="N272" s="9"/>
    </row>
    <row r="273" spans="1:14" ht="15.75" x14ac:dyDescent="0.25">
      <c r="A273" s="17" t="str">
        <f>IF(AND(C273&gt;='گزارش روزانه'!$F$2,C273&lt;='گزارش روزانه'!$F$4,J273='گزارش روزانه'!$D$6),MAX($A$1:A272)+1,"")</f>
        <v/>
      </c>
      <c r="B273" s="10">
        <v>272</v>
      </c>
      <c r="C273" s="10" t="s">
        <v>2765</v>
      </c>
      <c r="D273" s="10" t="s">
        <v>2766</v>
      </c>
      <c r="E273" s="11">
        <v>0</v>
      </c>
      <c r="F273" s="11">
        <v>10000000</v>
      </c>
      <c r="G273" s="11">
        <v>8075</v>
      </c>
      <c r="H2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73" s="10">
        <f>VALUE(IFERROR(MID(Table1[شرح],11,FIND("سهم",Table1[شرح])-11),0))</f>
        <v>0</v>
      </c>
      <c r="J273" s="10" t="str">
        <f>IFERROR(MID(Table1[شرح],FIND("سهم",Table1[شرح])+4,FIND("به نرخ",Table1[شرح])-FIND("سهم",Table1[شرح])-5),"")</f>
        <v/>
      </c>
      <c r="K273" s="10" t="str">
        <f>CHOOSE(MID(Table1[تاریخ],6,2),"فروردین","اردیبهشت","خرداد","تیر","مرداد","شهریور","مهر","آبان","آذر","دی","بهمن","اسفند")</f>
        <v>آبان</v>
      </c>
      <c r="L273" s="10" t="str">
        <f>LEFT(Table1[[#All],[تاریخ]],4)</f>
        <v>1397</v>
      </c>
      <c r="M273" s="13" t="str">
        <f>Table1[سال]&amp;"-"&amp;Table1[ماه]</f>
        <v>1397-آبان</v>
      </c>
      <c r="N273" s="9"/>
    </row>
    <row r="274" spans="1:14" ht="15.75" x14ac:dyDescent="0.25">
      <c r="A274" s="17" t="str">
        <f>IF(AND(C274&gt;='گزارش روزانه'!$F$2,C274&lt;='گزارش روزانه'!$F$4,J274='گزارش روزانه'!$D$6),MAX($A$1:A273)+1,"")</f>
        <v/>
      </c>
      <c r="B274" s="10">
        <v>273</v>
      </c>
      <c r="C274" s="10" t="s">
        <v>2763</v>
      </c>
      <c r="D274" s="10" t="s">
        <v>2764</v>
      </c>
      <c r="E274" s="11">
        <v>31921477</v>
      </c>
      <c r="F274" s="11">
        <v>0</v>
      </c>
      <c r="G274" s="11">
        <v>-31913402</v>
      </c>
      <c r="H2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4" s="10">
        <f>VALUE(IFERROR(MID(Table1[شرح],11,FIND("سهم",Table1[شرح])-11),0))</f>
        <v>917</v>
      </c>
      <c r="J274" s="10" t="str">
        <f>IFERROR(MID(Table1[شرح],FIND("سهم",Table1[شرح])+4,FIND("به نرخ",Table1[شرح])-FIND("سهم",Table1[شرح])-5),"")</f>
        <v>فرآوری موادمعدنی ایران</v>
      </c>
      <c r="K274" s="10" t="str">
        <f>CHOOSE(MID(Table1[تاریخ],6,2),"فروردین","اردیبهشت","خرداد","تیر","مرداد","شهریور","مهر","آبان","آذر","دی","بهمن","اسفند")</f>
        <v>آذر</v>
      </c>
      <c r="L274" s="10" t="str">
        <f>LEFT(Table1[[#All],[تاریخ]],4)</f>
        <v>1397</v>
      </c>
      <c r="M274" s="13" t="str">
        <f>Table1[سال]&amp;"-"&amp;Table1[ماه]</f>
        <v>1397-آذر</v>
      </c>
      <c r="N274" s="9"/>
    </row>
    <row r="275" spans="1:14" ht="15.75" x14ac:dyDescent="0.25">
      <c r="A275" s="17" t="str">
        <f>IF(AND(C275&gt;='گزارش روزانه'!$F$2,C275&lt;='گزارش روزانه'!$F$4,J275='گزارش روزانه'!$D$6),MAX($A$1:A274)+1,"")</f>
        <v/>
      </c>
      <c r="B275" s="10">
        <v>274</v>
      </c>
      <c r="C275" s="10" t="s">
        <v>2761</v>
      </c>
      <c r="D275" s="10" t="s">
        <v>2762</v>
      </c>
      <c r="E275" s="11">
        <v>0</v>
      </c>
      <c r="F275" s="11">
        <v>32000000</v>
      </c>
      <c r="G275" s="11">
        <v>86598</v>
      </c>
      <c r="H2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75" s="10">
        <f>VALUE(IFERROR(MID(Table1[شرح],11,FIND("سهم",Table1[شرح])-11),0))</f>
        <v>0</v>
      </c>
      <c r="J275" s="10" t="str">
        <f>IFERROR(MID(Table1[شرح],FIND("سهم",Table1[شرح])+4,FIND("به نرخ",Table1[شرح])-FIND("سهم",Table1[شرح])-5),"")</f>
        <v/>
      </c>
      <c r="K275" s="10" t="str">
        <f>CHOOSE(MID(Table1[تاریخ],6,2),"فروردین","اردیبهشت","خرداد","تیر","مرداد","شهریور","مهر","آبان","آذر","دی","بهمن","اسفند")</f>
        <v>آذر</v>
      </c>
      <c r="L275" s="10" t="str">
        <f>LEFT(Table1[[#All],[تاریخ]],4)</f>
        <v>1397</v>
      </c>
      <c r="M275" s="13" t="str">
        <f>Table1[سال]&amp;"-"&amp;Table1[ماه]</f>
        <v>1397-آذر</v>
      </c>
      <c r="N275" s="9"/>
    </row>
    <row r="276" spans="1:14" ht="15.75" x14ac:dyDescent="0.25">
      <c r="A276" s="17" t="str">
        <f>IF(AND(C276&gt;='گزارش روزانه'!$F$2,C276&lt;='گزارش روزانه'!$F$4,J276='گزارش روزانه'!$D$6),MAX($A$1:A275)+1,"")</f>
        <v/>
      </c>
      <c r="B276" s="10">
        <v>275</v>
      </c>
      <c r="C276" s="10" t="s">
        <v>2759</v>
      </c>
      <c r="D276" s="10" t="s">
        <v>2760</v>
      </c>
      <c r="E276" s="11">
        <v>16085482</v>
      </c>
      <c r="F276" s="11">
        <v>0</v>
      </c>
      <c r="G276" s="11">
        <v>-15998884</v>
      </c>
      <c r="H2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6" s="10">
        <f>VALUE(IFERROR(MID(Table1[شرح],11,FIND("سهم",Table1[شرح])-11),0))</f>
        <v>537</v>
      </c>
      <c r="J276" s="10" t="str">
        <f>IFERROR(MID(Table1[شرح],FIND("سهم",Table1[شرح])+4,FIND("به نرخ",Table1[شرح])-FIND("سهم",Table1[شرح])-5),"")</f>
        <v>فرآوری موادمعدنی ایران</v>
      </c>
      <c r="K276" s="10" t="str">
        <f>CHOOSE(MID(Table1[تاریخ],6,2),"فروردین","اردیبهشت","خرداد","تیر","مرداد","شهریور","مهر","آبان","آذر","دی","بهمن","اسفند")</f>
        <v>آذر</v>
      </c>
      <c r="L276" s="10" t="str">
        <f>LEFT(Table1[[#All],[تاریخ]],4)</f>
        <v>1397</v>
      </c>
      <c r="M276" s="13" t="str">
        <f>Table1[سال]&amp;"-"&amp;Table1[ماه]</f>
        <v>1397-آذر</v>
      </c>
      <c r="N276" s="9"/>
    </row>
    <row r="277" spans="1:14" ht="15.75" x14ac:dyDescent="0.25">
      <c r="A277" s="17" t="str">
        <f>IF(AND(C277&gt;='گزارش روزانه'!$F$2,C277&lt;='گزارش روزانه'!$F$4,J277='گزارش روزانه'!$D$6),MAX($A$1:A276)+1,"")</f>
        <v/>
      </c>
      <c r="B277" s="10">
        <v>276</v>
      </c>
      <c r="C277" s="10" t="s">
        <v>2757</v>
      </c>
      <c r="D277" s="10" t="s">
        <v>2758</v>
      </c>
      <c r="E277" s="11">
        <v>0</v>
      </c>
      <c r="F277" s="11">
        <v>16000000</v>
      </c>
      <c r="G277" s="11">
        <v>1116</v>
      </c>
      <c r="H2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77" s="10">
        <f>VALUE(IFERROR(MID(Table1[شرح],11,FIND("سهم",Table1[شرح])-11),0))</f>
        <v>0</v>
      </c>
      <c r="J277" s="10" t="str">
        <f>IFERROR(MID(Table1[شرح],FIND("سهم",Table1[شرح])+4,FIND("به نرخ",Table1[شرح])-FIND("سهم",Table1[شرح])-5),"")</f>
        <v/>
      </c>
      <c r="K277" s="10" t="str">
        <f>CHOOSE(MID(Table1[تاریخ],6,2),"فروردین","اردیبهشت","خرداد","تیر","مرداد","شهریور","مهر","آبان","آذر","دی","بهمن","اسفند")</f>
        <v>آذر</v>
      </c>
      <c r="L277" s="10" t="str">
        <f>LEFT(Table1[[#All],[تاریخ]],4)</f>
        <v>1397</v>
      </c>
      <c r="M277" s="13" t="str">
        <f>Table1[سال]&amp;"-"&amp;Table1[ماه]</f>
        <v>1397-آذر</v>
      </c>
      <c r="N277" s="9"/>
    </row>
    <row r="278" spans="1:14" ht="15.75" x14ac:dyDescent="0.25">
      <c r="A278" s="17" t="str">
        <f>IF(AND(C278&gt;='گزارش روزانه'!$F$2,C278&lt;='گزارش روزانه'!$F$4,J278='گزارش روزانه'!$D$6),MAX($A$1:A277)+1,"")</f>
        <v/>
      </c>
      <c r="B278" s="10">
        <v>277</v>
      </c>
      <c r="C278" s="10" t="s">
        <v>2755</v>
      </c>
      <c r="D278" s="10" t="s">
        <v>2756</v>
      </c>
      <c r="E278" s="11">
        <v>23992459</v>
      </c>
      <c r="F278" s="11">
        <v>0</v>
      </c>
      <c r="G278" s="11">
        <v>-23991343</v>
      </c>
      <c r="H2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8" s="10">
        <f>VALUE(IFERROR(MID(Table1[شرح],11,FIND("سهم",Table1[شرح])-11),0))</f>
        <v>1655</v>
      </c>
      <c r="J278" s="10" t="str">
        <f>IFERROR(MID(Table1[شرح],FIND("سهم",Table1[شرح])+4,FIND("به نرخ",Table1[شرح])-FIND("سهم",Table1[شرح])-5),"")</f>
        <v>آسان پرداخت پرشین</v>
      </c>
      <c r="K278" s="10" t="str">
        <f>CHOOSE(MID(Table1[تاریخ],6,2),"فروردین","اردیبهشت","خرداد","تیر","مرداد","شهریور","مهر","آبان","آذر","دی","بهمن","اسفند")</f>
        <v>آذر</v>
      </c>
      <c r="L278" s="10" t="str">
        <f>LEFT(Table1[[#All],[تاریخ]],4)</f>
        <v>1397</v>
      </c>
      <c r="M278" s="13" t="str">
        <f>Table1[سال]&amp;"-"&amp;Table1[ماه]</f>
        <v>1397-آذر</v>
      </c>
      <c r="N278" s="9"/>
    </row>
    <row r="279" spans="1:14" ht="15.75" x14ac:dyDescent="0.25">
      <c r="A279" s="17" t="str">
        <f>IF(AND(C279&gt;='گزارش روزانه'!$F$2,C279&lt;='گزارش روزانه'!$F$4,J279='گزارش روزانه'!$D$6),MAX($A$1:A278)+1,"")</f>
        <v/>
      </c>
      <c r="B279" s="10">
        <v>278</v>
      </c>
      <c r="C279" s="10" t="s">
        <v>2751</v>
      </c>
      <c r="D279" s="10" t="s">
        <v>2752</v>
      </c>
      <c r="E279" s="11">
        <v>5997476</v>
      </c>
      <c r="F279" s="11">
        <v>0</v>
      </c>
      <c r="G279" s="11">
        <v>-7989655</v>
      </c>
      <c r="H2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9" s="10">
        <f>VALUE(IFERROR(MID(Table1[شرح],11,FIND("سهم",Table1[شرح])-11),0))</f>
        <v>421</v>
      </c>
      <c r="J279" s="10" t="str">
        <f>IFERROR(MID(Table1[شرح],FIND("سهم",Table1[شرح])+4,FIND("به نرخ",Table1[شرح])-FIND("سهم",Table1[شرح])-5),"")</f>
        <v>آسان پرداخت پرشین</v>
      </c>
      <c r="K279" s="10" t="str">
        <f>CHOOSE(MID(Table1[تاریخ],6,2),"فروردین","اردیبهشت","خرداد","تیر","مرداد","شهریور","مهر","آبان","آذر","دی","بهمن","اسفند")</f>
        <v>آذر</v>
      </c>
      <c r="L279" s="10" t="str">
        <f>LEFT(Table1[[#All],[تاریخ]],4)</f>
        <v>1397</v>
      </c>
      <c r="M279" s="13" t="str">
        <f>Table1[سال]&amp;"-"&amp;Table1[ماه]</f>
        <v>1397-آذر</v>
      </c>
      <c r="N279" s="9"/>
    </row>
    <row r="280" spans="1:14" ht="15.75" x14ac:dyDescent="0.25">
      <c r="A280" s="17" t="str">
        <f>IF(AND(C280&gt;='گزارش روزانه'!$F$2,C280&lt;='گزارش روزانه'!$F$4,J280='گزارش روزانه'!$D$6),MAX($A$1:A279)+1,"")</f>
        <v/>
      </c>
      <c r="B280" s="10">
        <v>279</v>
      </c>
      <c r="C280" s="10" t="s">
        <v>2751</v>
      </c>
      <c r="D280" s="10" t="s">
        <v>2753</v>
      </c>
      <c r="E280" s="11">
        <v>2000836</v>
      </c>
      <c r="F280" s="11">
        <v>0</v>
      </c>
      <c r="G280" s="11">
        <v>-1992179</v>
      </c>
      <c r="H2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80" s="10">
        <f>VALUE(IFERROR(MID(Table1[شرح],11,FIND("سهم",Table1[شرح])-11),0))</f>
        <v>460</v>
      </c>
      <c r="J280" s="10" t="str">
        <f>IFERROR(MID(Table1[شرح],FIND("سهم",Table1[شرح])+4,FIND("به نرخ",Table1[شرح])-FIND("سهم",Table1[شرح])-5),"")</f>
        <v>تجارت الکترونیک پارسیان کیش</v>
      </c>
      <c r="K280" s="10" t="str">
        <f>CHOOSE(MID(Table1[تاریخ],6,2),"فروردین","اردیبهشت","خرداد","تیر","مرداد","شهریور","مهر","آبان","آذر","دی","بهمن","اسفند")</f>
        <v>آذر</v>
      </c>
      <c r="L280" s="10" t="str">
        <f>LEFT(Table1[[#All],[تاریخ]],4)</f>
        <v>1397</v>
      </c>
      <c r="M280" s="13" t="str">
        <f>Table1[سال]&amp;"-"&amp;Table1[ماه]</f>
        <v>1397-آذر</v>
      </c>
      <c r="N280" s="9"/>
    </row>
    <row r="281" spans="1:14" ht="15.75" x14ac:dyDescent="0.25">
      <c r="A281" s="17" t="str">
        <f>IF(AND(C281&gt;='گزارش روزانه'!$F$2,C281&lt;='گزارش روزانه'!$F$4,J281='گزارش روزانه'!$D$6),MAX($A$1:A280)+1,"")</f>
        <v/>
      </c>
      <c r="B281" s="10">
        <v>280</v>
      </c>
      <c r="C281" s="10" t="s">
        <v>2751</v>
      </c>
      <c r="D281" s="10" t="s">
        <v>2754</v>
      </c>
      <c r="E281" s="11">
        <v>0</v>
      </c>
      <c r="F281" s="11">
        <v>24000000</v>
      </c>
      <c r="G281" s="11">
        <v>8657</v>
      </c>
      <c r="H2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81" s="10">
        <f>VALUE(IFERROR(MID(Table1[شرح],11,FIND("سهم",Table1[شرح])-11),0))</f>
        <v>0</v>
      </c>
      <c r="J281" s="10" t="str">
        <f>IFERROR(MID(Table1[شرح],FIND("سهم",Table1[شرح])+4,FIND("به نرخ",Table1[شرح])-FIND("سهم",Table1[شرح])-5),"")</f>
        <v/>
      </c>
      <c r="K281" s="10" t="str">
        <f>CHOOSE(MID(Table1[تاریخ],6,2),"فروردین","اردیبهشت","خرداد","تیر","مرداد","شهریور","مهر","آبان","آذر","دی","بهمن","اسفند")</f>
        <v>آذر</v>
      </c>
      <c r="L281" s="10" t="str">
        <f>LEFT(Table1[[#All],[تاریخ]],4)</f>
        <v>1397</v>
      </c>
      <c r="M281" s="13" t="str">
        <f>Table1[سال]&amp;"-"&amp;Table1[ماه]</f>
        <v>1397-آذر</v>
      </c>
      <c r="N281" s="9"/>
    </row>
    <row r="282" spans="1:14" ht="15.75" x14ac:dyDescent="0.25">
      <c r="A282" s="17" t="str">
        <f>IF(AND(C282&gt;='گزارش روزانه'!$F$2,C282&lt;='گزارش روزانه'!$F$4,J282='گزارش روزانه'!$D$6),MAX($A$1:A281)+1,"")</f>
        <v/>
      </c>
      <c r="B282" s="10">
        <v>281</v>
      </c>
      <c r="C282" s="10" t="s">
        <v>2749</v>
      </c>
      <c r="D282" s="10" t="s">
        <v>2750</v>
      </c>
      <c r="E282" s="11">
        <v>0</v>
      </c>
      <c r="F282" s="11">
        <v>8000000</v>
      </c>
      <c r="G282" s="11">
        <v>10345</v>
      </c>
      <c r="H2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82" s="10">
        <f>VALUE(IFERROR(MID(Table1[شرح],11,FIND("سهم",Table1[شرح])-11),0))</f>
        <v>0</v>
      </c>
      <c r="J282" s="10" t="str">
        <f>IFERROR(MID(Table1[شرح],FIND("سهم",Table1[شرح])+4,FIND("به نرخ",Table1[شرح])-FIND("سهم",Table1[شرح])-5),"")</f>
        <v/>
      </c>
      <c r="K282" s="10" t="str">
        <f>CHOOSE(MID(Table1[تاریخ],6,2),"فروردین","اردیبهشت","خرداد","تیر","مرداد","شهریور","مهر","آبان","آذر","دی","بهمن","اسفند")</f>
        <v>آذر</v>
      </c>
      <c r="L282" s="10" t="str">
        <f>LEFT(Table1[[#All],[تاریخ]],4)</f>
        <v>1397</v>
      </c>
      <c r="M282" s="13" t="str">
        <f>Table1[سال]&amp;"-"&amp;Table1[ماه]</f>
        <v>1397-آذر</v>
      </c>
      <c r="N282" s="9"/>
    </row>
    <row r="283" spans="1:14" ht="15.75" x14ac:dyDescent="0.25">
      <c r="A283" s="17" t="str">
        <f>IF(AND(C283&gt;='گزارش روزانه'!$F$2,C283&lt;='گزارش روزانه'!$F$4,J283='گزارش روزانه'!$D$6),MAX($A$1:A282)+1,"")</f>
        <v/>
      </c>
      <c r="B283" s="10">
        <v>282</v>
      </c>
      <c r="C283" s="10" t="s">
        <v>2745</v>
      </c>
      <c r="D283" s="10" t="s">
        <v>2746</v>
      </c>
      <c r="E283" s="11">
        <v>17911723</v>
      </c>
      <c r="F283" s="11">
        <v>0</v>
      </c>
      <c r="G283" s="11">
        <v>-21997245</v>
      </c>
      <c r="H2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83" s="10">
        <f>VALUE(IFERROR(MID(Table1[شرح],11,FIND("سهم",Table1[شرح])-11),0))</f>
        <v>1260</v>
      </c>
      <c r="J283" s="10" t="str">
        <f>IFERROR(MID(Table1[شرح],FIND("سهم",Table1[شرح])+4,FIND("به نرخ",Table1[شرح])-FIND("سهم",Table1[شرح])-5),"")</f>
        <v>به پرداخت ملت</v>
      </c>
      <c r="K283" s="10" t="str">
        <f>CHOOSE(MID(Table1[تاریخ],6,2),"فروردین","اردیبهشت","خرداد","تیر","مرداد","شهریور","مهر","آبان","آذر","دی","بهمن","اسفند")</f>
        <v>آذر</v>
      </c>
      <c r="L283" s="10" t="str">
        <f>LEFT(Table1[[#All],[تاریخ]],4)</f>
        <v>1397</v>
      </c>
      <c r="M283" s="13" t="str">
        <f>Table1[سال]&amp;"-"&amp;Table1[ماه]</f>
        <v>1397-آذر</v>
      </c>
      <c r="N283" s="9"/>
    </row>
    <row r="284" spans="1:14" ht="15.75" x14ac:dyDescent="0.25">
      <c r="A284" s="17" t="str">
        <f>IF(AND(C284&gt;='گزارش روزانه'!$F$2,C284&lt;='گزارش روزانه'!$F$4,J284='گزارش روزانه'!$D$6),MAX($A$1:A283)+1,"")</f>
        <v/>
      </c>
      <c r="B284" s="10">
        <v>283</v>
      </c>
      <c r="C284" s="10" t="s">
        <v>2745</v>
      </c>
      <c r="D284" s="10" t="s">
        <v>2747</v>
      </c>
      <c r="E284" s="11">
        <v>2075189</v>
      </c>
      <c r="F284" s="11">
        <v>0</v>
      </c>
      <c r="G284" s="11">
        <v>-4085522</v>
      </c>
      <c r="H2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84" s="10">
        <f>VALUE(IFERROR(MID(Table1[شرح],11,FIND("سهم",Table1[شرح])-11),0))</f>
        <v>146</v>
      </c>
      <c r="J284" s="10" t="str">
        <f>IFERROR(MID(Table1[شرح],FIND("سهم",Table1[شرح])+4,FIND("به نرخ",Table1[شرح])-FIND("سهم",Table1[شرح])-5),"")</f>
        <v>به پرداخت ملت</v>
      </c>
      <c r="K284" s="10" t="str">
        <f>CHOOSE(MID(Table1[تاریخ],6,2),"فروردین","اردیبهشت","خرداد","تیر","مرداد","شهریور","مهر","آبان","آذر","دی","بهمن","اسفند")</f>
        <v>آذر</v>
      </c>
      <c r="L284" s="10" t="str">
        <f>LEFT(Table1[[#All],[تاریخ]],4)</f>
        <v>1397</v>
      </c>
      <c r="M284" s="13" t="str">
        <f>Table1[سال]&amp;"-"&amp;Table1[ماه]</f>
        <v>1397-آذر</v>
      </c>
      <c r="N284" s="9"/>
    </row>
    <row r="285" spans="1:14" ht="15.75" x14ac:dyDescent="0.25">
      <c r="A285" s="17" t="str">
        <f>IF(AND(C285&gt;='گزارش روزانه'!$F$2,C285&lt;='گزارش روزانه'!$F$4,J285='گزارش روزانه'!$D$6),MAX($A$1:A284)+1,"")</f>
        <v/>
      </c>
      <c r="B285" s="10">
        <v>284</v>
      </c>
      <c r="C285" s="10" t="s">
        <v>2745</v>
      </c>
      <c r="D285" s="10" t="s">
        <v>2748</v>
      </c>
      <c r="E285" s="11">
        <v>2020678</v>
      </c>
      <c r="F285" s="11">
        <v>0</v>
      </c>
      <c r="G285" s="11">
        <v>-2010333</v>
      </c>
      <c r="H2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85" s="10">
        <f>VALUE(IFERROR(MID(Table1[شرح],11,FIND("سهم",Table1[شرح])-11),0))</f>
        <v>462</v>
      </c>
      <c r="J285" s="10" t="str">
        <f>IFERROR(MID(Table1[شرح],FIND("سهم",Table1[شرح])+4,FIND("به نرخ",Table1[شرح])-FIND("سهم",Table1[شرح])-5),"")</f>
        <v>تجارت الکترونیک پارسیان کیش</v>
      </c>
      <c r="K285" s="10" t="str">
        <f>CHOOSE(MID(Table1[تاریخ],6,2),"فروردین","اردیبهشت","خرداد","تیر","مرداد","شهریور","مهر","آبان","آذر","دی","بهمن","اسفند")</f>
        <v>آذر</v>
      </c>
      <c r="L285" s="10" t="str">
        <f>LEFT(Table1[[#All],[تاریخ]],4)</f>
        <v>1397</v>
      </c>
      <c r="M285" s="13" t="str">
        <f>Table1[سال]&amp;"-"&amp;Table1[ماه]</f>
        <v>1397-آذر</v>
      </c>
      <c r="N285" s="9"/>
    </row>
    <row r="286" spans="1:14" ht="15.75" x14ac:dyDescent="0.25">
      <c r="A286" s="17" t="str">
        <f>IF(AND(C286&gt;='گزارش روزانه'!$F$2,C286&lt;='گزارش روزانه'!$F$4,J286='گزارش روزانه'!$D$6),MAX($A$1:A285)+1,"")</f>
        <v/>
      </c>
      <c r="B286" s="10">
        <v>285</v>
      </c>
      <c r="C286" s="10" t="s">
        <v>2743</v>
      </c>
      <c r="D286" s="10" t="s">
        <v>2744</v>
      </c>
      <c r="E286" s="11">
        <v>0</v>
      </c>
      <c r="F286" s="11">
        <v>22000000</v>
      </c>
      <c r="G286" s="11">
        <v>2755</v>
      </c>
      <c r="H2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86" s="10">
        <f>VALUE(IFERROR(MID(Table1[شرح],11,FIND("سهم",Table1[شرح])-11),0))</f>
        <v>0</v>
      </c>
      <c r="J286" s="10" t="str">
        <f>IFERROR(MID(Table1[شرح],FIND("سهم",Table1[شرح])+4,FIND("به نرخ",Table1[شرح])-FIND("سهم",Table1[شرح])-5),"")</f>
        <v/>
      </c>
      <c r="K286" s="10" t="str">
        <f>CHOOSE(MID(Table1[تاریخ],6,2),"فروردین","اردیبهشت","خرداد","تیر","مرداد","شهریور","مهر","آبان","آذر","دی","بهمن","اسفند")</f>
        <v>آذر</v>
      </c>
      <c r="L286" s="10" t="str">
        <f>LEFT(Table1[[#All],[تاریخ]],4)</f>
        <v>1397</v>
      </c>
      <c r="M286" s="13" t="str">
        <f>Table1[سال]&amp;"-"&amp;Table1[ماه]</f>
        <v>1397-آذر</v>
      </c>
      <c r="N286" s="9"/>
    </row>
    <row r="287" spans="1:14" ht="15.75" x14ac:dyDescent="0.25">
      <c r="A287" s="17" t="str">
        <f>IF(AND(C287&gt;='گزارش روزانه'!$F$2,C287&lt;='گزارش روزانه'!$F$4,J287='گزارش روزانه'!$D$6),MAX($A$1:A286)+1,"")</f>
        <v/>
      </c>
      <c r="B287" s="10">
        <v>286</v>
      </c>
      <c r="C287" s="10" t="s">
        <v>2738</v>
      </c>
      <c r="D287" s="10" t="s">
        <v>2739</v>
      </c>
      <c r="E287" s="11">
        <v>14416584</v>
      </c>
      <c r="F287" s="11">
        <v>0</v>
      </c>
      <c r="G287" s="11">
        <v>97727256</v>
      </c>
      <c r="H2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87" s="10">
        <f>VALUE(IFERROR(MID(Table1[شرح],11,FIND("سهم",Table1[شرح])-11),0))</f>
        <v>5000</v>
      </c>
      <c r="J287" s="10" t="str">
        <f>IFERROR(MID(Table1[شرح],FIND("سهم",Table1[شرح])+4,FIND("به نرخ",Table1[شرح])-FIND("سهم",Table1[شرح])-5),"")</f>
        <v>سرامیک های صنعتی اردکان</v>
      </c>
      <c r="K287" s="10" t="str">
        <f>CHOOSE(MID(Table1[تاریخ],6,2),"فروردین","اردیبهشت","خرداد","تیر","مرداد","شهریور","مهر","آبان","آذر","دی","بهمن","اسفند")</f>
        <v>دی</v>
      </c>
      <c r="L287" s="10" t="str">
        <f>LEFT(Table1[[#All],[تاریخ]],4)</f>
        <v>1397</v>
      </c>
      <c r="M287" s="13" t="str">
        <f>Table1[سال]&amp;"-"&amp;Table1[ماه]</f>
        <v>1397-دی</v>
      </c>
      <c r="N287" s="9"/>
    </row>
    <row r="288" spans="1:14" ht="15.75" x14ac:dyDescent="0.25">
      <c r="A288" s="17" t="str">
        <f>IF(AND(C288&gt;='گزارش روزانه'!$F$2,C288&lt;='گزارش روزانه'!$F$4,J288='گزارش روزانه'!$D$6),MAX($A$1:A287)+1,"")</f>
        <v/>
      </c>
      <c r="B288" s="10">
        <v>287</v>
      </c>
      <c r="C288" s="10" t="s">
        <v>2738</v>
      </c>
      <c r="D288" s="10" t="s">
        <v>2740</v>
      </c>
      <c r="E288" s="11">
        <v>50134007</v>
      </c>
      <c r="F288" s="11">
        <v>0</v>
      </c>
      <c r="G288" s="11">
        <v>112143840</v>
      </c>
      <c r="H2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88" s="10">
        <f>VALUE(IFERROR(MID(Table1[شرح],11,FIND("سهم",Table1[شرح])-11),0))</f>
        <v>33627</v>
      </c>
      <c r="J288" s="10" t="str">
        <f>IFERROR(MID(Table1[شرح],FIND("سهم",Table1[شرح])+4,FIND("به نرخ",Table1[شرح])-FIND("سهم",Table1[شرح])-5),"")</f>
        <v>بانک تجارت</v>
      </c>
      <c r="K288" s="10" t="str">
        <f>CHOOSE(MID(Table1[تاریخ],6,2),"فروردین","اردیبهشت","خرداد","تیر","مرداد","شهریور","مهر","آبان","آذر","دی","بهمن","اسفند")</f>
        <v>دی</v>
      </c>
      <c r="L288" s="10" t="str">
        <f>LEFT(Table1[[#All],[تاریخ]],4)</f>
        <v>1397</v>
      </c>
      <c r="M288" s="13" t="str">
        <f>Table1[سال]&amp;"-"&amp;Table1[ماه]</f>
        <v>1397-دی</v>
      </c>
      <c r="N288" s="9"/>
    </row>
    <row r="289" spans="1:14" ht="15.75" x14ac:dyDescent="0.25">
      <c r="A289" s="17" t="str">
        <f>IF(AND(C289&gt;='گزارش روزانه'!$F$2,C289&lt;='گزارش روزانه'!$F$4,J289='گزارش روزانه'!$D$6),MAX($A$1:A288)+1,"")</f>
        <v/>
      </c>
      <c r="B289" s="10">
        <v>288</v>
      </c>
      <c r="C289" s="10" t="s">
        <v>2738</v>
      </c>
      <c r="D289" s="10" t="s">
        <v>2741</v>
      </c>
      <c r="E289" s="11">
        <v>0</v>
      </c>
      <c r="F289" s="11">
        <v>12660344</v>
      </c>
      <c r="G289" s="11">
        <v>162277847</v>
      </c>
      <c r="H2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89" s="10">
        <f>VALUE(IFERROR(MID(Table1[شرح],11,FIND("سهم",Table1[شرح])-11),0))</f>
        <v>6846</v>
      </c>
      <c r="J289" s="10" t="str">
        <f>IFERROR(MID(Table1[شرح],FIND("سهم",Table1[شرح])+4,FIND("به نرخ",Table1[شرح])-FIND("سهم",Table1[شرح])-5),"")</f>
        <v>سهامی ذوب آهن اصفهان</v>
      </c>
      <c r="K289" s="10" t="str">
        <f>CHOOSE(MID(Table1[تاریخ],6,2),"فروردین","اردیبهشت","خرداد","تیر","مرداد","شهریور","مهر","آبان","آذر","دی","بهمن","اسفند")</f>
        <v>دی</v>
      </c>
      <c r="L289" s="10" t="str">
        <f>LEFT(Table1[[#All],[تاریخ]],4)</f>
        <v>1397</v>
      </c>
      <c r="M289" s="13" t="str">
        <f>Table1[سال]&amp;"-"&amp;Table1[ماه]</f>
        <v>1397-دی</v>
      </c>
      <c r="N289" s="9"/>
    </row>
    <row r="290" spans="1:14" ht="15.75" x14ac:dyDescent="0.25">
      <c r="A290" s="17" t="str">
        <f>IF(AND(C290&gt;='گزارش روزانه'!$F$2,C290&lt;='گزارش روزانه'!$F$4,J290='گزارش روزانه'!$D$6),MAX($A$1:A289)+1,"")</f>
        <v/>
      </c>
      <c r="B290" s="10">
        <v>289</v>
      </c>
      <c r="C290" s="10" t="s">
        <v>2738</v>
      </c>
      <c r="D290" s="10" t="s">
        <v>2742</v>
      </c>
      <c r="E290" s="11">
        <v>0</v>
      </c>
      <c r="F290" s="11">
        <v>149614748</v>
      </c>
      <c r="G290" s="11">
        <v>149617503</v>
      </c>
      <c r="H2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90" s="10">
        <f>VALUE(IFERROR(MID(Table1[شرح],11,FIND("سهم",Table1[شرح])-11),0))</f>
        <v>80000</v>
      </c>
      <c r="J290" s="10" t="str">
        <f>IFERROR(MID(Table1[شرح],FIND("سهم",Table1[شرح])+4,FIND("به نرخ",Table1[شرح])-FIND("سهم",Table1[شرح])-5),"")</f>
        <v>سهامی ذوب آهن اصفهان</v>
      </c>
      <c r="K290" s="10" t="str">
        <f>CHOOSE(MID(Table1[تاریخ],6,2),"فروردین","اردیبهشت","خرداد","تیر","مرداد","شهریور","مهر","آبان","آذر","دی","بهمن","اسفند")</f>
        <v>دی</v>
      </c>
      <c r="L290" s="10" t="str">
        <f>LEFT(Table1[[#All],[تاریخ]],4)</f>
        <v>1397</v>
      </c>
      <c r="M290" s="13" t="str">
        <f>Table1[سال]&amp;"-"&amp;Table1[ماه]</f>
        <v>1397-دی</v>
      </c>
      <c r="N290" s="9"/>
    </row>
    <row r="291" spans="1:14" ht="15.75" x14ac:dyDescent="0.25">
      <c r="A291" s="17" t="str">
        <f>IF(AND(C291&gt;='گزارش روزانه'!$F$2,C291&lt;='گزارش روزانه'!$F$4,J291='گزارش روزانه'!$D$6),MAX($A$1:A290)+1,"")</f>
        <v/>
      </c>
      <c r="B291" s="10">
        <v>290</v>
      </c>
      <c r="C291" s="10" t="s">
        <v>2732</v>
      </c>
      <c r="D291" s="10" t="s">
        <v>2733</v>
      </c>
      <c r="E291" s="11">
        <v>4568087</v>
      </c>
      <c r="F291" s="11">
        <v>0</v>
      </c>
      <c r="G291" s="11">
        <v>16124</v>
      </c>
      <c r="H2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1" s="10">
        <f>VALUE(IFERROR(MID(Table1[شرح],11,FIND("سهم",Table1[شرح])-11),0))</f>
        <v>344</v>
      </c>
      <c r="J291" s="10" t="str">
        <f>IFERROR(MID(Table1[شرح],FIND("سهم",Table1[شرح])+4,FIND("به نرخ",Table1[شرح])-FIND("سهم",Table1[شرح])-5),"")</f>
        <v>به پرداخت ملت</v>
      </c>
      <c r="K291" s="10" t="str">
        <f>CHOOSE(MID(Table1[تاریخ],6,2),"فروردین","اردیبهشت","خرداد","تیر","مرداد","شهریور","مهر","آبان","آذر","دی","بهمن","اسفند")</f>
        <v>دی</v>
      </c>
      <c r="L291" s="10" t="str">
        <f>LEFT(Table1[[#All],[تاریخ]],4)</f>
        <v>1397</v>
      </c>
      <c r="M291" s="13" t="str">
        <f>Table1[سال]&amp;"-"&amp;Table1[ماه]</f>
        <v>1397-دی</v>
      </c>
      <c r="N291" s="9"/>
    </row>
    <row r="292" spans="1:14" ht="15.75" x14ac:dyDescent="0.25">
      <c r="A292" s="17" t="str">
        <f>IF(AND(C292&gt;='گزارش روزانه'!$F$2,C292&lt;='گزارش روزانه'!$F$4,J292='گزارش روزانه'!$D$6),MAX($A$1:A291)+1,"")</f>
        <v/>
      </c>
      <c r="B292" s="10">
        <v>291</v>
      </c>
      <c r="C292" s="10" t="s">
        <v>2732</v>
      </c>
      <c r="D292" s="10" t="s">
        <v>2734</v>
      </c>
      <c r="E292" s="11">
        <v>9442315</v>
      </c>
      <c r="F292" s="11">
        <v>0</v>
      </c>
      <c r="G292" s="11">
        <v>4584211</v>
      </c>
      <c r="H2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2" s="10">
        <f>VALUE(IFERROR(MID(Table1[شرح],11,FIND("سهم",Table1[شرح])-11),0))</f>
        <v>711</v>
      </c>
      <c r="J292" s="10" t="str">
        <f>IFERROR(MID(Table1[شرح],FIND("سهم",Table1[شرح])+4,FIND("به نرخ",Table1[شرح])-FIND("سهم",Table1[شرح])-5),"")</f>
        <v>به پرداخت ملت</v>
      </c>
      <c r="K292" s="10" t="str">
        <f>CHOOSE(MID(Table1[تاریخ],6,2),"فروردین","اردیبهشت","خرداد","تیر","مرداد","شهریور","مهر","آبان","آذر","دی","بهمن","اسفند")</f>
        <v>دی</v>
      </c>
      <c r="L292" s="10" t="str">
        <f>LEFT(Table1[[#All],[تاریخ]],4)</f>
        <v>1397</v>
      </c>
      <c r="M292" s="13" t="str">
        <f>Table1[سال]&amp;"-"&amp;Table1[ماه]</f>
        <v>1397-دی</v>
      </c>
      <c r="N292" s="9"/>
    </row>
    <row r="293" spans="1:14" ht="15.75" x14ac:dyDescent="0.25">
      <c r="A293" s="17" t="str">
        <f>IF(AND(C293&gt;='گزارش روزانه'!$F$2,C293&lt;='گزارش روزانه'!$F$4,J293='گزارش روزانه'!$D$6),MAX($A$1:A292)+1,"")</f>
        <v/>
      </c>
      <c r="B293" s="10">
        <v>292</v>
      </c>
      <c r="C293" s="10" t="s">
        <v>2732</v>
      </c>
      <c r="D293" s="10" t="s">
        <v>2735</v>
      </c>
      <c r="E293" s="11">
        <v>51839418</v>
      </c>
      <c r="F293" s="11">
        <v>0</v>
      </c>
      <c r="G293" s="11">
        <v>14026526</v>
      </c>
      <c r="H2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3" s="10">
        <f>VALUE(IFERROR(MID(Table1[شرح],11,FIND("سهم",Table1[شرح])-11),0))</f>
        <v>20000</v>
      </c>
      <c r="J293" s="10" t="str">
        <f>IFERROR(MID(Table1[شرح],FIND("سهم",Table1[شرح])+4,FIND("به نرخ",Table1[شرح])-FIND("سهم",Table1[شرح])-5),"")</f>
        <v>بانک ملت</v>
      </c>
      <c r="K293" s="10" t="str">
        <f>CHOOSE(MID(Table1[تاریخ],6,2),"فروردین","اردیبهشت","خرداد","تیر","مرداد","شهریور","مهر","آبان","آذر","دی","بهمن","اسفند")</f>
        <v>دی</v>
      </c>
      <c r="L293" s="10" t="str">
        <f>LEFT(Table1[[#All],[تاریخ]],4)</f>
        <v>1397</v>
      </c>
      <c r="M293" s="13" t="str">
        <f>Table1[سال]&amp;"-"&amp;Table1[ماه]</f>
        <v>1397-دی</v>
      </c>
      <c r="N293" s="9"/>
    </row>
    <row r="294" spans="1:14" ht="15.75" x14ac:dyDescent="0.25">
      <c r="A294" s="17" t="str">
        <f>IF(AND(C294&gt;='گزارش روزانه'!$F$2,C294&lt;='گزارش روزانه'!$F$4,J294='گزارش روزانه'!$D$6),MAX($A$1:A293)+1,"")</f>
        <v/>
      </c>
      <c r="B294" s="10">
        <v>293</v>
      </c>
      <c r="C294" s="10" t="s">
        <v>2732</v>
      </c>
      <c r="D294" s="10" t="s">
        <v>2736</v>
      </c>
      <c r="E294" s="11">
        <v>29205650</v>
      </c>
      <c r="F294" s="11">
        <v>0</v>
      </c>
      <c r="G294" s="11">
        <v>65865944</v>
      </c>
      <c r="H2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4" s="10">
        <f>VALUE(IFERROR(MID(Table1[شرح],11,FIND("سهم",Table1[شرح])-11),0))</f>
        <v>2199</v>
      </c>
      <c r="J294" s="10" t="str">
        <f>IFERROR(MID(Table1[شرح],FIND("سهم",Table1[شرح])+4,FIND("به نرخ",Table1[شرح])-FIND("سهم",Table1[شرح])-5),"")</f>
        <v>به پرداخت ملت</v>
      </c>
      <c r="K294" s="10" t="str">
        <f>CHOOSE(MID(Table1[تاریخ],6,2),"فروردین","اردیبهشت","خرداد","تیر","مرداد","شهریور","مهر","آبان","آذر","دی","بهمن","اسفند")</f>
        <v>دی</v>
      </c>
      <c r="L294" s="10" t="str">
        <f>LEFT(Table1[[#All],[تاریخ]],4)</f>
        <v>1397</v>
      </c>
      <c r="M294" s="13" t="str">
        <f>Table1[سال]&amp;"-"&amp;Table1[ماه]</f>
        <v>1397-دی</v>
      </c>
      <c r="N294" s="9"/>
    </row>
    <row r="295" spans="1:14" ht="15.75" x14ac:dyDescent="0.25">
      <c r="A295" s="17" t="str">
        <f>IF(AND(C295&gt;='گزارش روزانه'!$F$2,C295&lt;='گزارش روزانه'!$F$4,J295='گزارش روزانه'!$D$6),MAX($A$1:A294)+1,"")</f>
        <v/>
      </c>
      <c r="B295" s="10">
        <v>294</v>
      </c>
      <c r="C295" s="10" t="s">
        <v>2732</v>
      </c>
      <c r="D295" s="10" t="s">
        <v>2737</v>
      </c>
      <c r="E295" s="11">
        <v>2655662</v>
      </c>
      <c r="F295" s="11">
        <v>0</v>
      </c>
      <c r="G295" s="11">
        <v>95071594</v>
      </c>
      <c r="H2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5" s="10">
        <f>VALUE(IFERROR(MID(Table1[شرح],11,FIND("سهم",Table1[شرح])-11),0))</f>
        <v>200</v>
      </c>
      <c r="J295" s="10" t="str">
        <f>IFERROR(MID(Table1[شرح],FIND("سهم",Table1[شرح])+4,FIND("به نرخ",Table1[شرح])-FIND("سهم",Table1[شرح])-5),"")</f>
        <v>به پرداخت ملت</v>
      </c>
      <c r="K295" s="10" t="str">
        <f>CHOOSE(MID(Table1[تاریخ],6,2),"فروردین","اردیبهشت","خرداد","تیر","مرداد","شهریور","مهر","آبان","آذر","دی","بهمن","اسفند")</f>
        <v>دی</v>
      </c>
      <c r="L295" s="10" t="str">
        <f>LEFT(Table1[[#All],[تاریخ]],4)</f>
        <v>1397</v>
      </c>
      <c r="M295" s="13" t="str">
        <f>Table1[سال]&amp;"-"&amp;Table1[ماه]</f>
        <v>1397-دی</v>
      </c>
      <c r="N295" s="9"/>
    </row>
    <row r="296" spans="1:14" ht="15.75" x14ac:dyDescent="0.25">
      <c r="A296" s="17" t="str">
        <f>IF(AND(C296&gt;='گزارش روزانه'!$F$2,C296&lt;='گزارش روزانه'!$F$4,J296='گزارش روزانه'!$D$6),MAX($A$1:A295)+1,"")</f>
        <v/>
      </c>
      <c r="B296" s="10">
        <v>295</v>
      </c>
      <c r="C296" s="10" t="s">
        <v>2730</v>
      </c>
      <c r="D296" s="10" t="s">
        <v>2731</v>
      </c>
      <c r="E296" s="11">
        <v>0</v>
      </c>
      <c r="F296" s="11">
        <v>55287739</v>
      </c>
      <c r="G296" s="11">
        <v>55303863</v>
      </c>
      <c r="H2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96" s="10">
        <f>VALUE(IFERROR(MID(Table1[شرح],11,FIND("سهم",Table1[شرح])-11),0))</f>
        <v>33620</v>
      </c>
      <c r="J296" s="10" t="str">
        <f>IFERROR(MID(Table1[شرح],FIND("سهم",Table1[شرح])+4,FIND("به نرخ",Table1[شرح])-FIND("سهم",Table1[شرح])-5),"")</f>
        <v>بانک تجارت</v>
      </c>
      <c r="K296" s="10" t="str">
        <f>CHOOSE(MID(Table1[تاریخ],6,2),"فروردین","اردیبهشت","خرداد","تیر","مرداد","شهریور","مهر","آبان","آذر","دی","بهمن","اسفند")</f>
        <v>دی</v>
      </c>
      <c r="L296" s="10" t="str">
        <f>LEFT(Table1[[#All],[تاریخ]],4)</f>
        <v>1397</v>
      </c>
      <c r="M296" s="13" t="str">
        <f>Table1[سال]&amp;"-"&amp;Table1[ماه]</f>
        <v>1397-دی</v>
      </c>
      <c r="N296" s="9"/>
    </row>
    <row r="297" spans="1:14" ht="15.75" x14ac:dyDescent="0.25">
      <c r="A297" s="17" t="str">
        <f>IF(AND(C297&gt;='گزارش روزانه'!$F$2,C297&lt;='گزارش روزانه'!$F$4,J297='گزارش روزانه'!$D$6),MAX($A$1:A296)+1,"")</f>
        <v/>
      </c>
      <c r="B297" s="10">
        <v>296</v>
      </c>
      <c r="C297" s="10" t="s">
        <v>2724</v>
      </c>
      <c r="D297" s="10" t="s">
        <v>2725</v>
      </c>
      <c r="E297" s="11">
        <v>12442337</v>
      </c>
      <c r="F297" s="11">
        <v>0</v>
      </c>
      <c r="G297" s="11">
        <v>-16491760</v>
      </c>
      <c r="H2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7" s="10">
        <f>VALUE(IFERROR(MID(Table1[شرح],11,FIND("سهم",Table1[شرح])-11),0))</f>
        <v>1126</v>
      </c>
      <c r="J297" s="10" t="str">
        <f>IFERROR(MID(Table1[شرح],FIND("سهم",Table1[شرح])+4,FIND("به نرخ",Table1[شرح])-FIND("سهم",Table1[شرح])-5),"")</f>
        <v>فرآورده های غدایی وقندپیرانشهر</v>
      </c>
      <c r="K297" s="10" t="str">
        <f>CHOOSE(MID(Table1[تاریخ],6,2),"فروردین","اردیبهشت","خرداد","تیر","مرداد","شهریور","مهر","آبان","آذر","دی","بهمن","اسفند")</f>
        <v>دی</v>
      </c>
      <c r="L297" s="10" t="str">
        <f>LEFT(Table1[[#All],[تاریخ]],4)</f>
        <v>1397</v>
      </c>
      <c r="M297" s="13" t="str">
        <f>Table1[سال]&amp;"-"&amp;Table1[ماه]</f>
        <v>1397-دی</v>
      </c>
      <c r="N297" s="9"/>
    </row>
    <row r="298" spans="1:14" ht="15.75" x14ac:dyDescent="0.25">
      <c r="A298" s="17" t="str">
        <f>IF(AND(C298&gt;='گزارش روزانه'!$F$2,C298&lt;='گزارش روزانه'!$F$4,J298='گزارش روزانه'!$D$6),MAX($A$1:A297)+1,"")</f>
        <v/>
      </c>
      <c r="B298" s="10">
        <v>297</v>
      </c>
      <c r="C298" s="10" t="s">
        <v>2724</v>
      </c>
      <c r="D298" s="10" t="s">
        <v>2726</v>
      </c>
      <c r="E298" s="11">
        <v>9997232</v>
      </c>
      <c r="F298" s="11">
        <v>0</v>
      </c>
      <c r="G298" s="11">
        <v>-4049423</v>
      </c>
      <c r="H2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8" s="10">
        <f>VALUE(IFERROR(MID(Table1[شرح],11,FIND("سهم",Table1[شرح])-11),0))</f>
        <v>645</v>
      </c>
      <c r="J298" s="10" t="str">
        <f>IFERROR(MID(Table1[شرح],FIND("سهم",Table1[شرح])+4,FIND("به نرخ",Table1[شرح])-FIND("سهم",Table1[شرح])-5),"")</f>
        <v>آسان پرداخت پرشین</v>
      </c>
      <c r="K298" s="10" t="str">
        <f>CHOOSE(MID(Table1[تاریخ],6,2),"فروردین","اردیبهشت","خرداد","تیر","مرداد","شهریور","مهر","آبان","آذر","دی","بهمن","اسفند")</f>
        <v>دی</v>
      </c>
      <c r="L298" s="10" t="str">
        <f>LEFT(Table1[[#All],[تاریخ]],4)</f>
        <v>1397</v>
      </c>
      <c r="M298" s="13" t="str">
        <f>Table1[سال]&amp;"-"&amp;Table1[ماه]</f>
        <v>1397-دی</v>
      </c>
      <c r="N298" s="9"/>
    </row>
    <row r="299" spans="1:14" ht="15.75" x14ac:dyDescent="0.25">
      <c r="A299" s="17" t="str">
        <f>IF(AND(C299&gt;='گزارش روزانه'!$F$2,C299&lt;='گزارش روزانه'!$F$4,J299='گزارش روزانه'!$D$6),MAX($A$1:A298)+1,"")</f>
        <v/>
      </c>
      <c r="B299" s="10">
        <v>298</v>
      </c>
      <c r="C299" s="10" t="s">
        <v>2724</v>
      </c>
      <c r="D299" s="10" t="s">
        <v>2727</v>
      </c>
      <c r="E299" s="11">
        <v>29868777</v>
      </c>
      <c r="F299" s="11">
        <v>0</v>
      </c>
      <c r="G299" s="11">
        <v>5947809</v>
      </c>
      <c r="H2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99" s="10">
        <f>VALUE(IFERROR(MID(Table1[شرح],11,FIND("سهم",Table1[شرح])-11),0))</f>
        <v>26034</v>
      </c>
      <c r="J299" s="10" t="str">
        <f>IFERROR(MID(Table1[شرح],FIND("سهم",Table1[شرح])+4,FIND("به نرخ",Table1[شرح])-FIND("سهم",Table1[شرح])-5),"")</f>
        <v>سرمایه گذاری نیرو</v>
      </c>
      <c r="K299" s="10" t="str">
        <f>CHOOSE(MID(Table1[تاریخ],6,2),"فروردین","اردیبهشت","خرداد","تیر","مرداد","شهریور","مهر","آبان","آذر","دی","بهمن","اسفند")</f>
        <v>دی</v>
      </c>
      <c r="L299" s="10" t="str">
        <f>LEFT(Table1[[#All],[تاریخ]],4)</f>
        <v>1397</v>
      </c>
      <c r="M299" s="13" t="str">
        <f>Table1[سال]&amp;"-"&amp;Table1[ماه]</f>
        <v>1397-دی</v>
      </c>
      <c r="N299" s="9"/>
    </row>
    <row r="300" spans="1:14" ht="15.75" x14ac:dyDescent="0.25">
      <c r="A300" s="17" t="str">
        <f>IF(AND(C300&gt;='گزارش روزانه'!$F$2,C300&lt;='گزارش روزانه'!$F$4,J300='گزارش روزانه'!$D$6),MAX($A$1:A299)+1,"")</f>
        <v/>
      </c>
      <c r="B300" s="10">
        <v>299</v>
      </c>
      <c r="C300" s="10" t="s">
        <v>2724</v>
      </c>
      <c r="D300" s="10" t="s">
        <v>2728</v>
      </c>
      <c r="E300" s="11">
        <v>71566093</v>
      </c>
      <c r="F300" s="11">
        <v>0</v>
      </c>
      <c r="G300" s="11">
        <v>35816586</v>
      </c>
      <c r="H3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00" s="10">
        <f>VALUE(IFERROR(MID(Table1[شرح],11,FIND("سهم",Table1[شرح])-11),0))</f>
        <v>2671</v>
      </c>
      <c r="J300" s="10" t="str">
        <f>IFERROR(MID(Table1[شرح],FIND("سهم",Table1[شرح])+4,FIND("به نرخ",Table1[شرح])-FIND("سهم",Table1[شرح])-5),"")</f>
        <v>فرآوری موادمعدنی ایران</v>
      </c>
      <c r="K300" s="10" t="str">
        <f>CHOOSE(MID(Table1[تاریخ],6,2),"فروردین","اردیبهشت","خرداد","تیر","مرداد","شهریور","مهر","آبان","آذر","دی","بهمن","اسفند")</f>
        <v>دی</v>
      </c>
      <c r="L300" s="10" t="str">
        <f>LEFT(Table1[[#All],[تاریخ]],4)</f>
        <v>1397</v>
      </c>
      <c r="M300" s="13" t="str">
        <f>Table1[سال]&amp;"-"&amp;Table1[ماه]</f>
        <v>1397-دی</v>
      </c>
      <c r="N300" s="9"/>
    </row>
    <row r="301" spans="1:14" ht="15.75" x14ac:dyDescent="0.25">
      <c r="A301" s="17" t="str">
        <f>IF(AND(C301&gt;='گزارش روزانه'!$F$2,C301&lt;='گزارش روزانه'!$F$4,J301='گزارش روزانه'!$D$6),MAX($A$1:A300)+1,"")</f>
        <v/>
      </c>
      <c r="B301" s="10">
        <v>300</v>
      </c>
      <c r="C301" s="10" t="s">
        <v>2724</v>
      </c>
      <c r="D301" s="10" t="s">
        <v>2729</v>
      </c>
      <c r="E301" s="11">
        <v>0</v>
      </c>
      <c r="F301" s="11">
        <v>52078816</v>
      </c>
      <c r="G301" s="11">
        <v>107382679</v>
      </c>
      <c r="H3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01" s="10">
        <f>VALUE(IFERROR(MID(Table1[شرح],11,FIND("سهم",Table1[شرح])-11),0))</f>
        <v>20000</v>
      </c>
      <c r="J301" s="10" t="str">
        <f>IFERROR(MID(Table1[شرح],FIND("سهم",Table1[شرح])+4,FIND("به نرخ",Table1[شرح])-FIND("سهم",Table1[شرح])-5),"")</f>
        <v>بانک ملت</v>
      </c>
      <c r="K301" s="10" t="str">
        <f>CHOOSE(MID(Table1[تاریخ],6,2),"فروردین","اردیبهشت","خرداد","تیر","مرداد","شهریور","مهر","آبان","آذر","دی","بهمن","اسفند")</f>
        <v>دی</v>
      </c>
      <c r="L301" s="10" t="str">
        <f>LEFT(Table1[[#All],[تاریخ]],4)</f>
        <v>1397</v>
      </c>
      <c r="M301" s="13" t="str">
        <f>Table1[سال]&amp;"-"&amp;Table1[ماه]</f>
        <v>1397-دی</v>
      </c>
      <c r="N301" s="9"/>
    </row>
    <row r="302" spans="1:14" ht="15.75" x14ac:dyDescent="0.25">
      <c r="A302" s="17" t="str">
        <f>IF(AND(C302&gt;='گزارش روزانه'!$F$2,C302&lt;='گزارش روزانه'!$F$4,J302='گزارش روزانه'!$D$6),MAX($A$1:A301)+1,"")</f>
        <v/>
      </c>
      <c r="B302" s="10">
        <v>301</v>
      </c>
      <c r="C302" s="10" t="s">
        <v>2722</v>
      </c>
      <c r="D302" s="10" t="s">
        <v>2723</v>
      </c>
      <c r="E302" s="11">
        <v>0</v>
      </c>
      <c r="F302" s="11">
        <v>16500000</v>
      </c>
      <c r="G302" s="11">
        <v>8240</v>
      </c>
      <c r="H3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02" s="10">
        <f>VALUE(IFERROR(MID(Table1[شرح],11,FIND("سهم",Table1[شرح])-11),0))</f>
        <v>0</v>
      </c>
      <c r="J302" s="10" t="str">
        <f>IFERROR(MID(Table1[شرح],FIND("سهم",Table1[شرح])+4,FIND("به نرخ",Table1[شرح])-FIND("سهم",Table1[شرح])-5),"")</f>
        <v/>
      </c>
      <c r="K302" s="10" t="str">
        <f>CHOOSE(MID(Table1[تاریخ],6,2),"فروردین","اردیبهشت","خرداد","تیر","مرداد","شهریور","مهر","آبان","آذر","دی","بهمن","اسفند")</f>
        <v>دی</v>
      </c>
      <c r="L302" s="10" t="str">
        <f>LEFT(Table1[[#All],[تاریخ]],4)</f>
        <v>1397</v>
      </c>
      <c r="M302" s="13" t="str">
        <f>Table1[سال]&amp;"-"&amp;Table1[ماه]</f>
        <v>1397-دی</v>
      </c>
      <c r="N302" s="9"/>
    </row>
    <row r="303" spans="1:14" ht="15.75" x14ac:dyDescent="0.25">
      <c r="A303" s="17" t="str">
        <f>IF(AND(C303&gt;='گزارش روزانه'!$F$2,C303&lt;='گزارش روزانه'!$F$4,J303='گزارش روزانه'!$D$6),MAX($A$1:A302)+1,"")</f>
        <v/>
      </c>
      <c r="B303" s="10">
        <v>302</v>
      </c>
      <c r="C303" s="10" t="s">
        <v>2702</v>
      </c>
      <c r="D303" s="10" t="s">
        <v>2703</v>
      </c>
      <c r="E303" s="11">
        <v>13290720</v>
      </c>
      <c r="F303" s="11">
        <v>0</v>
      </c>
      <c r="G303" s="11">
        <v>587725480</v>
      </c>
      <c r="H3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03" s="10">
        <f>VALUE(IFERROR(MID(Table1[شرح],11,FIND("سهم",Table1[شرح])-11),0))</f>
        <v>1185</v>
      </c>
      <c r="J303" s="10" t="str">
        <f>IFERROR(MID(Table1[شرح],FIND("سهم",Table1[شرح])+4,FIND("به نرخ",Table1[شرح])-FIND("سهم",Table1[شرح])-5),"")</f>
        <v>فرآورده های غدایی وقندپیرانشهر</v>
      </c>
      <c r="K303" s="10" t="str">
        <f>CHOOSE(MID(Table1[تاریخ],6,2),"فروردین","اردیبهشت","خرداد","تیر","مرداد","شهریور","مهر","آبان","آذر","دی","بهمن","اسفند")</f>
        <v>دی</v>
      </c>
      <c r="L303" s="10" t="str">
        <f>LEFT(Table1[[#All],[تاریخ]],4)</f>
        <v>1397</v>
      </c>
      <c r="M303" s="13" t="str">
        <f>Table1[سال]&amp;"-"&amp;Table1[ماه]</f>
        <v>1397-دی</v>
      </c>
      <c r="N303" s="9"/>
    </row>
    <row r="304" spans="1:14" ht="15.75" x14ac:dyDescent="0.25">
      <c r="A304" s="17" t="str">
        <f>IF(AND(C304&gt;='گزارش روزانه'!$F$2,C304&lt;='گزارش روزانه'!$F$4,J304='گزارش روزانه'!$D$6),MAX($A$1:A303)+1,"")</f>
        <v/>
      </c>
      <c r="B304" s="10">
        <v>303</v>
      </c>
      <c r="C304" s="10" t="s">
        <v>2702</v>
      </c>
      <c r="D304" s="10" t="s">
        <v>2704</v>
      </c>
      <c r="E304" s="11">
        <v>54576781</v>
      </c>
      <c r="F304" s="11">
        <v>0</v>
      </c>
      <c r="G304" s="11">
        <v>601016200</v>
      </c>
      <c r="H3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04" s="10">
        <f>VALUE(IFERROR(MID(Table1[شرح],11,FIND("سهم",Table1[شرح])-11),0))</f>
        <v>47280</v>
      </c>
      <c r="J304" s="10" t="str">
        <f>IFERROR(MID(Table1[شرح],FIND("سهم",Table1[شرح])+4,FIND("به نرخ",Table1[شرح])-FIND("سهم",Table1[شرح])-5),"")</f>
        <v>سرمایه گذاری نیرو</v>
      </c>
      <c r="K304" s="10" t="str">
        <f>CHOOSE(MID(Table1[تاریخ],6,2),"فروردین","اردیبهشت","خرداد","تیر","مرداد","شهریور","مهر","آبان","آذر","دی","بهمن","اسفند")</f>
        <v>دی</v>
      </c>
      <c r="L304" s="10" t="str">
        <f>LEFT(Table1[[#All],[تاریخ]],4)</f>
        <v>1397</v>
      </c>
      <c r="M304" s="13" t="str">
        <f>Table1[سال]&amp;"-"&amp;Table1[ماه]</f>
        <v>1397-دی</v>
      </c>
      <c r="N304" s="9"/>
    </row>
    <row r="305" spans="1:14" ht="15.75" x14ac:dyDescent="0.25">
      <c r="A305" s="17" t="str">
        <f>IF(AND(C305&gt;='گزارش روزانه'!$F$2,C305&lt;='گزارش روزانه'!$F$4,J305='گزارش روزانه'!$D$6),MAX($A$1:A304)+1,"")</f>
        <v/>
      </c>
      <c r="B305" s="10">
        <v>304</v>
      </c>
      <c r="C305" s="10" t="s">
        <v>2702</v>
      </c>
      <c r="D305" s="10" t="s">
        <v>2705</v>
      </c>
      <c r="E305" s="11">
        <v>86270069</v>
      </c>
      <c r="F305" s="11">
        <v>0</v>
      </c>
      <c r="G305" s="11">
        <v>655592981</v>
      </c>
      <c r="H3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05" s="10">
        <f>VALUE(IFERROR(MID(Table1[شرح],11,FIND("سهم",Table1[شرح])-11),0))</f>
        <v>5330</v>
      </c>
      <c r="J305" s="10" t="str">
        <f>IFERROR(MID(Table1[شرح],FIND("سهم",Table1[شرح])+4,FIND("به نرخ",Table1[شرح])-FIND("سهم",Table1[شرح])-5),"")</f>
        <v>آسان پرداخت پرشین</v>
      </c>
      <c r="K305" s="10" t="str">
        <f>CHOOSE(MID(Table1[تاریخ],6,2),"فروردین","اردیبهشت","خرداد","تیر","مرداد","شهریور","مهر","آبان","آذر","دی","بهمن","اسفند")</f>
        <v>دی</v>
      </c>
      <c r="L305" s="10" t="str">
        <f>LEFT(Table1[[#All],[تاریخ]],4)</f>
        <v>1397</v>
      </c>
      <c r="M305" s="13" t="str">
        <f>Table1[سال]&amp;"-"&amp;Table1[ماه]</f>
        <v>1397-دی</v>
      </c>
      <c r="N305" s="9"/>
    </row>
    <row r="306" spans="1:14" ht="15.75" x14ac:dyDescent="0.25">
      <c r="A306" s="17" t="str">
        <f>IF(AND(C306&gt;='گزارش روزانه'!$F$2,C306&lt;='گزارش روزانه'!$F$4,J306='گزارش روزانه'!$D$6),MAX($A$1:A305)+1,"")</f>
        <v/>
      </c>
      <c r="B306" s="10">
        <v>305</v>
      </c>
      <c r="C306" s="10" t="s">
        <v>2702</v>
      </c>
      <c r="D306" s="10" t="s">
        <v>2706</v>
      </c>
      <c r="E306" s="11">
        <v>1278513</v>
      </c>
      <c r="F306" s="11">
        <v>0</v>
      </c>
      <c r="G306" s="11">
        <v>741863050</v>
      </c>
      <c r="H3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06" s="10">
        <f>VALUE(IFERROR(MID(Table1[شرح],11,FIND("سهم",Table1[شرح])-11),0))</f>
        <v>79</v>
      </c>
      <c r="J306" s="10" t="str">
        <f>IFERROR(MID(Table1[شرح],FIND("سهم",Table1[شرح])+4,FIND("به نرخ",Table1[شرح])-FIND("سهم",Table1[شرح])-5),"")</f>
        <v>آسان پرداخت پرشین</v>
      </c>
      <c r="K306" s="10" t="str">
        <f>CHOOSE(MID(Table1[تاریخ],6,2),"فروردین","اردیبهشت","خرداد","تیر","مرداد","شهریور","مهر","آبان","آذر","دی","بهمن","اسفند")</f>
        <v>دی</v>
      </c>
      <c r="L306" s="10" t="str">
        <f>LEFT(Table1[[#All],[تاریخ]],4)</f>
        <v>1397</v>
      </c>
      <c r="M306" s="13" t="str">
        <f>Table1[سال]&amp;"-"&amp;Table1[ماه]</f>
        <v>1397-دی</v>
      </c>
      <c r="N306" s="9"/>
    </row>
    <row r="307" spans="1:14" ht="15.75" x14ac:dyDescent="0.25">
      <c r="A307" s="17" t="str">
        <f>IF(AND(C307&gt;='گزارش روزانه'!$F$2,C307&lt;='گزارش روزانه'!$F$4,J307='گزارش روزانه'!$D$6),MAX($A$1:A306)+1,"")</f>
        <v/>
      </c>
      <c r="B307" s="10">
        <v>306</v>
      </c>
      <c r="C307" s="10" t="s">
        <v>2702</v>
      </c>
      <c r="D307" s="10" t="s">
        <v>2707</v>
      </c>
      <c r="E307" s="11">
        <v>9904436</v>
      </c>
      <c r="F307" s="11">
        <v>0</v>
      </c>
      <c r="G307" s="11">
        <v>743141563</v>
      </c>
      <c r="H3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07" s="10">
        <f>VALUE(IFERROR(MID(Table1[شرح],11,FIND("سهم",Table1[شرح])-11),0))</f>
        <v>883</v>
      </c>
      <c r="J307" s="10" t="str">
        <f>IFERROR(MID(Table1[شرح],FIND("سهم",Table1[شرح])+4,FIND("به نرخ",Table1[شرح])-FIND("سهم",Table1[شرح])-5),"")</f>
        <v>فرآورده های غدایی وقندپیرانشهر</v>
      </c>
      <c r="K307" s="10" t="str">
        <f>CHOOSE(MID(Table1[تاریخ],6,2),"فروردین","اردیبهشت","خرداد","تیر","مرداد","شهریور","مهر","آبان","آذر","دی","بهمن","اسفند")</f>
        <v>دی</v>
      </c>
      <c r="L307" s="10" t="str">
        <f>LEFT(Table1[[#All],[تاریخ]],4)</f>
        <v>1397</v>
      </c>
      <c r="M307" s="13" t="str">
        <f>Table1[سال]&amp;"-"&amp;Table1[ماه]</f>
        <v>1397-دی</v>
      </c>
      <c r="N307" s="9"/>
    </row>
    <row r="308" spans="1:14" ht="15.75" x14ac:dyDescent="0.25">
      <c r="A308" s="17" t="str">
        <f>IF(AND(C308&gt;='گزارش روزانه'!$F$2,C308&lt;='گزارش روزانه'!$F$4,J308='گزارش روزانه'!$D$6),MAX($A$1:A307)+1,"")</f>
        <v/>
      </c>
      <c r="B308" s="10">
        <v>307</v>
      </c>
      <c r="C308" s="10" t="s">
        <v>2702</v>
      </c>
      <c r="D308" s="10" t="s">
        <v>2708</v>
      </c>
      <c r="E308" s="11">
        <v>60909308</v>
      </c>
      <c r="F308" s="11">
        <v>0</v>
      </c>
      <c r="G308" s="11">
        <v>753045999</v>
      </c>
      <c r="H3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08" s="10">
        <f>VALUE(IFERROR(MID(Table1[شرح],11,FIND("سهم",Table1[شرح])-11),0))</f>
        <v>52720</v>
      </c>
      <c r="J308" s="10" t="str">
        <f>IFERROR(MID(Table1[شرح],FIND("سهم",Table1[شرح])+4,FIND("به نرخ",Table1[شرح])-FIND("سهم",Table1[شرح])-5),"")</f>
        <v>سرمایه گذاری نیرو</v>
      </c>
      <c r="K308" s="10" t="str">
        <f>CHOOSE(MID(Table1[تاریخ],6,2),"فروردین","اردیبهشت","خرداد","تیر","مرداد","شهریور","مهر","آبان","آذر","دی","بهمن","اسفند")</f>
        <v>دی</v>
      </c>
      <c r="L308" s="10" t="str">
        <f>LEFT(Table1[[#All],[تاریخ]],4)</f>
        <v>1397</v>
      </c>
      <c r="M308" s="13" t="str">
        <f>Table1[سال]&amp;"-"&amp;Table1[ماه]</f>
        <v>1397-دی</v>
      </c>
      <c r="N308" s="9"/>
    </row>
    <row r="309" spans="1:14" ht="15.75" x14ac:dyDescent="0.25">
      <c r="A309" s="17" t="str">
        <f>IF(AND(C309&gt;='گزارش روزانه'!$F$2,C309&lt;='گزارش روزانه'!$F$4,J309='گزارش روزانه'!$D$6),MAX($A$1:A308)+1,"")</f>
        <v/>
      </c>
      <c r="B309" s="10">
        <v>308</v>
      </c>
      <c r="C309" s="10" t="s">
        <v>2702</v>
      </c>
      <c r="D309" s="10" t="s">
        <v>2709</v>
      </c>
      <c r="E309" s="11">
        <v>193084056</v>
      </c>
      <c r="F309" s="11">
        <v>0</v>
      </c>
      <c r="G309" s="11">
        <v>813955307</v>
      </c>
      <c r="H3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09" s="10">
        <f>VALUE(IFERROR(MID(Table1[شرح],11,FIND("سهم",Table1[شرح])-11),0))</f>
        <v>11930</v>
      </c>
      <c r="J309" s="10" t="str">
        <f>IFERROR(MID(Table1[شرح],FIND("سهم",Table1[شرح])+4,FIND("به نرخ",Table1[شرح])-FIND("سهم",Table1[شرح])-5),"")</f>
        <v>آسان پرداخت پرشین</v>
      </c>
      <c r="K309" s="10" t="str">
        <f>CHOOSE(MID(Table1[تاریخ],6,2),"فروردین","اردیبهشت","خرداد","تیر","مرداد","شهریور","مهر","آبان","آذر","دی","بهمن","اسفند")</f>
        <v>دی</v>
      </c>
      <c r="L309" s="10" t="str">
        <f>LEFT(Table1[[#All],[تاریخ]],4)</f>
        <v>1397</v>
      </c>
      <c r="M309" s="13" t="str">
        <f>Table1[سال]&amp;"-"&amp;Table1[ماه]</f>
        <v>1397-دی</v>
      </c>
      <c r="N309" s="9"/>
    </row>
    <row r="310" spans="1:14" ht="15.75" x14ac:dyDescent="0.25">
      <c r="A310" s="17" t="str">
        <f>IF(AND(C310&gt;='گزارش روزانه'!$F$2,C310&lt;='گزارش روزانه'!$F$4,J310='گزارش روزانه'!$D$6),MAX($A$1:A309)+1,"")</f>
        <v/>
      </c>
      <c r="B310" s="10">
        <v>309</v>
      </c>
      <c r="C310" s="10" t="s">
        <v>2702</v>
      </c>
      <c r="D310" s="10" t="s">
        <v>2710</v>
      </c>
      <c r="E310" s="11">
        <v>88931851</v>
      </c>
      <c r="F310" s="11">
        <v>0</v>
      </c>
      <c r="G310" s="11">
        <v>1007039363</v>
      </c>
      <c r="H3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10" s="10">
        <f>VALUE(IFERROR(MID(Table1[شرح],11,FIND("سهم",Table1[شرح])-11),0))</f>
        <v>7932</v>
      </c>
      <c r="J310" s="10" t="str">
        <f>IFERROR(MID(Table1[شرح],FIND("سهم",Table1[شرح])+4,FIND("به نرخ",Table1[شرح])-FIND("سهم",Table1[شرح])-5),"")</f>
        <v>فرآورده های غدایی وقندپیرانشهر</v>
      </c>
      <c r="K310" s="10" t="str">
        <f>CHOOSE(MID(Table1[تاریخ],6,2),"فروردین","اردیبهشت","خرداد","تیر","مرداد","شهریور","مهر","آبان","آذر","دی","بهمن","اسفند")</f>
        <v>دی</v>
      </c>
      <c r="L310" s="10" t="str">
        <f>LEFT(Table1[[#All],[تاریخ]],4)</f>
        <v>1397</v>
      </c>
      <c r="M310" s="13" t="str">
        <f>Table1[سال]&amp;"-"&amp;Table1[ماه]</f>
        <v>1397-دی</v>
      </c>
      <c r="N310" s="9"/>
    </row>
    <row r="311" spans="1:14" ht="15.75" x14ac:dyDescent="0.25">
      <c r="A311" s="17" t="str">
        <f>IF(AND(C311&gt;='گزارش روزانه'!$F$2,C311&lt;='گزارش روزانه'!$F$4,J311='گزارش روزانه'!$D$6),MAX($A$1:A310)+1,"")</f>
        <v/>
      </c>
      <c r="B311" s="10">
        <v>310</v>
      </c>
      <c r="C311" s="10" t="s">
        <v>2702</v>
      </c>
      <c r="D311" s="10" t="s">
        <v>2711</v>
      </c>
      <c r="E311" s="11">
        <v>0</v>
      </c>
      <c r="F311" s="11">
        <v>185270598</v>
      </c>
      <c r="G311" s="11">
        <v>1095971214</v>
      </c>
      <c r="H3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1" s="10">
        <f>VALUE(IFERROR(MID(Table1[شرح],11,FIND("سهم",Table1[شرح])-11),0))</f>
        <v>25009</v>
      </c>
      <c r="J311" s="10" t="str">
        <f>IFERROR(MID(Table1[شرح],FIND("سهم",Table1[شرح])+4,FIND("به نرخ",Table1[شرح])-FIND("سهم",Table1[شرح])-5),"")</f>
        <v>زرین معدن آسیا</v>
      </c>
      <c r="K311" s="10" t="str">
        <f>CHOOSE(MID(Table1[تاریخ],6,2),"فروردین","اردیبهشت","خرداد","تیر","مرداد","شهریور","مهر","آبان","آذر","دی","بهمن","اسفند")</f>
        <v>دی</v>
      </c>
      <c r="L311" s="10" t="str">
        <f>LEFT(Table1[[#All],[تاریخ]],4)</f>
        <v>1397</v>
      </c>
      <c r="M311" s="13" t="str">
        <f>Table1[سال]&amp;"-"&amp;Table1[ماه]</f>
        <v>1397-دی</v>
      </c>
      <c r="N311" s="9"/>
    </row>
    <row r="312" spans="1:14" ht="15.75" x14ac:dyDescent="0.25">
      <c r="A312" s="17" t="str">
        <f>IF(AND(C312&gt;='گزارش روزانه'!$F$2,C312&lt;='گزارش روزانه'!$F$4,J312='گزارش روزانه'!$D$6),MAX($A$1:A311)+1,"")</f>
        <v/>
      </c>
      <c r="B312" s="10">
        <v>311</v>
      </c>
      <c r="C312" s="10" t="s">
        <v>2702</v>
      </c>
      <c r="D312" s="10" t="s">
        <v>2712</v>
      </c>
      <c r="E312" s="11">
        <v>0</v>
      </c>
      <c r="F312" s="11">
        <v>216762990</v>
      </c>
      <c r="G312" s="11">
        <v>910700616</v>
      </c>
      <c r="H3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2" s="10">
        <f>VALUE(IFERROR(MID(Table1[شرح],11,FIND("سهم",Table1[شرح])-11),0))</f>
        <v>29170</v>
      </c>
      <c r="J312" s="10" t="str">
        <f>IFERROR(MID(Table1[شرح],FIND("سهم",Table1[شرح])+4,FIND("به نرخ",Table1[شرح])-FIND("سهم",Table1[شرح])-5),"")</f>
        <v>زرین معدن آسیا</v>
      </c>
      <c r="K312" s="10" t="str">
        <f>CHOOSE(MID(Table1[تاریخ],6,2),"فروردین","اردیبهشت","خرداد","تیر","مرداد","شهریور","مهر","آبان","آذر","دی","بهمن","اسفند")</f>
        <v>دی</v>
      </c>
      <c r="L312" s="10" t="str">
        <f>LEFT(Table1[[#All],[تاریخ]],4)</f>
        <v>1397</v>
      </c>
      <c r="M312" s="13" t="str">
        <f>Table1[سال]&amp;"-"&amp;Table1[ماه]</f>
        <v>1397-دی</v>
      </c>
      <c r="N312" s="9"/>
    </row>
    <row r="313" spans="1:14" ht="15.75" x14ac:dyDescent="0.25">
      <c r="A313" s="17" t="str">
        <f>IF(AND(C313&gt;='گزارش روزانه'!$F$2,C313&lt;='گزارش روزانه'!$F$4,J313='گزارش روزانه'!$D$6),MAX($A$1:A312)+1,"")</f>
        <v/>
      </c>
      <c r="B313" s="10">
        <v>312</v>
      </c>
      <c r="C313" s="10" t="s">
        <v>2702</v>
      </c>
      <c r="D313" s="10" t="s">
        <v>2713</v>
      </c>
      <c r="E313" s="11">
        <v>0</v>
      </c>
      <c r="F313" s="11">
        <v>37150155</v>
      </c>
      <c r="G313" s="11">
        <v>693937626</v>
      </c>
      <c r="H3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3" s="10">
        <f>VALUE(IFERROR(MID(Table1[شرح],11,FIND("سهم",Table1[شرح])-11),0))</f>
        <v>5000</v>
      </c>
      <c r="J313" s="10" t="str">
        <f>IFERROR(MID(Table1[شرح],FIND("سهم",Table1[شرح])+4,FIND("به نرخ",Table1[شرح])-FIND("سهم",Table1[شرح])-5),"")</f>
        <v>زرین معدن آسیا</v>
      </c>
      <c r="K313" s="10" t="str">
        <f>CHOOSE(MID(Table1[تاریخ],6,2),"فروردین","اردیبهشت","خرداد","تیر","مرداد","شهریور","مهر","آبان","آذر","دی","بهمن","اسفند")</f>
        <v>دی</v>
      </c>
      <c r="L313" s="10" t="str">
        <f>LEFT(Table1[[#All],[تاریخ]],4)</f>
        <v>1397</v>
      </c>
      <c r="M313" s="13" t="str">
        <f>Table1[سال]&amp;"-"&amp;Table1[ماه]</f>
        <v>1397-دی</v>
      </c>
      <c r="N313" s="9"/>
    </row>
    <row r="314" spans="1:14" ht="15.75" x14ac:dyDescent="0.25">
      <c r="A314" s="17" t="str">
        <f>IF(AND(C314&gt;='گزارش روزانه'!$F$2,C314&lt;='گزارش روزانه'!$F$4,J314='گزارش روزانه'!$D$6),MAX($A$1:A313)+1,"")</f>
        <v/>
      </c>
      <c r="B314" s="10">
        <v>313</v>
      </c>
      <c r="C314" s="10" t="s">
        <v>2702</v>
      </c>
      <c r="D314" s="10" t="s">
        <v>2714</v>
      </c>
      <c r="E314" s="11">
        <v>0</v>
      </c>
      <c r="F314" s="11">
        <v>118546422</v>
      </c>
      <c r="G314" s="11">
        <v>656787471</v>
      </c>
      <c r="H3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4" s="10">
        <f>VALUE(IFERROR(MID(Table1[شرح],11,FIND("سهم",Table1[شرح])-11),0))</f>
        <v>16000</v>
      </c>
      <c r="J314" s="10" t="str">
        <f>IFERROR(MID(Table1[شرح],FIND("سهم",Table1[شرح])+4,FIND("به نرخ",Table1[شرح])-FIND("سهم",Table1[شرح])-5),"")</f>
        <v>زرین معدن آسیا</v>
      </c>
      <c r="K314" s="10" t="str">
        <f>CHOOSE(MID(Table1[تاریخ],6,2),"فروردین","اردیبهشت","خرداد","تیر","مرداد","شهریور","مهر","آبان","آذر","دی","بهمن","اسفند")</f>
        <v>دی</v>
      </c>
      <c r="L314" s="10" t="str">
        <f>LEFT(Table1[[#All],[تاریخ]],4)</f>
        <v>1397</v>
      </c>
      <c r="M314" s="13" t="str">
        <f>Table1[سال]&amp;"-"&amp;Table1[ماه]</f>
        <v>1397-دی</v>
      </c>
      <c r="N314" s="9"/>
    </row>
    <row r="315" spans="1:14" ht="15.75" x14ac:dyDescent="0.25">
      <c r="A315" s="17" t="str">
        <f>IF(AND(C315&gt;='گزارش روزانه'!$F$2,C315&lt;='گزارش روزانه'!$F$4,J315='گزارش روزانه'!$D$6),MAX($A$1:A314)+1,"")</f>
        <v/>
      </c>
      <c r="B315" s="10">
        <v>314</v>
      </c>
      <c r="C315" s="10" t="s">
        <v>2702</v>
      </c>
      <c r="D315" s="10" t="s">
        <v>2715</v>
      </c>
      <c r="E315" s="11">
        <v>0</v>
      </c>
      <c r="F315" s="11">
        <v>41289547</v>
      </c>
      <c r="G315" s="11">
        <v>538241049</v>
      </c>
      <c r="H3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5" s="10">
        <f>VALUE(IFERROR(MID(Table1[شرح],11,FIND("سهم",Table1[شرح])-11),0))</f>
        <v>5529</v>
      </c>
      <c r="J315" s="10" t="str">
        <f>IFERROR(MID(Table1[شرح],FIND("سهم",Table1[شرح])+4,FIND("به نرخ",Table1[شرح])-FIND("سهم",Table1[شرح])-5),"")</f>
        <v>زرین معدن آسیا</v>
      </c>
      <c r="K315" s="10" t="str">
        <f>CHOOSE(MID(Table1[تاریخ],6,2),"فروردین","اردیبهشت","خرداد","تیر","مرداد","شهریور","مهر","آبان","آذر","دی","بهمن","اسفند")</f>
        <v>دی</v>
      </c>
      <c r="L315" s="10" t="str">
        <f>LEFT(Table1[[#All],[تاریخ]],4)</f>
        <v>1397</v>
      </c>
      <c r="M315" s="13" t="str">
        <f>Table1[سال]&amp;"-"&amp;Table1[ماه]</f>
        <v>1397-دی</v>
      </c>
      <c r="N315" s="9"/>
    </row>
    <row r="316" spans="1:14" ht="15.75" x14ac:dyDescent="0.25">
      <c r="A316" s="17" t="str">
        <f>IF(AND(C316&gt;='گزارش روزانه'!$F$2,C316&lt;='گزارش روزانه'!$F$4,J316='گزارش روزانه'!$D$6),MAX($A$1:A315)+1,"")</f>
        <v/>
      </c>
      <c r="B316" s="10">
        <v>315</v>
      </c>
      <c r="C316" s="10" t="s">
        <v>2702</v>
      </c>
      <c r="D316" s="10" t="s">
        <v>2716</v>
      </c>
      <c r="E316" s="11">
        <v>0</v>
      </c>
      <c r="F316" s="11">
        <v>22400455</v>
      </c>
      <c r="G316" s="11">
        <v>496951502</v>
      </c>
      <c r="H3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6" s="10">
        <f>VALUE(IFERROR(MID(Table1[شرح],11,FIND("سهم",Table1[شرح])-11),0))</f>
        <v>3000</v>
      </c>
      <c r="J316" s="10" t="str">
        <f>IFERROR(MID(Table1[شرح],FIND("سهم",Table1[شرح])+4,FIND("به نرخ",Table1[شرح])-FIND("سهم",Table1[شرح])-5),"")</f>
        <v>زرین معدن آسیا</v>
      </c>
      <c r="K316" s="10" t="str">
        <f>CHOOSE(MID(Table1[تاریخ],6,2),"فروردین","اردیبهشت","خرداد","تیر","مرداد","شهریور","مهر","آبان","آذر","دی","بهمن","اسفند")</f>
        <v>دی</v>
      </c>
      <c r="L316" s="10" t="str">
        <f>LEFT(Table1[[#All],[تاریخ]],4)</f>
        <v>1397</v>
      </c>
      <c r="M316" s="13" t="str">
        <f>Table1[سال]&amp;"-"&amp;Table1[ماه]</f>
        <v>1397-دی</v>
      </c>
      <c r="N316" s="9"/>
    </row>
    <row r="317" spans="1:14" ht="15.75" x14ac:dyDescent="0.25">
      <c r="A317" s="17" t="str">
        <f>IF(AND(C317&gt;='گزارش روزانه'!$F$2,C317&lt;='گزارش روزانه'!$F$4,J317='گزارش روزانه'!$D$6),MAX($A$1:A316)+1,"")</f>
        <v/>
      </c>
      <c r="B317" s="10">
        <v>316</v>
      </c>
      <c r="C317" s="10" t="s">
        <v>2702</v>
      </c>
      <c r="D317" s="10" t="s">
        <v>2717</v>
      </c>
      <c r="E317" s="11">
        <v>0</v>
      </c>
      <c r="F317" s="11">
        <v>63362261</v>
      </c>
      <c r="G317" s="11">
        <v>474551047</v>
      </c>
      <c r="H3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7" s="10">
        <f>VALUE(IFERROR(MID(Table1[شرح],11,FIND("سهم",Table1[شرح])-11),0))</f>
        <v>8529</v>
      </c>
      <c r="J317" s="10" t="str">
        <f>IFERROR(MID(Table1[شرح],FIND("سهم",Table1[شرح])+4,FIND("به نرخ",Table1[شرح])-FIND("سهم",Table1[شرح])-5),"")</f>
        <v>زرین معدن آسیا</v>
      </c>
      <c r="K317" s="10" t="str">
        <f>CHOOSE(MID(Table1[تاریخ],6,2),"فروردین","اردیبهشت","خرداد","تیر","مرداد","شهریور","مهر","آبان","آذر","دی","بهمن","اسفند")</f>
        <v>دی</v>
      </c>
      <c r="L317" s="10" t="str">
        <f>LEFT(Table1[[#All],[تاریخ]],4)</f>
        <v>1397</v>
      </c>
      <c r="M317" s="13" t="str">
        <f>Table1[سال]&amp;"-"&amp;Table1[ماه]</f>
        <v>1397-دی</v>
      </c>
      <c r="N317" s="9"/>
    </row>
    <row r="318" spans="1:14" ht="15.75" x14ac:dyDescent="0.25">
      <c r="A318" s="17" t="str">
        <f>IF(AND(C318&gt;='گزارش روزانه'!$F$2,C318&lt;='گزارش روزانه'!$F$4,J318='گزارش روزانه'!$D$6),MAX($A$1:A317)+1,"")</f>
        <v/>
      </c>
      <c r="B318" s="10">
        <v>317</v>
      </c>
      <c r="C318" s="10" t="s">
        <v>2702</v>
      </c>
      <c r="D318" s="10" t="s">
        <v>2718</v>
      </c>
      <c r="E318" s="11">
        <v>0</v>
      </c>
      <c r="F318" s="11">
        <v>189928802</v>
      </c>
      <c r="G318" s="11">
        <v>411188786</v>
      </c>
      <c r="H3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8" s="10">
        <f>VALUE(IFERROR(MID(Table1[شرح],11,FIND("سهم",Table1[شرح])-11),0))</f>
        <v>25600</v>
      </c>
      <c r="J318" s="10" t="str">
        <f>IFERROR(MID(Table1[شرح],FIND("سهم",Table1[شرح])+4,FIND("به نرخ",Table1[شرح])-FIND("سهم",Table1[شرح])-5),"")</f>
        <v>زرین معدن آسیا</v>
      </c>
      <c r="K318" s="10" t="str">
        <f>CHOOSE(MID(Table1[تاریخ],6,2),"فروردین","اردیبهشت","خرداد","تیر","مرداد","شهریور","مهر","آبان","آذر","دی","بهمن","اسفند")</f>
        <v>دی</v>
      </c>
      <c r="L318" s="10" t="str">
        <f>LEFT(Table1[[#All],[تاریخ]],4)</f>
        <v>1397</v>
      </c>
      <c r="M318" s="13" t="str">
        <f>Table1[سال]&amp;"-"&amp;Table1[ماه]</f>
        <v>1397-دی</v>
      </c>
      <c r="N318" s="9"/>
    </row>
    <row r="319" spans="1:14" ht="15.75" x14ac:dyDescent="0.25">
      <c r="A319" s="17" t="str">
        <f>IF(AND(C319&gt;='گزارش روزانه'!$F$2,C319&lt;='گزارش روزانه'!$F$4,J319='گزارش روزانه'!$D$6),MAX($A$1:A318)+1,"")</f>
        <v/>
      </c>
      <c r="B319" s="10">
        <v>318</v>
      </c>
      <c r="C319" s="10" t="s">
        <v>2702</v>
      </c>
      <c r="D319" s="10" t="s">
        <v>2719</v>
      </c>
      <c r="E319" s="11">
        <v>0</v>
      </c>
      <c r="F319" s="11">
        <v>8984046</v>
      </c>
      <c r="G319" s="11">
        <v>221259984</v>
      </c>
      <c r="H3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19" s="10">
        <f>VALUE(IFERROR(MID(Table1[شرح],11,FIND("سهم",Table1[شرح])-11),0))</f>
        <v>1200</v>
      </c>
      <c r="J319" s="10" t="str">
        <f>IFERROR(MID(Table1[شرح],FIND("سهم",Table1[شرح])+4,FIND("به نرخ",Table1[شرح])-FIND("سهم",Table1[شرح])-5),"")</f>
        <v>زرین معدن آسیا</v>
      </c>
      <c r="K319" s="10" t="str">
        <f>CHOOSE(MID(Table1[تاریخ],6,2),"فروردین","اردیبهشت","خرداد","تیر","مرداد","شهریور","مهر","آبان","آذر","دی","بهمن","اسفند")</f>
        <v>دی</v>
      </c>
      <c r="L319" s="10" t="str">
        <f>LEFT(Table1[[#All],[تاریخ]],4)</f>
        <v>1397</v>
      </c>
      <c r="M319" s="13" t="str">
        <f>Table1[سال]&amp;"-"&amp;Table1[ماه]</f>
        <v>1397-دی</v>
      </c>
      <c r="N319" s="9"/>
    </row>
    <row r="320" spans="1:14" ht="15.75" x14ac:dyDescent="0.25">
      <c r="A320" s="17" t="str">
        <f>IF(AND(C320&gt;='گزارش روزانه'!$F$2,C320&lt;='گزارش روزانه'!$F$4,J320='گزارش روزانه'!$D$6),MAX($A$1:A319)+1,"")</f>
        <v/>
      </c>
      <c r="B320" s="10">
        <v>319</v>
      </c>
      <c r="C320" s="10" t="s">
        <v>2702</v>
      </c>
      <c r="D320" s="10" t="s">
        <v>2720</v>
      </c>
      <c r="E320" s="11">
        <v>0</v>
      </c>
      <c r="F320" s="11">
        <v>206099118</v>
      </c>
      <c r="G320" s="11">
        <v>212275938</v>
      </c>
      <c r="H3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20" s="10">
        <f>VALUE(IFERROR(MID(Table1[شرح],11,FIND("سهم",Table1[شرح])-11),0))</f>
        <v>27787</v>
      </c>
      <c r="J320" s="10" t="str">
        <f>IFERROR(MID(Table1[شرح],FIND("سهم",Table1[شرح])+4,FIND("به نرخ",Table1[شرح])-FIND("سهم",Table1[شرح])-5),"")</f>
        <v>زرین معدن آسیا</v>
      </c>
      <c r="K320" s="10" t="str">
        <f>CHOOSE(MID(Table1[تاریخ],6,2),"فروردین","اردیبهشت","خرداد","تیر","مرداد","شهریور","مهر","آبان","آذر","دی","بهمن","اسفند")</f>
        <v>دی</v>
      </c>
      <c r="L320" s="10" t="str">
        <f>LEFT(Table1[[#All],[تاریخ]],4)</f>
        <v>1397</v>
      </c>
      <c r="M320" s="13" t="str">
        <f>Table1[سال]&amp;"-"&amp;Table1[ماه]</f>
        <v>1397-دی</v>
      </c>
      <c r="N320" s="9"/>
    </row>
    <row r="321" spans="1:14" ht="15.75" x14ac:dyDescent="0.25">
      <c r="A321" s="17" t="str">
        <f>IF(AND(C321&gt;='گزارش روزانه'!$F$2,C321&lt;='گزارش روزانه'!$F$4,J321='گزارش روزانه'!$D$6),MAX($A$1:A320)+1,"")</f>
        <v/>
      </c>
      <c r="B321" s="10">
        <v>320</v>
      </c>
      <c r="C321" s="10" t="s">
        <v>2702</v>
      </c>
      <c r="D321" s="10" t="s">
        <v>2721</v>
      </c>
      <c r="E321" s="11">
        <v>0</v>
      </c>
      <c r="F321" s="11">
        <v>6168580</v>
      </c>
      <c r="G321" s="11">
        <v>6176820</v>
      </c>
      <c r="H3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21" s="10">
        <f>VALUE(IFERROR(MID(Table1[شرح],11,FIND("سهم",Table1[شرح])-11),0))</f>
        <v>830</v>
      </c>
      <c r="J321" s="10" t="str">
        <f>IFERROR(MID(Table1[شرح],FIND("سهم",Table1[شرح])+4,FIND("به نرخ",Table1[شرح])-FIND("سهم",Table1[شرح])-5),"")</f>
        <v>زرین معدن آسیا</v>
      </c>
      <c r="K321" s="10" t="str">
        <f>CHOOSE(MID(Table1[تاریخ],6,2),"فروردین","اردیبهشت","خرداد","تیر","مرداد","شهریور","مهر","آبان","آذر","دی","بهمن","اسفند")</f>
        <v>دی</v>
      </c>
      <c r="L321" s="10" t="str">
        <f>LEFT(Table1[[#All],[تاریخ]],4)</f>
        <v>1397</v>
      </c>
      <c r="M321" s="13" t="str">
        <f>Table1[سال]&amp;"-"&amp;Table1[ماه]</f>
        <v>1397-دی</v>
      </c>
      <c r="N321" s="9"/>
    </row>
    <row r="322" spans="1:14" ht="15.75" x14ac:dyDescent="0.25">
      <c r="A322" s="17" t="str">
        <f>IF(AND(C322&gt;='گزارش روزانه'!$F$2,C322&lt;='گزارش روزانه'!$F$4,J322='گزارش روزانه'!$D$6),MAX($A$1:A321)+1,"")</f>
        <v/>
      </c>
      <c r="B322" s="10">
        <v>321</v>
      </c>
      <c r="C322" s="10" t="s">
        <v>2697</v>
      </c>
      <c r="D322" s="10" t="s">
        <v>2698</v>
      </c>
      <c r="E322" s="11">
        <v>3968328</v>
      </c>
      <c r="F322" s="11">
        <v>0</v>
      </c>
      <c r="G322" s="11">
        <v>8202</v>
      </c>
      <c r="H3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22" s="10">
        <f>VALUE(IFERROR(MID(Table1[شرح],11,FIND("سهم",Table1[شرح])-11),0))</f>
        <v>250</v>
      </c>
      <c r="J322" s="10" t="str">
        <f>IFERROR(MID(Table1[شرح],FIND("سهم",Table1[شرح])+4,FIND("به نرخ",Table1[شرح])-FIND("سهم",Table1[شرح])-5),"")</f>
        <v>آسان پرداخت پرشین</v>
      </c>
      <c r="K322" s="10" t="str">
        <f>CHOOSE(MID(Table1[تاریخ],6,2),"فروردین","اردیبهشت","خرداد","تیر","مرداد","شهریور","مهر","آبان","آذر","دی","بهمن","اسفند")</f>
        <v>دی</v>
      </c>
      <c r="L322" s="10" t="str">
        <f>LEFT(Table1[[#All],[تاریخ]],4)</f>
        <v>1397</v>
      </c>
      <c r="M322" s="13" t="str">
        <f>Table1[سال]&amp;"-"&amp;Table1[ماه]</f>
        <v>1397-دی</v>
      </c>
      <c r="N322" s="9"/>
    </row>
    <row r="323" spans="1:14" ht="15.75" x14ac:dyDescent="0.25">
      <c r="A323" s="17" t="str">
        <f>IF(AND(C323&gt;='گزارش روزانه'!$F$2,C323&lt;='گزارش روزانه'!$F$4,J323='گزارش روزانه'!$D$6),MAX($A$1:A322)+1,"")</f>
        <v/>
      </c>
      <c r="B323" s="10">
        <v>322</v>
      </c>
      <c r="C323" s="10" t="s">
        <v>2697</v>
      </c>
      <c r="D323" s="10" t="s">
        <v>2699</v>
      </c>
      <c r="E323" s="11">
        <v>10545381</v>
      </c>
      <c r="F323" s="11">
        <v>0</v>
      </c>
      <c r="G323" s="11">
        <v>3976530</v>
      </c>
      <c r="H3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23" s="10">
        <f>VALUE(IFERROR(MID(Table1[شرح],11,FIND("سهم",Table1[شرح])-11),0))</f>
        <v>661</v>
      </c>
      <c r="J323" s="10" t="str">
        <f>IFERROR(MID(Table1[شرح],FIND("سهم",Table1[شرح])+4,FIND("به نرخ",Table1[شرح])-FIND("سهم",Table1[شرح])-5),"")</f>
        <v>آسان پرداخت پرشین</v>
      </c>
      <c r="K323" s="10" t="str">
        <f>CHOOSE(MID(Table1[تاریخ],6,2),"فروردین","اردیبهشت","خرداد","تیر","مرداد","شهریور","مهر","آبان","آذر","دی","بهمن","اسفند")</f>
        <v>دی</v>
      </c>
      <c r="L323" s="10" t="str">
        <f>LEFT(Table1[[#All],[تاریخ]],4)</f>
        <v>1397</v>
      </c>
      <c r="M323" s="13" t="str">
        <f>Table1[سال]&amp;"-"&amp;Table1[ماه]</f>
        <v>1397-دی</v>
      </c>
      <c r="N323" s="9"/>
    </row>
    <row r="324" spans="1:14" ht="15.75" x14ac:dyDescent="0.25">
      <c r="A324" s="17" t="str">
        <f>IF(AND(C324&gt;='گزارش روزانه'!$F$2,C324&lt;='گزارش روزانه'!$F$4,J324='گزارش روزانه'!$D$6),MAX($A$1:A323)+1,"")</f>
        <v/>
      </c>
      <c r="B324" s="10">
        <v>323</v>
      </c>
      <c r="C324" s="10" t="s">
        <v>2697</v>
      </c>
      <c r="D324" s="10" t="s">
        <v>2700</v>
      </c>
      <c r="E324" s="11">
        <v>7261130</v>
      </c>
      <c r="F324" s="11">
        <v>0</v>
      </c>
      <c r="G324" s="11">
        <v>14521911</v>
      </c>
      <c r="H3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24" s="10">
        <f>VALUE(IFERROR(MID(Table1[شرح],11,FIND("سهم",Table1[شرح])-11),0))</f>
        <v>456</v>
      </c>
      <c r="J324" s="10" t="str">
        <f>IFERROR(MID(Table1[شرح],FIND("سهم",Table1[شرح])+4,FIND("به نرخ",Table1[شرح])-FIND("سهم",Table1[شرح])-5),"")</f>
        <v>آسان پرداخت پرشین</v>
      </c>
      <c r="K324" s="10" t="str">
        <f>CHOOSE(MID(Table1[تاریخ],6,2),"فروردین","اردیبهشت","خرداد","تیر","مرداد","شهریور","مهر","آبان","آذر","دی","بهمن","اسفند")</f>
        <v>دی</v>
      </c>
      <c r="L324" s="10" t="str">
        <f>LEFT(Table1[[#All],[تاریخ]],4)</f>
        <v>1397</v>
      </c>
      <c r="M324" s="13" t="str">
        <f>Table1[سال]&amp;"-"&amp;Table1[ماه]</f>
        <v>1397-دی</v>
      </c>
      <c r="N324" s="9"/>
    </row>
    <row r="325" spans="1:14" ht="15.75" x14ac:dyDescent="0.25">
      <c r="A325" s="17" t="str">
        <f>IF(AND(C325&gt;='گزارش روزانه'!$F$2,C325&lt;='گزارش روزانه'!$F$4,J325='گزارش روزانه'!$D$6),MAX($A$1:A324)+1,"")</f>
        <v/>
      </c>
      <c r="B325" s="10">
        <v>324</v>
      </c>
      <c r="C325" s="10" t="s">
        <v>2697</v>
      </c>
      <c r="D325" s="10" t="s">
        <v>2701</v>
      </c>
      <c r="E325" s="11">
        <v>565942439</v>
      </c>
      <c r="F325" s="11">
        <v>0</v>
      </c>
      <c r="G325" s="11">
        <v>21783041</v>
      </c>
      <c r="H3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25" s="10">
        <f>VALUE(IFERROR(MID(Table1[شرح],11,FIND("سهم",Table1[شرح])-11),0))</f>
        <v>35454</v>
      </c>
      <c r="J325" s="10" t="str">
        <f>IFERROR(MID(Table1[شرح],FIND("سهم",Table1[شرح])+4,FIND("به نرخ",Table1[شرح])-FIND("سهم",Table1[شرح])-5),"")</f>
        <v>آسان پرداخت پرشین</v>
      </c>
      <c r="K325" s="10" t="str">
        <f>CHOOSE(MID(Table1[تاریخ],6,2),"فروردین","اردیبهشت","خرداد","تیر","مرداد","شهریور","مهر","آبان","آذر","دی","بهمن","اسفند")</f>
        <v>دی</v>
      </c>
      <c r="L325" s="10" t="str">
        <f>LEFT(Table1[[#All],[تاریخ]],4)</f>
        <v>1397</v>
      </c>
      <c r="M325" s="13" t="str">
        <f>Table1[سال]&amp;"-"&amp;Table1[ماه]</f>
        <v>1397-دی</v>
      </c>
      <c r="N325" s="9"/>
    </row>
    <row r="326" spans="1:14" ht="15.75" x14ac:dyDescent="0.25">
      <c r="A326" s="17" t="str">
        <f>IF(AND(C326&gt;='گزارش روزانه'!$F$2,C326&lt;='گزارش روزانه'!$F$4,J326='گزارش روزانه'!$D$6),MAX($A$1:A325)+1,"")</f>
        <v/>
      </c>
      <c r="B326" s="10">
        <v>325</v>
      </c>
      <c r="C326" s="10" t="s">
        <v>2695</v>
      </c>
      <c r="D326" s="10" t="s">
        <v>2696</v>
      </c>
      <c r="E326" s="11">
        <v>19998379</v>
      </c>
      <c r="F326" s="11">
        <v>0</v>
      </c>
      <c r="G326" s="11">
        <v>-19990177</v>
      </c>
      <c r="H3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26" s="10">
        <f>VALUE(IFERROR(MID(Table1[شرح],11,FIND("سهم",Table1[شرح])-11),0))</f>
        <v>4977</v>
      </c>
      <c r="J326" s="10" t="str">
        <f>IFERROR(MID(Table1[شرح],FIND("سهم",Table1[شرح])+4,FIND("به نرخ",Table1[شرح])-FIND("سهم",Table1[شرح])-5),"")</f>
        <v>کشتیرانی دریای خزر</v>
      </c>
      <c r="K326" s="10" t="str">
        <f>CHOOSE(MID(Table1[تاریخ],6,2),"فروردین","اردیبهشت","خرداد","تیر","مرداد","شهریور","مهر","آبان","آذر","دی","بهمن","اسفند")</f>
        <v>دی</v>
      </c>
      <c r="L326" s="10" t="str">
        <f>LEFT(Table1[[#All],[تاریخ]],4)</f>
        <v>1397</v>
      </c>
      <c r="M326" s="13" t="str">
        <f>Table1[سال]&amp;"-"&amp;Table1[ماه]</f>
        <v>1397-دی</v>
      </c>
      <c r="N326" s="9"/>
    </row>
    <row r="327" spans="1:14" ht="15.75" x14ac:dyDescent="0.25">
      <c r="A327" s="17" t="str">
        <f>IF(AND(C327&gt;='گزارش روزانه'!$F$2,C327&lt;='گزارش روزانه'!$F$4,J327='گزارش روزانه'!$D$6),MAX($A$1:A326)+1,"")</f>
        <v/>
      </c>
      <c r="B327" s="10">
        <v>326</v>
      </c>
      <c r="C327" s="10" t="s">
        <v>2690</v>
      </c>
      <c r="D327" s="10" t="s">
        <v>2691</v>
      </c>
      <c r="E327" s="11">
        <v>3038370</v>
      </c>
      <c r="F327" s="11">
        <v>0</v>
      </c>
      <c r="G327" s="11">
        <v>-32993394</v>
      </c>
      <c r="H3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27" s="10">
        <f>VALUE(IFERROR(MID(Table1[شرح],11,FIND("سهم",Table1[شرح])-11),0))</f>
        <v>236</v>
      </c>
      <c r="J327" s="10" t="str">
        <f>IFERROR(MID(Table1[شرح],FIND("سهم",Table1[شرح])+4,FIND("به نرخ",Table1[شرح])-FIND("سهم",Table1[شرح])-5),"")</f>
        <v>به پرداخت ملت</v>
      </c>
      <c r="K327" s="10" t="str">
        <f>CHOOSE(MID(Table1[تاریخ],6,2),"فروردین","اردیبهشت","خرداد","تیر","مرداد","شهریور","مهر","آبان","آذر","دی","بهمن","اسفند")</f>
        <v>دی</v>
      </c>
      <c r="L327" s="10" t="str">
        <f>LEFT(Table1[[#All],[تاریخ]],4)</f>
        <v>1397</v>
      </c>
      <c r="M327" s="13" t="str">
        <f>Table1[سال]&amp;"-"&amp;Table1[ماه]</f>
        <v>1397-دی</v>
      </c>
      <c r="N327" s="9"/>
    </row>
    <row r="328" spans="1:14" ht="15.75" x14ac:dyDescent="0.25">
      <c r="A328" s="17" t="str">
        <f>IF(AND(C328&gt;='گزارش روزانه'!$F$2,C328&lt;='گزارش روزانه'!$F$4,J328='گزارش روزانه'!$D$6),MAX($A$1:A327)+1,"")</f>
        <v/>
      </c>
      <c r="B328" s="10">
        <v>327</v>
      </c>
      <c r="C328" s="10" t="s">
        <v>2690</v>
      </c>
      <c r="D328" s="10" t="s">
        <v>2692</v>
      </c>
      <c r="E328" s="11">
        <v>8944683</v>
      </c>
      <c r="F328" s="11">
        <v>0</v>
      </c>
      <c r="G328" s="11">
        <v>-29955024</v>
      </c>
      <c r="H3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28" s="10">
        <f>VALUE(IFERROR(MID(Table1[شرح],11,FIND("سهم",Table1[شرح])-11),0))</f>
        <v>7274</v>
      </c>
      <c r="J328" s="10" t="str">
        <f>IFERROR(MID(Table1[شرح],FIND("سهم",Table1[شرح])+4,FIND("به نرخ",Table1[شرح])-FIND("سهم",Table1[شرح])-5),"")</f>
        <v>سرمایه گذاری نیرو</v>
      </c>
      <c r="K328" s="10" t="str">
        <f>CHOOSE(MID(Table1[تاریخ],6,2),"فروردین","اردیبهشت","خرداد","تیر","مرداد","شهریور","مهر","آبان","آذر","دی","بهمن","اسفند")</f>
        <v>دی</v>
      </c>
      <c r="L328" s="10" t="str">
        <f>LEFT(Table1[[#All],[تاریخ]],4)</f>
        <v>1397</v>
      </c>
      <c r="M328" s="13" t="str">
        <f>Table1[سال]&amp;"-"&amp;Table1[ماه]</f>
        <v>1397-دی</v>
      </c>
      <c r="N328" s="9"/>
    </row>
    <row r="329" spans="1:14" ht="15.75" x14ac:dyDescent="0.25">
      <c r="A329" s="17" t="str">
        <f>IF(AND(C329&gt;='گزارش روزانه'!$F$2,C329&lt;='گزارش روزانه'!$F$4,J329='گزارش روزانه'!$D$6),MAX($A$1:A328)+1,"")</f>
        <v/>
      </c>
      <c r="B329" s="10">
        <v>328</v>
      </c>
      <c r="C329" s="10" t="s">
        <v>2690</v>
      </c>
      <c r="D329" s="10" t="s">
        <v>2693</v>
      </c>
      <c r="E329" s="11">
        <v>21020164</v>
      </c>
      <c r="F329" s="11">
        <v>0</v>
      </c>
      <c r="G329" s="11">
        <v>-21010341</v>
      </c>
      <c r="H3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29" s="10">
        <f>VALUE(IFERROR(MID(Table1[شرح],11,FIND("سهم",Table1[شرح])-11),0))</f>
        <v>17122</v>
      </c>
      <c r="J329" s="10" t="str">
        <f>IFERROR(MID(Table1[شرح],FIND("سهم",Table1[شرح])+4,FIND("به نرخ",Table1[شرح])-FIND("سهم",Table1[شرح])-5),"")</f>
        <v>سرمایه گذاری نیرو</v>
      </c>
      <c r="K329" s="10" t="str">
        <f>CHOOSE(MID(Table1[تاریخ],6,2),"فروردین","اردیبهشت","خرداد","تیر","مرداد","شهریور","مهر","آبان","آذر","دی","بهمن","اسفند")</f>
        <v>دی</v>
      </c>
      <c r="L329" s="10" t="str">
        <f>LEFT(Table1[[#All],[تاریخ]],4)</f>
        <v>1397</v>
      </c>
      <c r="M329" s="13" t="str">
        <f>Table1[سال]&amp;"-"&amp;Table1[ماه]</f>
        <v>1397-دی</v>
      </c>
      <c r="N329" s="9"/>
    </row>
    <row r="330" spans="1:14" ht="15.75" x14ac:dyDescent="0.25">
      <c r="A330" s="17" t="str">
        <f>IF(AND(C330&gt;='گزارش روزانه'!$F$2,C330&lt;='گزارش روزانه'!$F$4,J330='گزارش روزانه'!$D$6),MAX($A$1:A329)+1,"")</f>
        <v/>
      </c>
      <c r="B330" s="10">
        <v>329</v>
      </c>
      <c r="C330" s="10" t="s">
        <v>2690</v>
      </c>
      <c r="D330" s="10" t="s">
        <v>2694</v>
      </c>
      <c r="E330" s="11">
        <v>0</v>
      </c>
      <c r="F330" s="11">
        <v>20000000</v>
      </c>
      <c r="G330" s="11">
        <v>9823</v>
      </c>
      <c r="H3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30" s="10">
        <f>VALUE(IFERROR(MID(Table1[شرح],11,FIND("سهم",Table1[شرح])-11),0))</f>
        <v>0</v>
      </c>
      <c r="J330" s="10" t="str">
        <f>IFERROR(MID(Table1[شرح],FIND("سهم",Table1[شرح])+4,FIND("به نرخ",Table1[شرح])-FIND("سهم",Table1[شرح])-5),"")</f>
        <v/>
      </c>
      <c r="K330" s="10" t="str">
        <f>CHOOSE(MID(Table1[تاریخ],6,2),"فروردین","اردیبهشت","خرداد","تیر","مرداد","شهریور","مهر","آبان","آذر","دی","بهمن","اسفند")</f>
        <v>دی</v>
      </c>
      <c r="L330" s="10" t="str">
        <f>LEFT(Table1[[#All],[تاریخ]],4)</f>
        <v>1397</v>
      </c>
      <c r="M330" s="13" t="str">
        <f>Table1[سال]&amp;"-"&amp;Table1[ماه]</f>
        <v>1397-دی</v>
      </c>
      <c r="N330" s="9"/>
    </row>
    <row r="331" spans="1:14" ht="15.75" x14ac:dyDescent="0.25">
      <c r="A331" s="17" t="str">
        <f>IF(AND(C331&gt;='گزارش روزانه'!$F$2,C331&lt;='گزارش روزانه'!$F$4,J331='گزارش روزانه'!$D$6),MAX($A$1:A330)+1,"")</f>
        <v/>
      </c>
      <c r="B331" s="10">
        <v>330</v>
      </c>
      <c r="C331" s="10" t="s">
        <v>2686</v>
      </c>
      <c r="D331" s="10" t="s">
        <v>2687</v>
      </c>
      <c r="E331" s="11">
        <v>1491104</v>
      </c>
      <c r="F331" s="11">
        <v>0</v>
      </c>
      <c r="G331" s="11">
        <v>-1484498</v>
      </c>
      <c r="H3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31" s="10">
        <f>VALUE(IFERROR(MID(Table1[شرح],11,FIND("سهم",Table1[شرح])-11),0))</f>
        <v>116</v>
      </c>
      <c r="J331" s="10" t="str">
        <f>IFERROR(MID(Table1[شرح],FIND("سهم",Table1[شرح])+4,FIND("به نرخ",Table1[شرح])-FIND("سهم",Table1[شرح])-5),"")</f>
        <v>به پرداخت ملت</v>
      </c>
      <c r="K331" s="10" t="str">
        <f>CHOOSE(MID(Table1[تاریخ],6,2),"فروردین","اردیبهشت","خرداد","تیر","مرداد","شهریور","مهر","آبان","آذر","دی","بهمن","اسفند")</f>
        <v>دی</v>
      </c>
      <c r="L331" s="10" t="str">
        <f>LEFT(Table1[[#All],[تاریخ]],4)</f>
        <v>1397</v>
      </c>
      <c r="M331" s="13" t="str">
        <f>Table1[سال]&amp;"-"&amp;Table1[ماه]</f>
        <v>1397-دی</v>
      </c>
      <c r="N331" s="9"/>
    </row>
    <row r="332" spans="1:14" ht="15.75" x14ac:dyDescent="0.25">
      <c r="A332" s="17" t="str">
        <f>IF(AND(C332&gt;='گزارش روزانه'!$F$2,C332&lt;='گزارش روزانه'!$F$4,J332='گزارش روزانه'!$D$6),MAX($A$1:A331)+1,"")</f>
        <v/>
      </c>
      <c r="B332" s="10">
        <v>331</v>
      </c>
      <c r="C332" s="10" t="s">
        <v>2686</v>
      </c>
      <c r="D332" s="10" t="s">
        <v>2688</v>
      </c>
      <c r="E332" s="11">
        <v>0</v>
      </c>
      <c r="F332" s="11">
        <v>3000000</v>
      </c>
      <c r="G332" s="11">
        <v>6606</v>
      </c>
      <c r="H3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32" s="10">
        <f>VALUE(IFERROR(MID(Table1[شرح],11,FIND("سهم",Table1[شرح])-11),0))</f>
        <v>0</v>
      </c>
      <c r="J332" s="10" t="str">
        <f>IFERROR(MID(Table1[شرح],FIND("سهم",Table1[شرح])+4,FIND("به نرخ",Table1[شرح])-FIND("سهم",Table1[شرح])-5),"")</f>
        <v/>
      </c>
      <c r="K332" s="10" t="str">
        <f>CHOOSE(MID(Table1[تاریخ],6,2),"فروردین","اردیبهشت","خرداد","تیر","مرداد","شهریور","مهر","آبان","آذر","دی","بهمن","اسفند")</f>
        <v>دی</v>
      </c>
      <c r="L332" s="10" t="str">
        <f>LEFT(Table1[[#All],[تاریخ]],4)</f>
        <v>1397</v>
      </c>
      <c r="M332" s="13" t="str">
        <f>Table1[سال]&amp;"-"&amp;Table1[ماه]</f>
        <v>1397-دی</v>
      </c>
      <c r="N332" s="9"/>
    </row>
    <row r="333" spans="1:14" ht="15.75" x14ac:dyDescent="0.25">
      <c r="A333" s="17" t="str">
        <f>IF(AND(C333&gt;='گزارش روزانه'!$F$2,C333&lt;='گزارش روزانه'!$F$4,J333='گزارش روزانه'!$D$6),MAX($A$1:A332)+1,"")</f>
        <v/>
      </c>
      <c r="B333" s="10">
        <v>332</v>
      </c>
      <c r="C333" s="10" t="s">
        <v>2686</v>
      </c>
      <c r="D333" s="10" t="s">
        <v>2689</v>
      </c>
      <c r="E333" s="11">
        <v>0</v>
      </c>
      <c r="F333" s="11">
        <v>30000000</v>
      </c>
      <c r="G333" s="11">
        <v>-2993394</v>
      </c>
      <c r="H3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33" s="10">
        <f>VALUE(IFERROR(MID(Table1[شرح],11,FIND("سهم",Table1[شرح])-11),0))</f>
        <v>0</v>
      </c>
      <c r="J333" s="10" t="str">
        <f>IFERROR(MID(Table1[شرح],FIND("سهم",Table1[شرح])+4,FIND("به نرخ",Table1[شرح])-FIND("سهم",Table1[شرح])-5),"")</f>
        <v/>
      </c>
      <c r="K333" s="10" t="str">
        <f>CHOOSE(MID(Table1[تاریخ],6,2),"فروردین","اردیبهشت","خرداد","تیر","مرداد","شهریور","مهر","آبان","آذر","دی","بهمن","اسفند")</f>
        <v>دی</v>
      </c>
      <c r="L333" s="10" t="str">
        <f>LEFT(Table1[[#All],[تاریخ]],4)</f>
        <v>1397</v>
      </c>
      <c r="M333" s="13" t="str">
        <f>Table1[سال]&amp;"-"&amp;Table1[ماه]</f>
        <v>1397-دی</v>
      </c>
      <c r="N333" s="9"/>
    </row>
    <row r="334" spans="1:14" ht="15.75" x14ac:dyDescent="0.25">
      <c r="A334" s="17" t="str">
        <f>IF(AND(C334&gt;='گزارش روزانه'!$F$2,C334&lt;='گزارش روزانه'!$F$4,J334='گزارش روزانه'!$D$6),MAX($A$1:A333)+1,"")</f>
        <v/>
      </c>
      <c r="B334" s="10">
        <v>333</v>
      </c>
      <c r="C334" s="10" t="s">
        <v>2683</v>
      </c>
      <c r="D334" s="10" t="s">
        <v>2684</v>
      </c>
      <c r="E334" s="11">
        <v>0</v>
      </c>
      <c r="F334" s="11">
        <v>500000</v>
      </c>
      <c r="G334" s="11">
        <v>15502</v>
      </c>
      <c r="H3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34" s="10">
        <f>VALUE(IFERROR(MID(Table1[شرح],11,FIND("سهم",Table1[شرح])-11),0))</f>
        <v>0</v>
      </c>
      <c r="J334" s="10" t="str">
        <f>IFERROR(MID(Table1[شرح],FIND("سهم",Table1[شرح])+4,FIND("به نرخ",Table1[شرح])-FIND("سهم",Table1[شرح])-5),"")</f>
        <v/>
      </c>
      <c r="K334" s="10" t="str">
        <f>CHOOSE(MID(Table1[تاریخ],6,2),"فروردین","اردیبهشت","خرداد","تیر","مرداد","شهریور","مهر","آبان","آذر","دی","بهمن","اسفند")</f>
        <v>دی</v>
      </c>
      <c r="L334" s="10" t="str">
        <f>LEFT(Table1[[#All],[تاریخ]],4)</f>
        <v>1397</v>
      </c>
      <c r="M334" s="13" t="str">
        <f>Table1[سال]&amp;"-"&amp;Table1[ماه]</f>
        <v>1397-دی</v>
      </c>
      <c r="N334" s="9"/>
    </row>
    <row r="335" spans="1:14" ht="15.75" x14ac:dyDescent="0.25">
      <c r="A335" s="17" t="str">
        <f>IF(AND(C335&gt;='گزارش روزانه'!$F$2,C335&lt;='گزارش روزانه'!$F$4,J335='گزارش روزانه'!$D$6),MAX($A$1:A334)+1,"")</f>
        <v/>
      </c>
      <c r="B335" s="10">
        <v>334</v>
      </c>
      <c r="C335" s="10" t="s">
        <v>2683</v>
      </c>
      <c r="D335" s="10" t="s">
        <v>2685</v>
      </c>
      <c r="E335" s="11">
        <v>0</v>
      </c>
      <c r="F335" s="11">
        <v>1000000</v>
      </c>
      <c r="G335" s="11">
        <v>-484498</v>
      </c>
      <c r="H3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35" s="10">
        <f>VALUE(IFERROR(MID(Table1[شرح],11,FIND("سهم",Table1[شرح])-11),0))</f>
        <v>0</v>
      </c>
      <c r="J335" s="10" t="str">
        <f>IFERROR(MID(Table1[شرح],FIND("سهم",Table1[شرح])+4,FIND("به نرخ",Table1[شرح])-FIND("سهم",Table1[شرح])-5),"")</f>
        <v/>
      </c>
      <c r="K335" s="10" t="str">
        <f>CHOOSE(MID(Table1[تاریخ],6,2),"فروردین","اردیبهشت","خرداد","تیر","مرداد","شهریور","مهر","آبان","آذر","دی","بهمن","اسفند")</f>
        <v>دی</v>
      </c>
      <c r="L335" s="10" t="str">
        <f>LEFT(Table1[[#All],[تاریخ]],4)</f>
        <v>1397</v>
      </c>
      <c r="M335" s="13" t="str">
        <f>Table1[سال]&amp;"-"&amp;Table1[ماه]</f>
        <v>1397-دی</v>
      </c>
      <c r="N335" s="9"/>
    </row>
    <row r="336" spans="1:14" ht="15.75" x14ac:dyDescent="0.25">
      <c r="A336" s="17" t="str">
        <f>IF(AND(C336&gt;='گزارش روزانه'!$F$2,C336&lt;='گزارش روزانه'!$F$4,J336='گزارش روزانه'!$D$6),MAX($A$1:A335)+1,"")</f>
        <v/>
      </c>
      <c r="B336" s="10">
        <v>335</v>
      </c>
      <c r="C336" s="10" t="s">
        <v>2681</v>
      </c>
      <c r="D336" s="10" t="s">
        <v>2682</v>
      </c>
      <c r="E336" s="11">
        <v>20013443</v>
      </c>
      <c r="F336" s="11">
        <v>0</v>
      </c>
      <c r="G336" s="11">
        <v>-19997941</v>
      </c>
      <c r="H3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36" s="10">
        <f>VALUE(IFERROR(MID(Table1[شرح],11,FIND("سهم",Table1[شرح])-11),0))</f>
        <v>4580</v>
      </c>
      <c r="J336" s="10" t="str">
        <f>IFERROR(MID(Table1[شرح],FIND("سهم",Table1[شرح])+4,FIND("به نرخ",Table1[شرح])-FIND("سهم",Table1[شرح])-5),"")</f>
        <v>کشتیرانی دریای خزر</v>
      </c>
      <c r="K336" s="10" t="str">
        <f>CHOOSE(MID(Table1[تاریخ],6,2),"فروردین","اردیبهشت","خرداد","تیر","مرداد","شهریور","مهر","آبان","آذر","دی","بهمن","اسفند")</f>
        <v>بهمن</v>
      </c>
      <c r="L336" s="10" t="str">
        <f>LEFT(Table1[[#All],[تاریخ]],4)</f>
        <v>1397</v>
      </c>
      <c r="M336" s="13" t="str">
        <f>Table1[سال]&amp;"-"&amp;Table1[ماه]</f>
        <v>1397-بهمن</v>
      </c>
      <c r="N336" s="9"/>
    </row>
    <row r="337" spans="1:14" ht="15.75" x14ac:dyDescent="0.25">
      <c r="A337" s="17" t="str">
        <f>IF(AND(C337&gt;='گزارش روزانه'!$F$2,C337&lt;='گزارش روزانه'!$F$4,J337='گزارش روزانه'!$D$6),MAX($A$1:A336)+1,"")</f>
        <v/>
      </c>
      <c r="B337" s="10">
        <v>336</v>
      </c>
      <c r="C337" s="10" t="s">
        <v>2679</v>
      </c>
      <c r="D337" s="10" t="s">
        <v>2680</v>
      </c>
      <c r="E337" s="11">
        <v>0</v>
      </c>
      <c r="F337" s="11">
        <v>20000000</v>
      </c>
      <c r="G337" s="11">
        <v>2059</v>
      </c>
      <c r="H3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37" s="10">
        <f>VALUE(IFERROR(MID(Table1[شرح],11,FIND("سهم",Table1[شرح])-11),0))</f>
        <v>0</v>
      </c>
      <c r="J337" s="10" t="str">
        <f>IFERROR(MID(Table1[شرح],FIND("سهم",Table1[شرح])+4,FIND("به نرخ",Table1[شرح])-FIND("سهم",Table1[شرح])-5),"")</f>
        <v/>
      </c>
      <c r="K337" s="10" t="str">
        <f>CHOOSE(MID(Table1[تاریخ],6,2),"فروردین","اردیبهشت","خرداد","تیر","مرداد","شهریور","مهر","آبان","آذر","دی","بهمن","اسفند")</f>
        <v>بهمن</v>
      </c>
      <c r="L337" s="10" t="str">
        <f>LEFT(Table1[[#All],[تاریخ]],4)</f>
        <v>1397</v>
      </c>
      <c r="M337" s="13" t="str">
        <f>Table1[سال]&amp;"-"&amp;Table1[ماه]</f>
        <v>1397-بهمن</v>
      </c>
      <c r="N337" s="9"/>
    </row>
    <row r="338" spans="1:14" ht="15.75" x14ac:dyDescent="0.25">
      <c r="A338" s="17" t="str">
        <f>IF(AND(C338&gt;='گزارش روزانه'!$F$2,C338&lt;='گزارش روزانه'!$F$4,J338='گزارش روزانه'!$D$6),MAX($A$1:A337)+1,"")</f>
        <v/>
      </c>
      <c r="B338" s="10">
        <v>337</v>
      </c>
      <c r="C338" s="10" t="s">
        <v>2676</v>
      </c>
      <c r="D338" s="10" t="s">
        <v>2677</v>
      </c>
      <c r="E338" s="11">
        <v>1379825</v>
      </c>
      <c r="F338" s="11">
        <v>0</v>
      </c>
      <c r="G338" s="11">
        <v>-14990497</v>
      </c>
      <c r="H3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38" s="10">
        <f>VALUE(IFERROR(MID(Table1[شرح],11,FIND("سهم",Table1[شرح])-11),0))</f>
        <v>264</v>
      </c>
      <c r="J338" s="10" t="str">
        <f>IFERROR(MID(Table1[شرح],FIND("سهم",Table1[شرح])+4,FIND("به نرخ",Table1[شرح])-FIND("سهم",Table1[شرح])-5),"")</f>
        <v>قاسم ایران</v>
      </c>
      <c r="K338" s="10" t="str">
        <f>CHOOSE(MID(Table1[تاریخ],6,2),"فروردین","اردیبهشت","خرداد","تیر","مرداد","شهریور","مهر","آبان","آذر","دی","بهمن","اسفند")</f>
        <v>بهمن</v>
      </c>
      <c r="L338" s="10" t="str">
        <f>LEFT(Table1[[#All],[تاریخ]],4)</f>
        <v>1397</v>
      </c>
      <c r="M338" s="13" t="str">
        <f>Table1[سال]&amp;"-"&amp;Table1[ماه]</f>
        <v>1397-بهمن</v>
      </c>
      <c r="N338" s="9"/>
    </row>
    <row r="339" spans="1:14" ht="15.75" x14ac:dyDescent="0.25">
      <c r="A339" s="17" t="str">
        <f>IF(AND(C339&gt;='گزارش روزانه'!$F$2,C339&lt;='گزارش روزانه'!$F$4,J339='گزارش روزانه'!$D$6),MAX($A$1:A338)+1,"")</f>
        <v/>
      </c>
      <c r="B339" s="10">
        <v>338</v>
      </c>
      <c r="C339" s="10" t="s">
        <v>2676</v>
      </c>
      <c r="D339" s="10" t="s">
        <v>2678</v>
      </c>
      <c r="E339" s="11">
        <v>13612731</v>
      </c>
      <c r="F339" s="11">
        <v>0</v>
      </c>
      <c r="G339" s="11">
        <v>-13610672</v>
      </c>
      <c r="H3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39" s="10">
        <f>VALUE(IFERROR(MID(Table1[شرح],11,FIND("سهم",Table1[شرح])-11),0))</f>
        <v>2605</v>
      </c>
      <c r="J339" s="10" t="str">
        <f>IFERROR(MID(Table1[شرح],FIND("سهم",Table1[شرح])+4,FIND("به نرخ",Table1[شرح])-FIND("سهم",Table1[شرح])-5),"")</f>
        <v>قاسم ایران</v>
      </c>
      <c r="K339" s="10" t="str">
        <f>CHOOSE(MID(Table1[تاریخ],6,2),"فروردین","اردیبهشت","خرداد","تیر","مرداد","شهریور","مهر","آبان","آذر","دی","بهمن","اسفند")</f>
        <v>بهمن</v>
      </c>
      <c r="L339" s="10" t="str">
        <f>LEFT(Table1[[#All],[تاریخ]],4)</f>
        <v>1397</v>
      </c>
      <c r="M339" s="13" t="str">
        <f>Table1[سال]&amp;"-"&amp;Table1[ماه]</f>
        <v>1397-بهمن</v>
      </c>
      <c r="N339" s="9"/>
    </row>
    <row r="340" spans="1:14" ht="15.75" x14ac:dyDescent="0.25">
      <c r="A340" s="17" t="str">
        <f>IF(AND(C340&gt;='گزارش روزانه'!$F$2,C340&lt;='گزارش روزانه'!$F$4,J340='گزارش روزانه'!$D$6),MAX($A$1:A339)+1,"")</f>
        <v/>
      </c>
      <c r="B340" s="10">
        <v>339</v>
      </c>
      <c r="C340" s="10" t="s">
        <v>2674</v>
      </c>
      <c r="D340" s="10" t="s">
        <v>2675</v>
      </c>
      <c r="E340" s="11">
        <v>0</v>
      </c>
      <c r="F340" s="11">
        <v>15000000</v>
      </c>
      <c r="G340" s="11">
        <v>9503</v>
      </c>
      <c r="H3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40" s="10">
        <f>VALUE(IFERROR(MID(Table1[شرح],11,FIND("سهم",Table1[شرح])-11),0))</f>
        <v>0</v>
      </c>
      <c r="J340" s="10" t="str">
        <f>IFERROR(MID(Table1[شرح],FIND("سهم",Table1[شرح])+4,FIND("به نرخ",Table1[شرح])-FIND("سهم",Table1[شرح])-5),"")</f>
        <v/>
      </c>
      <c r="K340" s="10" t="str">
        <f>CHOOSE(MID(Table1[تاریخ],6,2),"فروردین","اردیبهشت","خرداد","تیر","مرداد","شهریور","مهر","آبان","آذر","دی","بهمن","اسفند")</f>
        <v>بهمن</v>
      </c>
      <c r="L340" s="10" t="str">
        <f>LEFT(Table1[[#All],[تاریخ]],4)</f>
        <v>1397</v>
      </c>
      <c r="M340" s="13" t="str">
        <f>Table1[سال]&amp;"-"&amp;Table1[ماه]</f>
        <v>1397-بهمن</v>
      </c>
      <c r="N340" s="9"/>
    </row>
    <row r="341" spans="1:14" ht="15.75" x14ac:dyDescent="0.25">
      <c r="A341" s="17" t="str">
        <f>IF(AND(C341&gt;='گزارش روزانه'!$F$2,C341&lt;='گزارش روزانه'!$F$4,J341='گزارش روزانه'!$D$6),MAX($A$1:A340)+1,"")</f>
        <v/>
      </c>
      <c r="B341" s="10">
        <v>340</v>
      </c>
      <c r="C341" s="10" t="s">
        <v>2655</v>
      </c>
      <c r="D341" s="10" t="s">
        <v>2656</v>
      </c>
      <c r="E341" s="11">
        <v>27265928</v>
      </c>
      <c r="F341" s="11">
        <v>0</v>
      </c>
      <c r="G341" s="11">
        <v>-499724929</v>
      </c>
      <c r="H3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1" s="10">
        <f>VALUE(IFERROR(MID(Table1[شرح],11,FIND("سهم",Table1[شرح])-11),0))</f>
        <v>1000</v>
      </c>
      <c r="J341" s="10" t="str">
        <f>IFERROR(MID(Table1[شرح],FIND("سهم",Table1[شرح])+4,FIND("به نرخ",Table1[شرح])-FIND("سهم",Table1[شرح])-5),"")</f>
        <v>فرآوری موادمعدنی ایران</v>
      </c>
      <c r="K341" s="10" t="str">
        <f>CHOOSE(MID(Table1[تاریخ],6,2),"فروردین","اردیبهشت","خرداد","تیر","مرداد","شهریور","مهر","آبان","آذر","دی","بهمن","اسفند")</f>
        <v>بهمن</v>
      </c>
      <c r="L341" s="10" t="str">
        <f>LEFT(Table1[[#All],[تاریخ]],4)</f>
        <v>1397</v>
      </c>
      <c r="M341" s="13" t="str">
        <f>Table1[سال]&amp;"-"&amp;Table1[ماه]</f>
        <v>1397-بهمن</v>
      </c>
      <c r="N341" s="9"/>
    </row>
    <row r="342" spans="1:14" ht="15.75" x14ac:dyDescent="0.25">
      <c r="A342" s="17" t="str">
        <f>IF(AND(C342&gt;='گزارش روزانه'!$F$2,C342&lt;='گزارش روزانه'!$F$4,J342='گزارش روزانه'!$D$6),MAX($A$1:A341)+1,"")</f>
        <v/>
      </c>
      <c r="B342" s="10">
        <v>341</v>
      </c>
      <c r="C342" s="10" t="s">
        <v>2655</v>
      </c>
      <c r="D342" s="10" t="s">
        <v>2657</v>
      </c>
      <c r="E342" s="11">
        <v>1280712</v>
      </c>
      <c r="F342" s="11">
        <v>0</v>
      </c>
      <c r="G342" s="11">
        <v>-472459001</v>
      </c>
      <c r="H3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2" s="10">
        <f>VALUE(IFERROR(MID(Table1[شرح],11,FIND("سهم",Table1[شرح])-11),0))</f>
        <v>100</v>
      </c>
      <c r="J342" s="10" t="str">
        <f>IFERROR(MID(Table1[شرح],FIND("سهم",Table1[شرح])+4,FIND("به نرخ",Table1[شرح])-FIND("سهم",Table1[شرح])-5),"")</f>
        <v>به پرداخت ملت</v>
      </c>
      <c r="K342" s="10" t="str">
        <f>CHOOSE(MID(Table1[تاریخ],6,2),"فروردین","اردیبهشت","خرداد","تیر","مرداد","شهریور","مهر","آبان","آذر","دی","بهمن","اسفند")</f>
        <v>بهمن</v>
      </c>
      <c r="L342" s="10" t="str">
        <f>LEFT(Table1[[#All],[تاریخ]],4)</f>
        <v>1397</v>
      </c>
      <c r="M342" s="13" t="str">
        <f>Table1[سال]&amp;"-"&amp;Table1[ماه]</f>
        <v>1397-بهمن</v>
      </c>
      <c r="N342" s="9"/>
    </row>
    <row r="343" spans="1:14" ht="15.75" x14ac:dyDescent="0.25">
      <c r="A343" s="17" t="str">
        <f>IF(AND(C343&gt;='گزارش روزانه'!$F$2,C343&lt;='گزارش روزانه'!$F$4,J343='گزارش روزانه'!$D$6),MAX($A$1:A342)+1,"")</f>
        <v/>
      </c>
      <c r="B343" s="10">
        <v>342</v>
      </c>
      <c r="C343" s="10" t="s">
        <v>2655</v>
      </c>
      <c r="D343" s="10" t="s">
        <v>2658</v>
      </c>
      <c r="E343" s="11">
        <v>4135256</v>
      </c>
      <c r="F343" s="11">
        <v>0</v>
      </c>
      <c r="G343" s="11">
        <v>-471178289</v>
      </c>
      <c r="H3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3" s="10">
        <f>VALUE(IFERROR(MID(Table1[شرح],11,FIND("سهم",Table1[شرح])-11),0))</f>
        <v>152</v>
      </c>
      <c r="J343" s="10" t="str">
        <f>IFERROR(MID(Table1[شرح],FIND("سهم",Table1[شرح])+4,FIND("به نرخ",Table1[شرح])-FIND("سهم",Table1[شرح])-5),"")</f>
        <v>فرآوری موادمعدنی ایران</v>
      </c>
      <c r="K343" s="10" t="str">
        <f>CHOOSE(MID(Table1[تاریخ],6,2),"فروردین","اردیبهشت","خرداد","تیر","مرداد","شهریور","مهر","آبان","آذر","دی","بهمن","اسفند")</f>
        <v>بهمن</v>
      </c>
      <c r="L343" s="10" t="str">
        <f>LEFT(Table1[[#All],[تاریخ]],4)</f>
        <v>1397</v>
      </c>
      <c r="M343" s="13" t="str">
        <f>Table1[سال]&amp;"-"&amp;Table1[ماه]</f>
        <v>1397-بهمن</v>
      </c>
      <c r="N343" s="9"/>
    </row>
    <row r="344" spans="1:14" ht="15.75" x14ac:dyDescent="0.25">
      <c r="A344" s="17" t="str">
        <f>IF(AND(C344&gt;='گزارش روزانه'!$F$2,C344&lt;='گزارش روزانه'!$F$4,J344='گزارش روزانه'!$D$6),MAX($A$1:A343)+1,"")</f>
        <v/>
      </c>
      <c r="B344" s="10">
        <v>343</v>
      </c>
      <c r="C344" s="10" t="s">
        <v>2655</v>
      </c>
      <c r="D344" s="10" t="s">
        <v>2659</v>
      </c>
      <c r="E344" s="11">
        <v>64482779</v>
      </c>
      <c r="F344" s="11">
        <v>0</v>
      </c>
      <c r="G344" s="11">
        <v>-467043033</v>
      </c>
      <c r="H3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4" s="10">
        <f>VALUE(IFERROR(MID(Table1[شرح],11,FIND("سهم",Table1[شرح])-11),0))</f>
        <v>3743</v>
      </c>
      <c r="J344" s="10" t="str">
        <f>IFERROR(MID(Table1[شرح],FIND("سهم",Table1[شرح])+4,FIND("به نرخ",Table1[شرح])-FIND("سهم",Table1[شرح])-5),"")</f>
        <v>پرداخت الکترونیک سامان کیش</v>
      </c>
      <c r="K344" s="10" t="str">
        <f>CHOOSE(MID(Table1[تاریخ],6,2),"فروردین","اردیبهشت","خرداد","تیر","مرداد","شهریور","مهر","آبان","آذر","دی","بهمن","اسفند")</f>
        <v>بهمن</v>
      </c>
      <c r="L344" s="10" t="str">
        <f>LEFT(Table1[[#All],[تاریخ]],4)</f>
        <v>1397</v>
      </c>
      <c r="M344" s="13" t="str">
        <f>Table1[سال]&amp;"-"&amp;Table1[ماه]</f>
        <v>1397-بهمن</v>
      </c>
      <c r="N344" s="9"/>
    </row>
    <row r="345" spans="1:14" ht="15.75" x14ac:dyDescent="0.25">
      <c r="A345" s="17" t="str">
        <f>IF(AND(C345&gt;='گزارش روزانه'!$F$2,C345&lt;='گزارش روزانه'!$F$4,J345='گزارش روزانه'!$D$6),MAX($A$1:A344)+1,"")</f>
        <v/>
      </c>
      <c r="B345" s="10">
        <v>344</v>
      </c>
      <c r="C345" s="10" t="s">
        <v>2655</v>
      </c>
      <c r="D345" s="10" t="s">
        <v>2660</v>
      </c>
      <c r="E345" s="11">
        <v>7124101</v>
      </c>
      <c r="F345" s="11">
        <v>0</v>
      </c>
      <c r="G345" s="11">
        <v>-402560254</v>
      </c>
      <c r="H3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5" s="10">
        <f>VALUE(IFERROR(MID(Table1[شرح],11,FIND("سهم",Table1[شرح])-11),0))</f>
        <v>554</v>
      </c>
      <c r="J345" s="10" t="str">
        <f>IFERROR(MID(Table1[شرح],FIND("سهم",Table1[شرح])+4,FIND("به نرخ",Table1[شرح])-FIND("سهم",Table1[شرح])-5),"")</f>
        <v>به پرداخت ملت</v>
      </c>
      <c r="K345" s="10" t="str">
        <f>CHOOSE(MID(Table1[تاریخ],6,2),"فروردین","اردیبهشت","خرداد","تیر","مرداد","شهریور","مهر","آبان","آذر","دی","بهمن","اسفند")</f>
        <v>بهمن</v>
      </c>
      <c r="L345" s="10" t="str">
        <f>LEFT(Table1[[#All],[تاریخ]],4)</f>
        <v>1397</v>
      </c>
      <c r="M345" s="13" t="str">
        <f>Table1[سال]&amp;"-"&amp;Table1[ماه]</f>
        <v>1397-بهمن</v>
      </c>
      <c r="N345" s="9"/>
    </row>
    <row r="346" spans="1:14" ht="15.75" x14ac:dyDescent="0.25">
      <c r="A346" s="17" t="str">
        <f>IF(AND(C346&gt;='گزارش روزانه'!$F$2,C346&lt;='گزارش روزانه'!$F$4,J346='گزارش روزانه'!$D$6),MAX($A$1:A345)+1,"")</f>
        <v/>
      </c>
      <c r="B346" s="10">
        <v>345</v>
      </c>
      <c r="C346" s="10" t="s">
        <v>2655</v>
      </c>
      <c r="D346" s="10" t="s">
        <v>2661</v>
      </c>
      <c r="E346" s="11">
        <v>10705095</v>
      </c>
      <c r="F346" s="11">
        <v>0</v>
      </c>
      <c r="G346" s="11">
        <v>-395436153</v>
      </c>
      <c r="H3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6" s="10">
        <f>VALUE(IFERROR(MID(Table1[شرح],11,FIND("سهم",Table1[شرح])-11),0))</f>
        <v>836</v>
      </c>
      <c r="J346" s="10" t="str">
        <f>IFERROR(MID(Table1[شرح],FIND("سهم",Table1[شرح])+4,FIND("به نرخ",Table1[شرح])-FIND("سهم",Table1[شرح])-5),"")</f>
        <v>به پرداخت ملت</v>
      </c>
      <c r="K346" s="10" t="str">
        <f>CHOOSE(MID(Table1[تاریخ],6,2),"فروردین","اردیبهشت","خرداد","تیر","مرداد","شهریور","مهر","آبان","آذر","دی","بهمن","اسفند")</f>
        <v>بهمن</v>
      </c>
      <c r="L346" s="10" t="str">
        <f>LEFT(Table1[[#All],[تاریخ]],4)</f>
        <v>1397</v>
      </c>
      <c r="M346" s="13" t="str">
        <f>Table1[سال]&amp;"-"&amp;Table1[ماه]</f>
        <v>1397-بهمن</v>
      </c>
      <c r="N346" s="9"/>
    </row>
    <row r="347" spans="1:14" ht="15.75" x14ac:dyDescent="0.25">
      <c r="A347" s="17" t="str">
        <f>IF(AND(C347&gt;='گزارش روزانه'!$F$2,C347&lt;='گزارش روزانه'!$F$4,J347='گزارش روزانه'!$D$6),MAX($A$1:A346)+1,"")</f>
        <v/>
      </c>
      <c r="B347" s="10">
        <v>346</v>
      </c>
      <c r="C347" s="10" t="s">
        <v>2655</v>
      </c>
      <c r="D347" s="10" t="s">
        <v>2662</v>
      </c>
      <c r="E347" s="11">
        <v>12796345</v>
      </c>
      <c r="F347" s="11">
        <v>0</v>
      </c>
      <c r="G347" s="11">
        <v>-384731058</v>
      </c>
      <c r="H3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7" s="10">
        <f>VALUE(IFERROR(MID(Table1[شرح],11,FIND("سهم",Table1[شرح])-11),0))</f>
        <v>999</v>
      </c>
      <c r="J347" s="10" t="str">
        <f>IFERROR(MID(Table1[شرح],FIND("سهم",Table1[شرح])+4,FIND("به نرخ",Table1[شرح])-FIND("سهم",Table1[شرح])-5),"")</f>
        <v>به پرداخت ملت</v>
      </c>
      <c r="K347" s="10" t="str">
        <f>CHOOSE(MID(Table1[تاریخ],6,2),"فروردین","اردیبهشت","خرداد","تیر","مرداد","شهریور","مهر","آبان","آذر","دی","بهمن","اسفند")</f>
        <v>بهمن</v>
      </c>
      <c r="L347" s="10" t="str">
        <f>LEFT(Table1[[#All],[تاریخ]],4)</f>
        <v>1397</v>
      </c>
      <c r="M347" s="13" t="str">
        <f>Table1[سال]&amp;"-"&amp;Table1[ماه]</f>
        <v>1397-بهمن</v>
      </c>
      <c r="N347" s="9"/>
    </row>
    <row r="348" spans="1:14" ht="15.75" x14ac:dyDescent="0.25">
      <c r="A348" s="17" t="str">
        <f>IF(AND(C348&gt;='گزارش روزانه'!$F$2,C348&lt;='گزارش روزانه'!$F$4,J348='گزارش روزانه'!$D$6),MAX($A$1:A347)+1,"")</f>
        <v/>
      </c>
      <c r="B348" s="10">
        <v>347</v>
      </c>
      <c r="C348" s="10" t="s">
        <v>2655</v>
      </c>
      <c r="D348" s="10" t="s">
        <v>2663</v>
      </c>
      <c r="E348" s="11">
        <v>2717569</v>
      </c>
      <c r="F348" s="11">
        <v>0</v>
      </c>
      <c r="G348" s="11">
        <v>-371934713</v>
      </c>
      <c r="H3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8" s="10">
        <f>VALUE(IFERROR(MID(Table1[شرح],11,FIND("سهم",Table1[شرح])-11),0))</f>
        <v>211</v>
      </c>
      <c r="J348" s="10" t="str">
        <f>IFERROR(MID(Table1[شرح],FIND("سهم",Table1[شرح])+4,FIND("به نرخ",Table1[شرح])-FIND("سهم",Table1[شرح])-5),"")</f>
        <v>به پرداخت ملت</v>
      </c>
      <c r="K348" s="10" t="str">
        <f>CHOOSE(MID(Table1[تاریخ],6,2),"فروردین","اردیبهشت","خرداد","تیر","مرداد","شهریور","مهر","آبان","آذر","دی","بهمن","اسفند")</f>
        <v>بهمن</v>
      </c>
      <c r="L348" s="10" t="str">
        <f>LEFT(Table1[[#All],[تاریخ]],4)</f>
        <v>1397</v>
      </c>
      <c r="M348" s="13" t="str">
        <f>Table1[سال]&amp;"-"&amp;Table1[ماه]</f>
        <v>1397-بهمن</v>
      </c>
      <c r="N348" s="9"/>
    </row>
    <row r="349" spans="1:14" ht="15.75" x14ac:dyDescent="0.25">
      <c r="A349" s="17" t="str">
        <f>IF(AND(C349&gt;='گزارش روزانه'!$F$2,C349&lt;='گزارش روزانه'!$F$4,J349='گزارش روزانه'!$D$6),MAX($A$1:A348)+1,"")</f>
        <v/>
      </c>
      <c r="B349" s="10">
        <v>348</v>
      </c>
      <c r="C349" s="10" t="s">
        <v>2655</v>
      </c>
      <c r="D349" s="10" t="s">
        <v>2664</v>
      </c>
      <c r="E349" s="11">
        <v>1285834</v>
      </c>
      <c r="F349" s="11">
        <v>0</v>
      </c>
      <c r="G349" s="11">
        <v>-369217144</v>
      </c>
      <c r="H3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49" s="10">
        <f>VALUE(IFERROR(MID(Table1[شرح],11,FIND("سهم",Table1[شرح])-11),0))</f>
        <v>100</v>
      </c>
      <c r="J349" s="10" t="str">
        <f>IFERROR(MID(Table1[شرح],FIND("سهم",Table1[شرح])+4,FIND("به نرخ",Table1[شرح])-FIND("سهم",Table1[شرح])-5),"")</f>
        <v>به پرداخت ملت</v>
      </c>
      <c r="K349" s="10" t="str">
        <f>CHOOSE(MID(Table1[تاریخ],6,2),"فروردین","اردیبهشت","خرداد","تیر","مرداد","شهریور","مهر","آبان","آذر","دی","بهمن","اسفند")</f>
        <v>بهمن</v>
      </c>
      <c r="L349" s="10" t="str">
        <f>LEFT(Table1[[#All],[تاریخ]],4)</f>
        <v>1397</v>
      </c>
      <c r="M349" s="13" t="str">
        <f>Table1[سال]&amp;"-"&amp;Table1[ماه]</f>
        <v>1397-بهمن</v>
      </c>
      <c r="N349" s="9"/>
    </row>
    <row r="350" spans="1:14" ht="15.75" x14ac:dyDescent="0.25">
      <c r="A350" s="17" t="str">
        <f>IF(AND(C350&gt;='گزارش روزانه'!$F$2,C350&lt;='گزارش روزانه'!$F$4,J350='گزارش روزانه'!$D$6),MAX($A$1:A349)+1,"")</f>
        <v/>
      </c>
      <c r="B350" s="10">
        <v>349</v>
      </c>
      <c r="C350" s="10" t="s">
        <v>2655</v>
      </c>
      <c r="D350" s="10" t="s">
        <v>2665</v>
      </c>
      <c r="E350" s="11">
        <v>2232509</v>
      </c>
      <c r="F350" s="11">
        <v>0</v>
      </c>
      <c r="G350" s="11">
        <v>-367931310</v>
      </c>
      <c r="H3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0" s="10">
        <f>VALUE(IFERROR(MID(Table1[شرح],11,FIND("سهم",Table1[شرح])-11),0))</f>
        <v>82</v>
      </c>
      <c r="J350" s="10" t="str">
        <f>IFERROR(MID(Table1[شرح],FIND("سهم",Table1[شرح])+4,FIND("به نرخ",Table1[شرح])-FIND("سهم",Table1[شرح])-5),"")</f>
        <v>فرآوری موادمعدنی ایران</v>
      </c>
      <c r="K350" s="10" t="str">
        <f>CHOOSE(MID(Table1[تاریخ],6,2),"فروردین","اردیبهشت","خرداد","تیر","مرداد","شهریور","مهر","آبان","آذر","دی","بهمن","اسفند")</f>
        <v>بهمن</v>
      </c>
      <c r="L350" s="10" t="str">
        <f>LEFT(Table1[[#All],[تاریخ]],4)</f>
        <v>1397</v>
      </c>
      <c r="M350" s="13" t="str">
        <f>Table1[سال]&amp;"-"&amp;Table1[ماه]</f>
        <v>1397-بهمن</v>
      </c>
      <c r="N350" s="9"/>
    </row>
    <row r="351" spans="1:14" ht="15.75" x14ac:dyDescent="0.25">
      <c r="A351" s="17" t="str">
        <f>IF(AND(C351&gt;='گزارش روزانه'!$F$2,C351&lt;='گزارش روزانه'!$F$4,J351='گزارش روزانه'!$D$6),MAX($A$1:A350)+1,"")</f>
        <v/>
      </c>
      <c r="B351" s="10">
        <v>350</v>
      </c>
      <c r="C351" s="10" t="s">
        <v>2655</v>
      </c>
      <c r="D351" s="10" t="s">
        <v>2666</v>
      </c>
      <c r="E351" s="11">
        <v>35503938</v>
      </c>
      <c r="F351" s="11">
        <v>0</v>
      </c>
      <c r="G351" s="11">
        <v>-365698801</v>
      </c>
      <c r="H3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1" s="10">
        <f>VALUE(IFERROR(MID(Table1[شرح],11,FIND("سهم",Table1[شرح])-11),0))</f>
        <v>2061</v>
      </c>
      <c r="J351" s="10" t="str">
        <f>IFERROR(MID(Table1[شرح],FIND("سهم",Table1[شرح])+4,FIND("به نرخ",Table1[شرح])-FIND("سهم",Table1[شرح])-5),"")</f>
        <v>پرداخت الکترونیک سامان کیش</v>
      </c>
      <c r="K351" s="10" t="str">
        <f>CHOOSE(MID(Table1[تاریخ],6,2),"فروردین","اردیبهشت","خرداد","تیر","مرداد","شهریور","مهر","آبان","آذر","دی","بهمن","اسفند")</f>
        <v>بهمن</v>
      </c>
      <c r="L351" s="10" t="str">
        <f>LEFT(Table1[[#All],[تاریخ]],4)</f>
        <v>1397</v>
      </c>
      <c r="M351" s="13" t="str">
        <f>Table1[سال]&amp;"-"&amp;Table1[ماه]</f>
        <v>1397-بهمن</v>
      </c>
      <c r="N351" s="9"/>
    </row>
    <row r="352" spans="1:14" ht="15.75" x14ac:dyDescent="0.25">
      <c r="A352" s="17" t="str">
        <f>IF(AND(C352&gt;='گزارش روزانه'!$F$2,C352&lt;='گزارش روزانه'!$F$4,J352='گزارش روزانه'!$D$6),MAX($A$1:A351)+1,"")</f>
        <v/>
      </c>
      <c r="B352" s="10">
        <v>351</v>
      </c>
      <c r="C352" s="10" t="s">
        <v>2655</v>
      </c>
      <c r="D352" s="10" t="s">
        <v>2667</v>
      </c>
      <c r="E352" s="11">
        <v>20900317</v>
      </c>
      <c r="F352" s="11">
        <v>0</v>
      </c>
      <c r="G352" s="11">
        <v>-330194863</v>
      </c>
      <c r="H3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2" s="10">
        <f>VALUE(IFERROR(MID(Table1[شرح],11,FIND("سهم",Table1[شرح])-11),0))</f>
        <v>766</v>
      </c>
      <c r="J352" s="10" t="str">
        <f>IFERROR(MID(Table1[شرح],FIND("سهم",Table1[شرح])+4,FIND("به نرخ",Table1[شرح])-FIND("سهم",Table1[شرح])-5),"")</f>
        <v>فرآوری موادمعدنی ایران</v>
      </c>
      <c r="K352" s="10" t="str">
        <f>CHOOSE(MID(Table1[تاریخ],6,2),"فروردین","اردیبهشت","خرداد","تیر","مرداد","شهریور","مهر","آبان","آذر","دی","بهمن","اسفند")</f>
        <v>بهمن</v>
      </c>
      <c r="L352" s="10" t="str">
        <f>LEFT(Table1[[#All],[تاریخ]],4)</f>
        <v>1397</v>
      </c>
      <c r="M352" s="13" t="str">
        <f>Table1[سال]&amp;"-"&amp;Table1[ماه]</f>
        <v>1397-بهمن</v>
      </c>
      <c r="N352" s="9"/>
    </row>
    <row r="353" spans="1:14" ht="15.75" x14ac:dyDescent="0.25">
      <c r="A353" s="17" t="str">
        <f>IF(AND(C353&gt;='گزارش روزانه'!$F$2,C353&lt;='گزارش روزانه'!$F$4,J353='گزارش روزانه'!$D$6),MAX($A$1:A352)+1,"")</f>
        <v/>
      </c>
      <c r="B353" s="10">
        <v>352</v>
      </c>
      <c r="C353" s="10" t="s">
        <v>2655</v>
      </c>
      <c r="D353" s="10" t="s">
        <v>2668</v>
      </c>
      <c r="E353" s="11">
        <v>2561626</v>
      </c>
      <c r="F353" s="11">
        <v>0</v>
      </c>
      <c r="G353" s="11">
        <v>-309294546</v>
      </c>
      <c r="H3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3" s="10">
        <f>VALUE(IFERROR(MID(Table1[شرح],11,FIND("سهم",Table1[شرح])-11),0))</f>
        <v>200</v>
      </c>
      <c r="J353" s="10" t="str">
        <f>IFERROR(MID(Table1[شرح],FIND("سهم",Table1[شرح])+4,FIND("به نرخ",Table1[شرح])-FIND("سهم",Table1[شرح])-5),"")</f>
        <v>به پرداخت ملت</v>
      </c>
      <c r="K353" s="10" t="str">
        <f>CHOOSE(MID(Table1[تاریخ],6,2),"فروردین","اردیبهشت","خرداد","تیر","مرداد","شهریور","مهر","آبان","آذر","دی","بهمن","اسفند")</f>
        <v>بهمن</v>
      </c>
      <c r="L353" s="10" t="str">
        <f>LEFT(Table1[[#All],[تاریخ]],4)</f>
        <v>1397</v>
      </c>
      <c r="M353" s="13" t="str">
        <f>Table1[سال]&amp;"-"&amp;Table1[ماه]</f>
        <v>1397-بهمن</v>
      </c>
      <c r="N353" s="9"/>
    </row>
    <row r="354" spans="1:14" ht="15.75" x14ac:dyDescent="0.25">
      <c r="A354" s="17" t="str">
        <f>IF(AND(C354&gt;='گزارش روزانه'!$F$2,C354&lt;='گزارش روزانه'!$F$4,J354='گزارش روزانه'!$D$6),MAX($A$1:A353)+1,"")</f>
        <v/>
      </c>
      <c r="B354" s="10">
        <v>353</v>
      </c>
      <c r="C354" s="10" t="s">
        <v>2655</v>
      </c>
      <c r="D354" s="10" t="s">
        <v>2669</v>
      </c>
      <c r="E354" s="11">
        <v>32186151</v>
      </c>
      <c r="F354" s="11">
        <v>0</v>
      </c>
      <c r="G354" s="11">
        <v>-306732920</v>
      </c>
      <c r="H3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4" s="10">
        <f>VALUE(IFERROR(MID(Table1[شرح],11,FIND("سهم",Table1[شرح])-11),0))</f>
        <v>2500</v>
      </c>
      <c r="J354" s="10" t="str">
        <f>IFERROR(MID(Table1[شرح],FIND("سهم",Table1[شرح])+4,FIND("به نرخ",Table1[شرح])-FIND("سهم",Table1[شرح])-5),"")</f>
        <v>به پرداخت ملت</v>
      </c>
      <c r="K354" s="10" t="str">
        <f>CHOOSE(MID(Table1[تاریخ],6,2),"فروردین","اردیبهشت","خرداد","تیر","مرداد","شهریور","مهر","آبان","آذر","دی","بهمن","اسفند")</f>
        <v>بهمن</v>
      </c>
      <c r="L354" s="10" t="str">
        <f>LEFT(Table1[[#All],[تاریخ]],4)</f>
        <v>1397</v>
      </c>
      <c r="M354" s="13" t="str">
        <f>Table1[سال]&amp;"-"&amp;Table1[ماه]</f>
        <v>1397-بهمن</v>
      </c>
      <c r="N354" s="9"/>
    </row>
    <row r="355" spans="1:14" ht="15.75" x14ac:dyDescent="0.25">
      <c r="A355" s="17" t="str">
        <f>IF(AND(C355&gt;='گزارش روزانه'!$F$2,C355&lt;='گزارش روزانه'!$F$4,J355='گزارش روزانه'!$D$6),MAX($A$1:A354)+1,"")</f>
        <v/>
      </c>
      <c r="B355" s="10">
        <v>354</v>
      </c>
      <c r="C355" s="10" t="s">
        <v>2655</v>
      </c>
      <c r="D355" s="10" t="s">
        <v>2670</v>
      </c>
      <c r="E355" s="11">
        <v>40051009</v>
      </c>
      <c r="F355" s="11">
        <v>0</v>
      </c>
      <c r="G355" s="11">
        <v>-274546769</v>
      </c>
      <c r="H3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5" s="10">
        <f>VALUE(IFERROR(MID(Table1[شرح],11,FIND("سهم",Table1[شرح])-11),0))</f>
        <v>10000</v>
      </c>
      <c r="J355" s="10" t="str">
        <f>IFERROR(MID(Table1[شرح],FIND("سهم",Table1[شرح])+4,FIND("به نرخ",Table1[شرح])-FIND("سهم",Table1[شرح])-5),"")</f>
        <v>فرابورس ایران</v>
      </c>
      <c r="K355" s="10" t="str">
        <f>CHOOSE(MID(Table1[تاریخ],6,2),"فروردین","اردیبهشت","خرداد","تیر","مرداد","شهریور","مهر","آبان","آذر","دی","بهمن","اسفند")</f>
        <v>بهمن</v>
      </c>
      <c r="L355" s="10" t="str">
        <f>LEFT(Table1[[#All],[تاریخ]],4)</f>
        <v>1397</v>
      </c>
      <c r="M355" s="13" t="str">
        <f>Table1[سال]&amp;"-"&amp;Table1[ماه]</f>
        <v>1397-بهمن</v>
      </c>
      <c r="N355" s="9"/>
    </row>
    <row r="356" spans="1:14" ht="15.75" x14ac:dyDescent="0.25">
      <c r="A356" s="17" t="str">
        <f>IF(AND(C356&gt;='گزارش روزانه'!$F$2,C356&lt;='گزارش روزانه'!$F$4,J356='گزارش روزانه'!$D$6),MAX($A$1:A355)+1,"")</f>
        <v/>
      </c>
      <c r="B356" s="10">
        <v>355</v>
      </c>
      <c r="C356" s="10" t="s">
        <v>2655</v>
      </c>
      <c r="D356" s="10" t="s">
        <v>2671</v>
      </c>
      <c r="E356" s="11">
        <v>59046855</v>
      </c>
      <c r="F356" s="11">
        <v>0</v>
      </c>
      <c r="G356" s="11">
        <v>-234495760</v>
      </c>
      <c r="H3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6" s="10">
        <f>VALUE(IFERROR(MID(Table1[شرح],11,FIND("سهم",Table1[شرح])-11),0))</f>
        <v>10000</v>
      </c>
      <c r="J356" s="10" t="str">
        <f>IFERROR(MID(Table1[شرح],FIND("سهم",Table1[شرح])+4,FIND("به نرخ",Table1[شرح])-FIND("سهم",Table1[شرح])-5),"")</f>
        <v>قاسم ایران</v>
      </c>
      <c r="K356" s="10" t="str">
        <f>CHOOSE(MID(Table1[تاریخ],6,2),"فروردین","اردیبهشت","خرداد","تیر","مرداد","شهریور","مهر","آبان","آذر","دی","بهمن","اسفند")</f>
        <v>بهمن</v>
      </c>
      <c r="L356" s="10" t="str">
        <f>LEFT(Table1[[#All],[تاریخ]],4)</f>
        <v>1397</v>
      </c>
      <c r="M356" s="13" t="str">
        <f>Table1[سال]&amp;"-"&amp;Table1[ماه]</f>
        <v>1397-بهمن</v>
      </c>
      <c r="N356" s="9"/>
    </row>
    <row r="357" spans="1:14" ht="15.75" x14ac:dyDescent="0.25">
      <c r="A357" s="17" t="str">
        <f>IF(AND(C357&gt;='گزارش روزانه'!$F$2,C357&lt;='گزارش روزانه'!$F$4,J357='گزارش روزانه'!$D$6),MAX($A$1:A356)+1,"")</f>
        <v/>
      </c>
      <c r="B357" s="10">
        <v>356</v>
      </c>
      <c r="C357" s="10" t="s">
        <v>2655</v>
      </c>
      <c r="D357" s="10" t="s">
        <v>2672</v>
      </c>
      <c r="E357" s="11">
        <v>58997075</v>
      </c>
      <c r="F357" s="11">
        <v>0</v>
      </c>
      <c r="G357" s="11">
        <v>-175448905</v>
      </c>
      <c r="H3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7" s="10">
        <f>VALUE(IFERROR(MID(Table1[شرح],11,FIND("سهم",Table1[شرح])-11),0))</f>
        <v>9956</v>
      </c>
      <c r="J357" s="10" t="str">
        <f>IFERROR(MID(Table1[شرح],FIND("سهم",Table1[شرح])+4,FIND("به نرخ",Table1[شرح])-FIND("سهم",Table1[شرح])-5),"")</f>
        <v>قاسم ایران</v>
      </c>
      <c r="K357" s="10" t="str">
        <f>CHOOSE(MID(Table1[تاریخ],6,2),"فروردین","اردیبهشت","خرداد","تیر","مرداد","شهریور","مهر","آبان","آذر","دی","بهمن","اسفند")</f>
        <v>بهمن</v>
      </c>
      <c r="L357" s="10" t="str">
        <f>LEFT(Table1[[#All],[تاریخ]],4)</f>
        <v>1397</v>
      </c>
      <c r="M357" s="13" t="str">
        <f>Table1[سال]&amp;"-"&amp;Table1[ماه]</f>
        <v>1397-بهمن</v>
      </c>
      <c r="N357" s="9"/>
    </row>
    <row r="358" spans="1:14" ht="15.75" x14ac:dyDescent="0.25">
      <c r="A358" s="17" t="str">
        <f>IF(AND(C358&gt;='گزارش روزانه'!$F$2,C358&lt;='گزارش روزانه'!$F$4,J358='گزارش روزانه'!$D$6),MAX($A$1:A357)+1,"")</f>
        <v/>
      </c>
      <c r="B358" s="10">
        <v>357</v>
      </c>
      <c r="C358" s="10" t="s">
        <v>2655</v>
      </c>
      <c r="D358" s="10" t="s">
        <v>2673</v>
      </c>
      <c r="E358" s="11">
        <v>116461333</v>
      </c>
      <c r="F358" s="11">
        <v>0</v>
      </c>
      <c r="G358" s="11">
        <v>-116451830</v>
      </c>
      <c r="H3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58" s="10">
        <f>VALUE(IFERROR(MID(Table1[شرح],11,FIND("سهم",Table1[شرح])-11),0))</f>
        <v>19650</v>
      </c>
      <c r="J358" s="10" t="str">
        <f>IFERROR(MID(Table1[شرح],FIND("سهم",Table1[شرح])+4,FIND("به نرخ",Table1[شرح])-FIND("سهم",Table1[شرح])-5),"")</f>
        <v>قاسم ایران</v>
      </c>
      <c r="K358" s="10" t="str">
        <f>CHOOSE(MID(Table1[تاریخ],6,2),"فروردین","اردیبهشت","خرداد","تیر","مرداد","شهریور","مهر","آبان","آذر","دی","بهمن","اسفند")</f>
        <v>بهمن</v>
      </c>
      <c r="L358" s="10" t="str">
        <f>LEFT(Table1[[#All],[تاریخ]],4)</f>
        <v>1397</v>
      </c>
      <c r="M358" s="13" t="str">
        <f>Table1[سال]&amp;"-"&amp;Table1[ماه]</f>
        <v>1397-بهمن</v>
      </c>
      <c r="N358" s="9"/>
    </row>
    <row r="359" spans="1:14" ht="15.75" x14ac:dyDescent="0.25">
      <c r="A359" s="17" t="str">
        <f>IF(AND(C359&gt;='گزارش روزانه'!$F$2,C359&lt;='گزارش روزانه'!$F$4,J359='گزارش روزانه'!$D$6),MAX($A$1:A358)+1,"")</f>
        <v/>
      </c>
      <c r="B359" s="10">
        <v>358</v>
      </c>
      <c r="C359" s="10" t="s">
        <v>2653</v>
      </c>
      <c r="D359" s="10" t="s">
        <v>2654</v>
      </c>
      <c r="E359" s="11">
        <v>0</v>
      </c>
      <c r="F359" s="11">
        <v>500000000</v>
      </c>
      <c r="G359" s="11">
        <v>275071</v>
      </c>
      <c r="H3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59" s="10">
        <f>VALUE(IFERROR(MID(Table1[شرح],11,FIND("سهم",Table1[شرح])-11),0))</f>
        <v>0</v>
      </c>
      <c r="J359" s="10" t="str">
        <f>IFERROR(MID(Table1[شرح],FIND("سهم",Table1[شرح])+4,FIND("به نرخ",Table1[شرح])-FIND("سهم",Table1[شرح])-5),"")</f>
        <v/>
      </c>
      <c r="K359" s="10" t="str">
        <f>CHOOSE(MID(Table1[تاریخ],6,2),"فروردین","اردیبهشت","خرداد","تیر","مرداد","شهریور","مهر","آبان","آذر","دی","بهمن","اسفند")</f>
        <v>بهمن</v>
      </c>
      <c r="L359" s="10" t="str">
        <f>LEFT(Table1[[#All],[تاریخ]],4)</f>
        <v>1397</v>
      </c>
      <c r="M359" s="13" t="str">
        <f>Table1[سال]&amp;"-"&amp;Table1[ماه]</f>
        <v>1397-بهمن</v>
      </c>
      <c r="N359" s="9"/>
    </row>
    <row r="360" spans="1:14" ht="15.75" x14ac:dyDescent="0.25">
      <c r="A360" s="17" t="str">
        <f>IF(AND(C360&gt;='گزارش روزانه'!$F$2,C360&lt;='گزارش روزانه'!$F$4,J360='گزارش روزانه'!$D$6),MAX($A$1:A359)+1,"")</f>
        <v/>
      </c>
      <c r="B360" s="10">
        <v>359</v>
      </c>
      <c r="C360" s="10" t="s">
        <v>2650</v>
      </c>
      <c r="D360" s="10" t="s">
        <v>2651</v>
      </c>
      <c r="E360" s="11">
        <v>10268761</v>
      </c>
      <c r="F360" s="11">
        <v>0</v>
      </c>
      <c r="G360" s="11">
        <v>-69993541</v>
      </c>
      <c r="H3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60" s="10">
        <f>VALUE(IFERROR(MID(Table1[شرح],11,FIND("سهم",Table1[شرح])-11),0))</f>
        <v>2844</v>
      </c>
      <c r="J360" s="10" t="str">
        <f>IFERROR(MID(Table1[شرح],FIND("سهم",Table1[شرح])+4,FIND("به نرخ",Table1[شرح])-FIND("سهم",Table1[شرح])-5),"")</f>
        <v>سرامیک های صنعتی اردکان</v>
      </c>
      <c r="K360" s="10" t="str">
        <f>CHOOSE(MID(Table1[تاریخ],6,2),"فروردین","اردیبهشت","خرداد","تیر","مرداد","شهریور","مهر","آبان","آذر","دی","بهمن","اسفند")</f>
        <v>بهمن</v>
      </c>
      <c r="L360" s="10" t="str">
        <f>LEFT(Table1[[#All],[تاریخ]],4)</f>
        <v>1397</v>
      </c>
      <c r="M360" s="13" t="str">
        <f>Table1[سال]&amp;"-"&amp;Table1[ماه]</f>
        <v>1397-بهمن</v>
      </c>
      <c r="N360" s="9"/>
    </row>
    <row r="361" spans="1:14" ht="15.75" x14ac:dyDescent="0.25">
      <c r="A361" s="17" t="str">
        <f>IF(AND(C361&gt;='گزارش روزانه'!$F$2,C361&lt;='گزارش روزانه'!$F$4,J361='گزارش روزانه'!$D$6),MAX($A$1:A360)+1,"")</f>
        <v/>
      </c>
      <c r="B361" s="10">
        <v>360</v>
      </c>
      <c r="C361" s="10" t="s">
        <v>2650</v>
      </c>
      <c r="D361" s="10" t="s">
        <v>2652</v>
      </c>
      <c r="E361" s="11">
        <v>59999851</v>
      </c>
      <c r="F361" s="11">
        <v>0</v>
      </c>
      <c r="G361" s="11">
        <v>-59724780</v>
      </c>
      <c r="H3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61" s="10">
        <f>VALUE(IFERROR(MID(Table1[شرح],11,FIND("سهم",Table1[شرح])-11),0))</f>
        <v>3255</v>
      </c>
      <c r="J361" s="10" t="str">
        <f>IFERROR(MID(Table1[شرح],FIND("سهم",Table1[شرح])+4,FIND("به نرخ",Table1[شرح])-FIND("سهم",Table1[شرح])-5),"")</f>
        <v>صنایع شیمیایی سینا</v>
      </c>
      <c r="K361" s="10" t="str">
        <f>CHOOSE(MID(Table1[تاریخ],6,2),"فروردین","اردیبهشت","خرداد","تیر","مرداد","شهریور","مهر","آبان","آذر","دی","بهمن","اسفند")</f>
        <v>بهمن</v>
      </c>
      <c r="L361" s="10" t="str">
        <f>LEFT(Table1[[#All],[تاریخ]],4)</f>
        <v>1397</v>
      </c>
      <c r="M361" s="13" t="str">
        <f>Table1[سال]&amp;"-"&amp;Table1[ماه]</f>
        <v>1397-بهمن</v>
      </c>
      <c r="N361" s="9"/>
    </row>
    <row r="362" spans="1:14" ht="15.75" x14ac:dyDescent="0.25">
      <c r="A362" s="17" t="str">
        <f>IF(AND(C362&gt;='گزارش روزانه'!$F$2,C362&lt;='گزارش روزانه'!$F$4,J362='گزارش روزانه'!$D$6),MAX($A$1:A361)+1,"")</f>
        <v/>
      </c>
      <c r="B362" s="10">
        <v>361</v>
      </c>
      <c r="C362" s="10" t="s">
        <v>2648</v>
      </c>
      <c r="D362" s="10" t="s">
        <v>2649</v>
      </c>
      <c r="E362" s="11">
        <v>0</v>
      </c>
      <c r="F362" s="11">
        <v>70000000</v>
      </c>
      <c r="G362" s="11">
        <v>6459</v>
      </c>
      <c r="H3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62" s="10">
        <f>VALUE(IFERROR(MID(Table1[شرح],11,FIND("سهم",Table1[شرح])-11),0))</f>
        <v>0</v>
      </c>
      <c r="J362" s="10" t="str">
        <f>IFERROR(MID(Table1[شرح],FIND("سهم",Table1[شرح])+4,FIND("به نرخ",Table1[شرح])-FIND("سهم",Table1[شرح])-5),"")</f>
        <v/>
      </c>
      <c r="K362" s="10" t="str">
        <f>CHOOSE(MID(Table1[تاریخ],6,2),"فروردین","اردیبهشت","خرداد","تیر","مرداد","شهریور","مهر","آبان","آذر","دی","بهمن","اسفند")</f>
        <v>بهمن</v>
      </c>
      <c r="L362" s="10" t="str">
        <f>LEFT(Table1[[#All],[تاریخ]],4)</f>
        <v>1397</v>
      </c>
      <c r="M362" s="13" t="str">
        <f>Table1[سال]&amp;"-"&amp;Table1[ماه]</f>
        <v>1397-بهمن</v>
      </c>
      <c r="N362" s="9"/>
    </row>
    <row r="363" spans="1:14" ht="15.75" x14ac:dyDescent="0.25">
      <c r="A363" s="17" t="str">
        <f>IF(AND(C363&gt;='گزارش روزانه'!$F$2,C363&lt;='گزارش روزانه'!$F$4,J363='گزارش روزانه'!$D$6),MAX($A$1:A362)+1,"")</f>
        <v/>
      </c>
      <c r="B363" s="10">
        <v>362</v>
      </c>
      <c r="C363" s="10" t="s">
        <v>2646</v>
      </c>
      <c r="D363" s="10" t="s">
        <v>2647</v>
      </c>
      <c r="E363" s="11">
        <v>5498158</v>
      </c>
      <c r="F363" s="11">
        <v>0</v>
      </c>
      <c r="G363" s="11">
        <v>-5491699</v>
      </c>
      <c r="H3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63" s="10">
        <f>VALUE(IFERROR(MID(Table1[شرح],11,FIND("سهم",Table1[شرح])-11),0))</f>
        <v>1534</v>
      </c>
      <c r="J363" s="10" t="str">
        <f>IFERROR(MID(Table1[شرح],FIND("سهم",Table1[شرح])+4,FIND("به نرخ",Table1[شرح])-FIND("سهم",Table1[شرح])-5),"")</f>
        <v>فرابورس ایران</v>
      </c>
      <c r="K363" s="10" t="str">
        <f>CHOOSE(MID(Table1[تاریخ],6,2),"فروردین","اردیبهشت","خرداد","تیر","مرداد","شهریور","مهر","آبان","آذر","دی","بهمن","اسفند")</f>
        <v>بهمن</v>
      </c>
      <c r="L363" s="10" t="str">
        <f>LEFT(Table1[[#All],[تاریخ]],4)</f>
        <v>1397</v>
      </c>
      <c r="M363" s="13" t="str">
        <f>Table1[سال]&amp;"-"&amp;Table1[ماه]</f>
        <v>1397-بهمن</v>
      </c>
      <c r="N363" s="9"/>
    </row>
    <row r="364" spans="1:14" ht="15.75" x14ac:dyDescent="0.25">
      <c r="A364" s="17" t="str">
        <f>IF(AND(C364&gt;='گزارش روزانه'!$F$2,C364&lt;='گزارش روزانه'!$F$4,J364='گزارش روزانه'!$D$6),MAX($A$1:A363)+1,"")</f>
        <v/>
      </c>
      <c r="B364" s="10">
        <v>363</v>
      </c>
      <c r="C364" s="10" t="s">
        <v>2644</v>
      </c>
      <c r="D364" s="10" t="s">
        <v>2645</v>
      </c>
      <c r="E364" s="11">
        <v>0</v>
      </c>
      <c r="F364" s="11">
        <v>5500000</v>
      </c>
      <c r="G364" s="11">
        <v>8301</v>
      </c>
      <c r="H3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64" s="10">
        <f>VALUE(IFERROR(MID(Table1[شرح],11,FIND("سهم",Table1[شرح])-11),0))</f>
        <v>0</v>
      </c>
      <c r="J364" s="10" t="str">
        <f>IFERROR(MID(Table1[شرح],FIND("سهم",Table1[شرح])+4,FIND("به نرخ",Table1[شرح])-FIND("سهم",Table1[شرح])-5),"")</f>
        <v/>
      </c>
      <c r="K364" s="10" t="str">
        <f>CHOOSE(MID(Table1[تاریخ],6,2),"فروردین","اردیبهشت","خرداد","تیر","مرداد","شهریور","مهر","آبان","آذر","دی","بهمن","اسفند")</f>
        <v>بهمن</v>
      </c>
      <c r="L364" s="10" t="str">
        <f>LEFT(Table1[[#All],[تاریخ]],4)</f>
        <v>1397</v>
      </c>
      <c r="M364" s="13" t="str">
        <f>Table1[سال]&amp;"-"&amp;Table1[ماه]</f>
        <v>1397-بهمن</v>
      </c>
      <c r="N364" s="9"/>
    </row>
    <row r="365" spans="1:14" ht="15.75" x14ac:dyDescent="0.25">
      <c r="A365" s="17" t="str">
        <f>IF(AND(C365&gt;='گزارش روزانه'!$F$2,C365&lt;='گزارش روزانه'!$F$4,J365='گزارش روزانه'!$D$6),MAX($A$1:A364)+1,"")</f>
        <v/>
      </c>
      <c r="B365" s="10">
        <v>364</v>
      </c>
      <c r="C365" s="10" t="s">
        <v>2639</v>
      </c>
      <c r="D365" s="10" t="s">
        <v>2640</v>
      </c>
      <c r="E365" s="11">
        <v>7355972</v>
      </c>
      <c r="F365" s="11">
        <v>0</v>
      </c>
      <c r="G365" s="11">
        <v>225145</v>
      </c>
      <c r="H3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65" s="10">
        <f>VALUE(IFERROR(MID(Table1[شرح],11,FIND("سهم",Table1[شرح])-11),0))</f>
        <v>2000</v>
      </c>
      <c r="J365" s="10" t="str">
        <f>IFERROR(MID(Table1[شرح],FIND("سهم",Table1[شرح])+4,FIND("به نرخ",Table1[شرح])-FIND("سهم",Table1[شرح])-5),"")</f>
        <v>سرامیک های صنعتی اردکان</v>
      </c>
      <c r="K365" s="10" t="str">
        <f>CHOOSE(MID(Table1[تاریخ],6,2),"فروردین","اردیبهشت","خرداد","تیر","مرداد","شهریور","مهر","آبان","آذر","دی","بهمن","اسفند")</f>
        <v>بهمن</v>
      </c>
      <c r="L365" s="10" t="str">
        <f>LEFT(Table1[[#All],[تاریخ]],4)</f>
        <v>1397</v>
      </c>
      <c r="M365" s="13" t="str">
        <f>Table1[سال]&amp;"-"&amp;Table1[ماه]</f>
        <v>1397-بهمن</v>
      </c>
      <c r="N365" s="9"/>
    </row>
    <row r="366" spans="1:14" ht="15.75" x14ac:dyDescent="0.25">
      <c r="A366" s="17" t="str">
        <f>IF(AND(C366&gt;='گزارش روزانه'!$F$2,C366&lt;='گزارش روزانه'!$F$4,J366='گزارش روزانه'!$D$6),MAX($A$1:A365)+1,"")</f>
        <v/>
      </c>
      <c r="B366" s="10">
        <v>365</v>
      </c>
      <c r="C366" s="10" t="s">
        <v>2639</v>
      </c>
      <c r="D366" s="10" t="s">
        <v>2641</v>
      </c>
      <c r="E366" s="11">
        <v>61849388</v>
      </c>
      <c r="F366" s="11">
        <v>0</v>
      </c>
      <c r="G366" s="11">
        <v>7581117</v>
      </c>
      <c r="H3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66" s="10">
        <f>VALUE(IFERROR(MID(Table1[شرح],11,FIND("سهم",Table1[شرح])-11),0))</f>
        <v>16594</v>
      </c>
      <c r="J366" s="10" t="str">
        <f>IFERROR(MID(Table1[شرح],FIND("سهم",Table1[شرح])+4,FIND("به نرخ",Table1[شرح])-FIND("سهم",Table1[شرح])-5),"")</f>
        <v>سرامیک های صنعتی اردکان</v>
      </c>
      <c r="K366" s="10" t="str">
        <f>CHOOSE(MID(Table1[تاریخ],6,2),"فروردین","اردیبهشت","خرداد","تیر","مرداد","شهریور","مهر","آبان","آذر","دی","بهمن","اسفند")</f>
        <v>بهمن</v>
      </c>
      <c r="L366" s="10" t="str">
        <f>LEFT(Table1[[#All],[تاریخ]],4)</f>
        <v>1397</v>
      </c>
      <c r="M366" s="13" t="str">
        <f>Table1[سال]&amp;"-"&amp;Table1[ماه]</f>
        <v>1397-بهمن</v>
      </c>
      <c r="N366" s="9"/>
    </row>
    <row r="367" spans="1:14" ht="15.75" x14ac:dyDescent="0.25">
      <c r="A367" s="17" t="str">
        <f>IF(AND(C367&gt;='گزارش روزانه'!$F$2,C367&lt;='گزارش روزانه'!$F$4,J367='گزارش روزانه'!$D$6),MAX($A$1:A366)+1,"")</f>
        <v/>
      </c>
      <c r="B367" s="10">
        <v>366</v>
      </c>
      <c r="C367" s="10" t="s">
        <v>2639</v>
      </c>
      <c r="D367" s="10" t="s">
        <v>2642</v>
      </c>
      <c r="E367" s="11">
        <v>32364058</v>
      </c>
      <c r="F367" s="11">
        <v>0</v>
      </c>
      <c r="G367" s="11">
        <v>69430505</v>
      </c>
      <c r="H3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67" s="10">
        <f>VALUE(IFERROR(MID(Table1[شرح],11,FIND("سهم",Table1[شرح])-11),0))</f>
        <v>8709</v>
      </c>
      <c r="J367" s="10" t="str">
        <f>IFERROR(MID(Table1[شرح],FIND("سهم",Table1[شرح])+4,FIND("به نرخ",Table1[شرح])-FIND("سهم",Table1[شرح])-5),"")</f>
        <v>سرامیک های صنعتی اردکان</v>
      </c>
      <c r="K367" s="10" t="str">
        <f>CHOOSE(MID(Table1[تاریخ],6,2),"فروردین","اردیبهشت","خرداد","تیر","مرداد","شهریور","مهر","آبان","آذر","دی","بهمن","اسفند")</f>
        <v>بهمن</v>
      </c>
      <c r="L367" s="10" t="str">
        <f>LEFT(Table1[[#All],[تاریخ]],4)</f>
        <v>1397</v>
      </c>
      <c r="M367" s="13" t="str">
        <f>Table1[سال]&amp;"-"&amp;Table1[ماه]</f>
        <v>1397-بهمن</v>
      </c>
      <c r="N367" s="9"/>
    </row>
    <row r="368" spans="1:14" ht="15.75" x14ac:dyDescent="0.25">
      <c r="A368" s="17" t="str">
        <f>IF(AND(C368&gt;='گزارش روزانه'!$F$2,C368&lt;='گزارش روزانه'!$F$4,J368='گزارش روزانه'!$D$6),MAX($A$1:A367)+1,"")</f>
        <v/>
      </c>
      <c r="B368" s="10">
        <v>367</v>
      </c>
      <c r="C368" s="10" t="s">
        <v>2639</v>
      </c>
      <c r="D368" s="10" t="s">
        <v>2643</v>
      </c>
      <c r="E368" s="11">
        <v>0</v>
      </c>
      <c r="F368" s="11">
        <v>101786262</v>
      </c>
      <c r="G368" s="11">
        <v>101794563</v>
      </c>
      <c r="H3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68" s="10">
        <f>VALUE(IFERROR(MID(Table1[شرح],11,FIND("سهم",Table1[شرح])-11),0))</f>
        <v>74131</v>
      </c>
      <c r="J368" s="10" t="str">
        <f>IFERROR(MID(Table1[شرح],FIND("سهم",Table1[شرح])+4,FIND("به نرخ",Table1[شرح])-FIND("سهم",Table1[شرح])-5),"")</f>
        <v>سهامی ذوب آهن اصفهان</v>
      </c>
      <c r="K368" s="10" t="str">
        <f>CHOOSE(MID(Table1[تاریخ],6,2),"فروردین","اردیبهشت","خرداد","تیر","مرداد","شهریور","مهر","آبان","آذر","دی","بهمن","اسفند")</f>
        <v>بهمن</v>
      </c>
      <c r="L368" s="10" t="str">
        <f>LEFT(Table1[[#All],[تاریخ]],4)</f>
        <v>1397</v>
      </c>
      <c r="M368" s="13" t="str">
        <f>Table1[سال]&amp;"-"&amp;Table1[ماه]</f>
        <v>1397-بهمن</v>
      </c>
      <c r="N368" s="9"/>
    </row>
    <row r="369" spans="1:14" ht="15.75" x14ac:dyDescent="0.25">
      <c r="A369" s="17" t="str">
        <f>IF(AND(C369&gt;='گزارش روزانه'!$F$2,C369&lt;='گزارش روزانه'!$F$4,J369='گزارش روزانه'!$D$6),MAX($A$1:A368)+1,"")</f>
        <v/>
      </c>
      <c r="B369" s="10">
        <v>368</v>
      </c>
      <c r="C369" s="10" t="s">
        <v>2637</v>
      </c>
      <c r="D369" s="10" t="s">
        <v>2638</v>
      </c>
      <c r="E369" s="11">
        <v>0</v>
      </c>
      <c r="F369" s="11">
        <v>11800000</v>
      </c>
      <c r="G369" s="11">
        <v>12025145</v>
      </c>
      <c r="H3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369" s="10">
        <f>VALUE(IFERROR(MID(Table1[شرح],11,FIND("سهم",Table1[شرح])-11),0))</f>
        <v>0</v>
      </c>
      <c r="J369" s="10" t="str">
        <f>IFERROR(MID(Table1[شرح],FIND("سهم",Table1[شرح])+4,FIND("به نرخ",Table1[شرح])-FIND("سهم",Table1[شرح])-5),"")</f>
        <v/>
      </c>
      <c r="K369" s="10" t="str">
        <f>CHOOSE(MID(Table1[تاریخ],6,2),"فروردین","اردیبهشت","خرداد","تیر","مرداد","شهریور","مهر","آبان","آذر","دی","بهمن","اسفند")</f>
        <v>اسفند</v>
      </c>
      <c r="L369" s="10" t="str">
        <f>LEFT(Table1[[#All],[تاریخ]],4)</f>
        <v>1397</v>
      </c>
      <c r="M369" s="13" t="str">
        <f>Table1[سال]&amp;"-"&amp;Table1[ماه]</f>
        <v>1397-اسفند</v>
      </c>
      <c r="N369" s="9"/>
    </row>
    <row r="370" spans="1:14" ht="15.75" x14ac:dyDescent="0.25">
      <c r="A370" s="17" t="str">
        <f>IF(AND(C370&gt;='گزارش روزانه'!$F$2,C370&lt;='گزارش روزانه'!$F$4,J370='گزارش روزانه'!$D$6),MAX($A$1:A369)+1,"")</f>
        <v/>
      </c>
      <c r="B370" s="10">
        <v>369</v>
      </c>
      <c r="C370" s="10" t="s">
        <v>2635</v>
      </c>
      <c r="D370" s="10" t="s">
        <v>2636</v>
      </c>
      <c r="E370" s="11">
        <v>12023397</v>
      </c>
      <c r="F370" s="11">
        <v>0</v>
      </c>
      <c r="G370" s="11">
        <v>1748</v>
      </c>
      <c r="H3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70" s="10">
        <f>VALUE(IFERROR(MID(Table1[شرح],11,FIND("سهم",Table1[شرح])-11),0))</f>
        <v>1101</v>
      </c>
      <c r="J370" s="10" t="str">
        <f>IFERROR(MID(Table1[شرح],FIND("سهم",Table1[شرح])+4,FIND("به نرخ",Table1[شرح])-FIND("سهم",Table1[شرح])-5),"")</f>
        <v>آسان پرداخت پرشین</v>
      </c>
      <c r="K370" s="10" t="str">
        <f>CHOOSE(MID(Table1[تاریخ],6,2),"فروردین","اردیبهشت","خرداد","تیر","مرداد","شهریور","مهر","آبان","آذر","دی","بهمن","اسفند")</f>
        <v>اسفند</v>
      </c>
      <c r="L370" s="10" t="str">
        <f>LEFT(Table1[[#All],[تاریخ]],4)</f>
        <v>1397</v>
      </c>
      <c r="M370" s="13" t="str">
        <f>Table1[سال]&amp;"-"&amp;Table1[ماه]</f>
        <v>1397-اسفند</v>
      </c>
      <c r="N370" s="9"/>
    </row>
    <row r="371" spans="1:14" ht="15.75" x14ac:dyDescent="0.25">
      <c r="A371" s="17" t="str">
        <f>IF(AND(C371&gt;='گزارش روزانه'!$F$2,C371&lt;='گزارش روزانه'!$F$4,J371='گزارش روزانه'!$D$6),MAX($A$1:A370)+1,"")</f>
        <v/>
      </c>
      <c r="B371" s="10">
        <v>370</v>
      </c>
      <c r="C371" s="10" t="s">
        <v>2633</v>
      </c>
      <c r="D371" s="10" t="s">
        <v>2634</v>
      </c>
      <c r="E371" s="11">
        <v>0</v>
      </c>
      <c r="F371" s="11">
        <v>28752</v>
      </c>
      <c r="G371" s="11">
        <v>30500</v>
      </c>
      <c r="H3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371" s="10">
        <f>VALUE(IFERROR(MID(Table1[شرح],11,FIND("سهم",Table1[شرح])-11),0))</f>
        <v>0</v>
      </c>
      <c r="J371" s="10" t="str">
        <f>IFERROR(MID(Table1[شرح],FIND("سهم",Table1[شرح])+4,FIND("به نرخ",Table1[شرح])-FIND("سهم",Table1[شرح])-5),"")</f>
        <v/>
      </c>
      <c r="K371" s="10" t="str">
        <f>CHOOSE(MID(Table1[تاریخ],6,2),"فروردین","اردیبهشت","خرداد","تیر","مرداد","شهریور","مهر","آبان","آذر","دی","بهمن","اسفند")</f>
        <v>اسفند</v>
      </c>
      <c r="L371" s="10" t="str">
        <f>LEFT(Table1[[#All],[تاریخ]],4)</f>
        <v>1397</v>
      </c>
      <c r="M371" s="13" t="str">
        <f>Table1[سال]&amp;"-"&amp;Table1[ماه]</f>
        <v>1397-اسفند</v>
      </c>
      <c r="N371" s="9"/>
    </row>
    <row r="372" spans="1:14" ht="15.75" x14ac:dyDescent="0.25">
      <c r="A372" s="17" t="str">
        <f>IF(AND(C372&gt;='گزارش روزانه'!$F$2,C372&lt;='گزارش روزانه'!$F$4,J372='گزارش روزانه'!$D$6),MAX($A$1:A371)+1,"")</f>
        <v/>
      </c>
      <c r="B372" s="10">
        <v>371</v>
      </c>
      <c r="C372" s="10" t="s">
        <v>2629</v>
      </c>
      <c r="D372" s="10" t="s">
        <v>2630</v>
      </c>
      <c r="E372" s="11">
        <v>0</v>
      </c>
      <c r="F372" s="11">
        <v>33655634</v>
      </c>
      <c r="G372" s="11">
        <v>114498461</v>
      </c>
      <c r="H3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72" s="10">
        <f>VALUE(IFERROR(MID(Table1[شرح],11,FIND("سهم",Table1[شرح])-11),0))</f>
        <v>3000</v>
      </c>
      <c r="J372" s="10" t="str">
        <f>IFERROR(MID(Table1[شرح],FIND("سهم",Table1[شرح])+4,FIND("به نرخ",Table1[شرح])-FIND("سهم",Table1[شرح])-5),"")</f>
        <v>قاسم ایران</v>
      </c>
      <c r="K372" s="10" t="str">
        <f>CHOOSE(MID(Table1[تاریخ],6,2),"فروردین","اردیبهشت","خرداد","تیر","مرداد","شهریور","مهر","آبان","آذر","دی","بهمن","اسفند")</f>
        <v>فروردین</v>
      </c>
      <c r="L372" s="10" t="str">
        <f>LEFT(Table1[[#All],[تاریخ]],4)</f>
        <v>1398</v>
      </c>
      <c r="M372" s="13" t="str">
        <f>Table1[سال]&amp;"-"&amp;Table1[ماه]</f>
        <v>1398-فروردین</v>
      </c>
      <c r="N372" s="9"/>
    </row>
    <row r="373" spans="1:14" ht="15.75" x14ac:dyDescent="0.25">
      <c r="A373" s="17" t="str">
        <f>IF(AND(C373&gt;='گزارش روزانه'!$F$2,C373&lt;='گزارش روزانه'!$F$4,J373='گزارش روزانه'!$D$6),MAX($A$1:A372)+1,"")</f>
        <v/>
      </c>
      <c r="B373" s="10">
        <v>372</v>
      </c>
      <c r="C373" s="10" t="s">
        <v>2629</v>
      </c>
      <c r="D373" s="10" t="s">
        <v>2631</v>
      </c>
      <c r="E373" s="11">
        <v>0</v>
      </c>
      <c r="F373" s="11">
        <v>1528948</v>
      </c>
      <c r="G373" s="11">
        <v>80842827</v>
      </c>
      <c r="H3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73" s="10">
        <f>VALUE(IFERROR(MID(Table1[شرح],11,FIND("سهم",Table1[شرح])-11),0))</f>
        <v>80</v>
      </c>
      <c r="J373" s="10" t="str">
        <f>IFERROR(MID(Table1[شرح],FIND("سهم",Table1[شرح])+4,FIND("به نرخ",Table1[شرح])-FIND("سهم",Table1[شرح])-5),"")</f>
        <v>فرآورده های غدایی وقندپیرانشهر</v>
      </c>
      <c r="K373" s="10" t="str">
        <f>CHOOSE(MID(Table1[تاریخ],6,2),"فروردین","اردیبهشت","خرداد","تیر","مرداد","شهریور","مهر","آبان","آذر","دی","بهمن","اسفند")</f>
        <v>فروردین</v>
      </c>
      <c r="L373" s="10" t="str">
        <f>LEFT(Table1[[#All],[تاریخ]],4)</f>
        <v>1398</v>
      </c>
      <c r="M373" s="13" t="str">
        <f>Table1[سال]&amp;"-"&amp;Table1[ماه]</f>
        <v>1398-فروردین</v>
      </c>
      <c r="N373" s="9"/>
    </row>
    <row r="374" spans="1:14" ht="15.75" x14ac:dyDescent="0.25">
      <c r="A374" s="17" t="str">
        <f>IF(AND(C374&gt;='گزارش روزانه'!$F$2,C374&lt;='گزارش روزانه'!$F$4,J374='گزارش روزانه'!$D$6),MAX($A$1:A373)+1,"")</f>
        <v/>
      </c>
      <c r="B374" s="10">
        <v>373</v>
      </c>
      <c r="C374" s="10" t="s">
        <v>2629</v>
      </c>
      <c r="D374" s="10" t="s">
        <v>2632</v>
      </c>
      <c r="E374" s="11">
        <v>0</v>
      </c>
      <c r="F374" s="11">
        <v>79283379</v>
      </c>
      <c r="G374" s="11">
        <v>79313879</v>
      </c>
      <c r="H3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74" s="10">
        <f>VALUE(IFERROR(MID(Table1[شرح],11,FIND("سهم",Table1[شرح])-11),0))</f>
        <v>4170</v>
      </c>
      <c r="J374" s="10" t="str">
        <f>IFERROR(MID(Table1[شرح],FIND("سهم",Table1[شرح])+4,FIND("به نرخ",Table1[شرح])-FIND("سهم",Table1[شرح])-5),"")</f>
        <v>فرآورده های غدایی وقندپیرانشهر</v>
      </c>
      <c r="K374" s="10" t="str">
        <f>CHOOSE(MID(Table1[تاریخ],6,2),"فروردین","اردیبهشت","خرداد","تیر","مرداد","شهریور","مهر","آبان","آذر","دی","بهمن","اسفند")</f>
        <v>فروردین</v>
      </c>
      <c r="L374" s="10" t="str">
        <f>LEFT(Table1[[#All],[تاریخ]],4)</f>
        <v>1398</v>
      </c>
      <c r="M374" s="13" t="str">
        <f>Table1[سال]&amp;"-"&amp;Table1[ماه]</f>
        <v>1398-فروردین</v>
      </c>
      <c r="N374" s="9"/>
    </row>
    <row r="375" spans="1:14" ht="15.75" x14ac:dyDescent="0.25">
      <c r="A375" s="17" t="str">
        <f>IF(AND(C375&gt;='گزارش روزانه'!$F$2,C375&lt;='گزارش روزانه'!$F$4,J375='گزارش روزانه'!$D$6),MAX($A$1:A374)+1,"")</f>
        <v/>
      </c>
      <c r="B375" s="10">
        <v>374</v>
      </c>
      <c r="C375" s="10" t="s">
        <v>2622</v>
      </c>
      <c r="D375" s="10" t="s">
        <v>2623</v>
      </c>
      <c r="E375" s="11">
        <v>0</v>
      </c>
      <c r="F375" s="11">
        <v>234102920</v>
      </c>
      <c r="G375" s="11">
        <v>1193973260</v>
      </c>
      <c r="H3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75" s="10">
        <f>VALUE(IFERROR(MID(Table1[شرح],11,FIND("سهم",Table1[شرح])-11),0))</f>
        <v>17678</v>
      </c>
      <c r="J375" s="10" t="str">
        <f>IFERROR(MID(Table1[شرح],FIND("سهم",Table1[شرح])+4,FIND("به نرخ",Table1[شرح])-FIND("سهم",Table1[شرح])-5),"")</f>
        <v>باما</v>
      </c>
      <c r="K375" s="10" t="str">
        <f>CHOOSE(MID(Table1[تاریخ],6,2),"فروردین","اردیبهشت","خرداد","تیر","مرداد","شهریور","مهر","آبان","آذر","دی","بهمن","اسفند")</f>
        <v>فروردین</v>
      </c>
      <c r="L375" s="10" t="str">
        <f>LEFT(Table1[[#All],[تاریخ]],4)</f>
        <v>1398</v>
      </c>
      <c r="M375" s="13" t="str">
        <f>Table1[سال]&amp;"-"&amp;Table1[ماه]</f>
        <v>1398-فروردین</v>
      </c>
      <c r="N375" s="9"/>
    </row>
    <row r="376" spans="1:14" ht="15.75" x14ac:dyDescent="0.25">
      <c r="A376" s="17" t="str">
        <f>IF(AND(C376&gt;='گزارش روزانه'!$F$2,C376&lt;='گزارش روزانه'!$F$4,J376='گزارش روزانه'!$D$6),MAX($A$1:A375)+1,"")</f>
        <v/>
      </c>
      <c r="B376" s="10">
        <v>375</v>
      </c>
      <c r="C376" s="10" t="s">
        <v>2622</v>
      </c>
      <c r="D376" s="10" t="s">
        <v>2624</v>
      </c>
      <c r="E376" s="11">
        <v>0</v>
      </c>
      <c r="F376" s="11">
        <v>202511860</v>
      </c>
      <c r="G376" s="11">
        <v>959870340</v>
      </c>
      <c r="H3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76" s="10">
        <f>VALUE(IFERROR(MID(Table1[شرح],11,FIND("سهم",Table1[شرح])-11),0))</f>
        <v>15223</v>
      </c>
      <c r="J376" s="10" t="str">
        <f>IFERROR(MID(Table1[شرح],FIND("سهم",Table1[شرح])+4,FIND("به نرخ",Table1[شرح])-FIND("سهم",Table1[شرح])-5),"")</f>
        <v>باما</v>
      </c>
      <c r="K376" s="10" t="str">
        <f>CHOOSE(MID(Table1[تاریخ],6,2),"فروردین","اردیبهشت","خرداد","تیر","مرداد","شهریور","مهر","آبان","آذر","دی","بهمن","اسفند")</f>
        <v>فروردین</v>
      </c>
      <c r="L376" s="10" t="str">
        <f>LEFT(Table1[[#All],[تاریخ]],4)</f>
        <v>1398</v>
      </c>
      <c r="M376" s="13" t="str">
        <f>Table1[سال]&amp;"-"&amp;Table1[ماه]</f>
        <v>1398-فروردین</v>
      </c>
      <c r="N376" s="9"/>
    </row>
    <row r="377" spans="1:14" ht="15.75" x14ac:dyDescent="0.25">
      <c r="A377" s="17" t="str">
        <f>IF(AND(C377&gt;='گزارش روزانه'!$F$2,C377&lt;='گزارش روزانه'!$F$4,J377='گزارش روزانه'!$D$6),MAX($A$1:A376)+1,"")</f>
        <v/>
      </c>
      <c r="B377" s="10">
        <v>376</v>
      </c>
      <c r="C377" s="10" t="s">
        <v>2622</v>
      </c>
      <c r="D377" s="10" t="s">
        <v>2625</v>
      </c>
      <c r="E377" s="11">
        <v>0</v>
      </c>
      <c r="F377" s="11">
        <v>267732697</v>
      </c>
      <c r="G377" s="11">
        <v>757358480</v>
      </c>
      <c r="H3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77" s="10">
        <f>VALUE(IFERROR(MID(Table1[شرح],11,FIND("سهم",Table1[شرح])-11),0))</f>
        <v>20216</v>
      </c>
      <c r="J377" s="10" t="str">
        <f>IFERROR(MID(Table1[شرح],FIND("سهم",Table1[شرح])+4,FIND("به نرخ",Table1[شرح])-FIND("سهم",Table1[شرح])-5),"")</f>
        <v>باما</v>
      </c>
      <c r="K377" s="10" t="str">
        <f>CHOOSE(MID(Table1[تاریخ],6,2),"فروردین","اردیبهشت","خرداد","تیر","مرداد","شهریور","مهر","آبان","آذر","دی","بهمن","اسفند")</f>
        <v>فروردین</v>
      </c>
      <c r="L377" s="10" t="str">
        <f>LEFT(Table1[[#All],[تاریخ]],4)</f>
        <v>1398</v>
      </c>
      <c r="M377" s="13" t="str">
        <f>Table1[سال]&amp;"-"&amp;Table1[ماه]</f>
        <v>1398-فروردین</v>
      </c>
      <c r="N377" s="9"/>
    </row>
    <row r="378" spans="1:14" ht="15.75" x14ac:dyDescent="0.25">
      <c r="A378" s="17" t="str">
        <f>IF(AND(C378&gt;='گزارش روزانه'!$F$2,C378&lt;='گزارش روزانه'!$F$4,J378='گزارش روزانه'!$D$6),MAX($A$1:A377)+1,"")</f>
        <v/>
      </c>
      <c r="B378" s="10">
        <v>377</v>
      </c>
      <c r="C378" s="10" t="s">
        <v>2622</v>
      </c>
      <c r="D378" s="10" t="s">
        <v>2626</v>
      </c>
      <c r="E378" s="11">
        <v>0</v>
      </c>
      <c r="F378" s="11">
        <v>60713804</v>
      </c>
      <c r="G378" s="11">
        <v>489625783</v>
      </c>
      <c r="H3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78" s="10">
        <f>VALUE(IFERROR(MID(Table1[شرح],11,FIND("سهم",Table1[شرح])-11),0))</f>
        <v>4548</v>
      </c>
      <c r="J378" s="10" t="str">
        <f>IFERROR(MID(Table1[شرح],FIND("سهم",Table1[شرح])+4,FIND("به نرخ",Table1[شرح])-FIND("سهم",Table1[شرح])-5),"")</f>
        <v>باما</v>
      </c>
      <c r="K378" s="10" t="str">
        <f>CHOOSE(MID(Table1[تاریخ],6,2),"فروردین","اردیبهشت","خرداد","تیر","مرداد","شهریور","مهر","آبان","آذر","دی","بهمن","اسفند")</f>
        <v>فروردین</v>
      </c>
      <c r="L378" s="10" t="str">
        <f>LEFT(Table1[[#All],[تاریخ]],4)</f>
        <v>1398</v>
      </c>
      <c r="M378" s="13" t="str">
        <f>Table1[سال]&amp;"-"&amp;Table1[ماه]</f>
        <v>1398-فروردین</v>
      </c>
      <c r="N378" s="9"/>
    </row>
    <row r="379" spans="1:14" ht="15.75" x14ac:dyDescent="0.25">
      <c r="A379" s="17" t="str">
        <f>IF(AND(C379&gt;='گزارش روزانه'!$F$2,C379&lt;='گزارش روزانه'!$F$4,J379='گزارش روزانه'!$D$6),MAX($A$1:A378)+1,"")</f>
        <v/>
      </c>
      <c r="B379" s="10">
        <v>378</v>
      </c>
      <c r="C379" s="10" t="s">
        <v>2622</v>
      </c>
      <c r="D379" s="10" t="s">
        <v>2627</v>
      </c>
      <c r="E379" s="11">
        <v>0</v>
      </c>
      <c r="F379" s="11">
        <v>235700892</v>
      </c>
      <c r="G379" s="11">
        <v>428911979</v>
      </c>
      <c r="H3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79" s="10">
        <f>VALUE(IFERROR(MID(Table1[شرح],11,FIND("سهم",Table1[شرح])-11),0))</f>
        <v>17800</v>
      </c>
      <c r="J379" s="10" t="str">
        <f>IFERROR(MID(Table1[شرح],FIND("سهم",Table1[شرح])+4,FIND("به نرخ",Table1[شرح])-FIND("سهم",Table1[شرح])-5),"")</f>
        <v>باما</v>
      </c>
      <c r="K379" s="10" t="str">
        <f>CHOOSE(MID(Table1[تاریخ],6,2),"فروردین","اردیبهشت","خرداد","تیر","مرداد","شهریور","مهر","آبان","آذر","دی","بهمن","اسفند")</f>
        <v>فروردین</v>
      </c>
      <c r="L379" s="10" t="str">
        <f>LEFT(Table1[[#All],[تاریخ]],4)</f>
        <v>1398</v>
      </c>
      <c r="M379" s="13" t="str">
        <f>Table1[سال]&amp;"-"&amp;Table1[ماه]</f>
        <v>1398-فروردین</v>
      </c>
      <c r="N379" s="9"/>
    </row>
    <row r="380" spans="1:14" ht="15.75" x14ac:dyDescent="0.25">
      <c r="A380" s="17" t="str">
        <f>IF(AND(C380&gt;='گزارش روزانه'!$F$2,C380&lt;='گزارش روزانه'!$F$4,J380='گزارش روزانه'!$D$6),MAX($A$1:A379)+1,"")</f>
        <v/>
      </c>
      <c r="B380" s="10">
        <v>379</v>
      </c>
      <c r="C380" s="10" t="s">
        <v>2622</v>
      </c>
      <c r="D380" s="10" t="s">
        <v>2628</v>
      </c>
      <c r="E380" s="11">
        <v>0</v>
      </c>
      <c r="F380" s="11">
        <v>78712626</v>
      </c>
      <c r="G380" s="11">
        <v>193211087</v>
      </c>
      <c r="H3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80" s="10">
        <f>VALUE(IFERROR(MID(Table1[شرح],11,FIND("سهم",Table1[شرح])-11),0))</f>
        <v>5943</v>
      </c>
      <c r="J380" s="10" t="str">
        <f>IFERROR(MID(Table1[شرح],FIND("سهم",Table1[شرح])+4,FIND("به نرخ",Table1[شرح])-FIND("سهم",Table1[شرح])-5),"")</f>
        <v>باما</v>
      </c>
      <c r="K380" s="10" t="str">
        <f>CHOOSE(MID(Table1[تاریخ],6,2),"فروردین","اردیبهشت","خرداد","تیر","مرداد","شهریور","مهر","آبان","آذر","دی","بهمن","اسفند")</f>
        <v>فروردین</v>
      </c>
      <c r="L380" s="10" t="str">
        <f>LEFT(Table1[[#All],[تاریخ]],4)</f>
        <v>1398</v>
      </c>
      <c r="M380" s="13" t="str">
        <f>Table1[سال]&amp;"-"&amp;Table1[ماه]</f>
        <v>1398-فروردین</v>
      </c>
      <c r="N380" s="9"/>
    </row>
    <row r="381" spans="1:14" ht="15.75" x14ac:dyDescent="0.25">
      <c r="A381" s="17" t="str">
        <f>IF(AND(C381&gt;='گزارش روزانه'!$F$2,C381&lt;='گزارش روزانه'!$F$4,J381='گزارش روزانه'!$D$6),MAX($A$1:A380)+1,"")</f>
        <v/>
      </c>
      <c r="B381" s="10">
        <v>380</v>
      </c>
      <c r="C381" s="10" t="s">
        <v>2603</v>
      </c>
      <c r="D381" s="10" t="s">
        <v>2604</v>
      </c>
      <c r="E381" s="11">
        <v>2652248</v>
      </c>
      <c r="F381" s="11">
        <v>0</v>
      </c>
      <c r="G381" s="11">
        <v>2198134896</v>
      </c>
      <c r="H3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81" s="10">
        <f>VALUE(IFERROR(MID(Table1[شرح],11,FIND("سهم",Table1[شرح])-11),0))</f>
        <v>440</v>
      </c>
      <c r="J381" s="10" t="str">
        <f>IFERROR(MID(Table1[شرح],FIND("سهم",Table1[شرح])+4,FIND("به نرخ",Table1[شرح])-FIND("سهم",Table1[شرح])-5),"")</f>
        <v>بورس اوراق بهادار تهران</v>
      </c>
      <c r="K381" s="10" t="str">
        <f>CHOOSE(MID(Table1[تاریخ],6,2),"فروردین","اردیبهشت","خرداد","تیر","مرداد","شهریور","مهر","آبان","آذر","دی","بهمن","اسفند")</f>
        <v>فروردین</v>
      </c>
      <c r="L381" s="10" t="str">
        <f>LEFT(Table1[[#All],[تاریخ]],4)</f>
        <v>1398</v>
      </c>
      <c r="M381" s="13" t="str">
        <f>Table1[سال]&amp;"-"&amp;Table1[ماه]</f>
        <v>1398-فروردین</v>
      </c>
      <c r="N381" s="9"/>
    </row>
    <row r="382" spans="1:14" ht="15.75" x14ac:dyDescent="0.25">
      <c r="A382" s="17" t="str">
        <f>IF(AND(C382&gt;='گزارش روزانه'!$F$2,C382&lt;='گزارش روزانه'!$F$4,J382='گزارش روزانه'!$D$6),MAX($A$1:A381)+1,"")</f>
        <v/>
      </c>
      <c r="B382" s="10">
        <v>381</v>
      </c>
      <c r="C382" s="10" t="s">
        <v>2603</v>
      </c>
      <c r="D382" s="10" t="s">
        <v>2605</v>
      </c>
      <c r="E382" s="11">
        <v>9138193</v>
      </c>
      <c r="F382" s="11">
        <v>0</v>
      </c>
      <c r="G382" s="11">
        <v>2200787144</v>
      </c>
      <c r="H3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82" s="10">
        <f>VALUE(IFERROR(MID(Table1[شرح],11,FIND("سهم",Table1[شرح])-11),0))</f>
        <v>7958</v>
      </c>
      <c r="J382" s="10" t="str">
        <f>IFERROR(MID(Table1[شرح],FIND("سهم",Table1[شرح])+4,FIND("به نرخ",Table1[شرح])-FIND("سهم",Table1[شرح])-5),"")</f>
        <v>سرمایه گذاری نیرو</v>
      </c>
      <c r="K382" s="10" t="str">
        <f>CHOOSE(MID(Table1[تاریخ],6,2),"فروردین","اردیبهشت","خرداد","تیر","مرداد","شهریور","مهر","آبان","آذر","دی","بهمن","اسفند")</f>
        <v>فروردین</v>
      </c>
      <c r="L382" s="10" t="str">
        <f>LEFT(Table1[[#All],[تاریخ]],4)</f>
        <v>1398</v>
      </c>
      <c r="M382" s="13" t="str">
        <f>Table1[سال]&amp;"-"&amp;Table1[ماه]</f>
        <v>1398-فروردین</v>
      </c>
      <c r="N382" s="9"/>
    </row>
    <row r="383" spans="1:14" ht="15.75" x14ac:dyDescent="0.25">
      <c r="A383" s="17" t="str">
        <f>IF(AND(C383&gt;='گزارش روزانه'!$F$2,C383&lt;='گزارش روزانه'!$F$4,J383='گزارش روزانه'!$D$6),MAX($A$1:A382)+1,"")</f>
        <v/>
      </c>
      <c r="B383" s="10">
        <v>382</v>
      </c>
      <c r="C383" s="10" t="s">
        <v>2603</v>
      </c>
      <c r="D383" s="10" t="s">
        <v>2606</v>
      </c>
      <c r="E383" s="11">
        <v>24810437</v>
      </c>
      <c r="F383" s="11">
        <v>0</v>
      </c>
      <c r="G383" s="11">
        <v>2209925337</v>
      </c>
      <c r="H3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383" s="10">
        <f>VALUE(IFERROR(MID(Table1[شرح],11,FIND("سهم",Table1[شرح])-11),0))</f>
        <v>2095</v>
      </c>
      <c r="J383" s="10" t="str">
        <f>IFERROR(MID(Table1[شرح],FIND("سهم",Table1[شرح])+4,FIND("به نرخ",Table1[شرح])-FIND("سهم",Table1[شرح])-5),"")</f>
        <v>خدمات انفورماتیک</v>
      </c>
      <c r="K383" s="10" t="str">
        <f>CHOOSE(MID(Table1[تاریخ],6,2),"فروردین","اردیبهشت","خرداد","تیر","مرداد","شهریور","مهر","آبان","آذر","دی","بهمن","اسفند")</f>
        <v>فروردین</v>
      </c>
      <c r="L383" s="10" t="str">
        <f>LEFT(Table1[[#All],[تاریخ]],4)</f>
        <v>1398</v>
      </c>
      <c r="M383" s="13" t="str">
        <f>Table1[سال]&amp;"-"&amp;Table1[ماه]</f>
        <v>1398-فروردین</v>
      </c>
      <c r="N383" s="9"/>
    </row>
    <row r="384" spans="1:14" ht="15.75" x14ac:dyDescent="0.25">
      <c r="A384" s="17" t="str">
        <f>IF(AND(C384&gt;='گزارش روزانه'!$F$2,C384&lt;='گزارش روزانه'!$F$4,J384='گزارش روزانه'!$D$6),MAX($A$1:A383)+1,"")</f>
        <v/>
      </c>
      <c r="B384" s="10">
        <v>383</v>
      </c>
      <c r="C384" s="10" t="s">
        <v>2603</v>
      </c>
      <c r="D384" s="10" t="s">
        <v>2607</v>
      </c>
      <c r="E384" s="11">
        <v>0</v>
      </c>
      <c r="F384" s="11">
        <v>214266337</v>
      </c>
      <c r="G384" s="11">
        <v>2234735774</v>
      </c>
      <c r="H3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84" s="10">
        <f>VALUE(IFERROR(MID(Table1[شرح],11,FIND("سهم",Table1[شرح])-11),0))</f>
        <v>17000</v>
      </c>
      <c r="J384" s="10" t="str">
        <f>IFERROR(MID(Table1[شرح],FIND("سهم",Table1[شرح])+4,FIND("به نرخ",Table1[شرح])-FIND("سهم",Table1[شرح])-5),"")</f>
        <v>باما</v>
      </c>
      <c r="K384" s="10" t="str">
        <f>CHOOSE(MID(Table1[تاریخ],6,2),"فروردین","اردیبهشت","خرداد","تیر","مرداد","شهریور","مهر","آبان","آذر","دی","بهمن","اسفند")</f>
        <v>فروردین</v>
      </c>
      <c r="L384" s="10" t="str">
        <f>LEFT(Table1[[#All],[تاریخ]],4)</f>
        <v>1398</v>
      </c>
      <c r="M384" s="13" t="str">
        <f>Table1[سال]&amp;"-"&amp;Table1[ماه]</f>
        <v>1398-فروردین</v>
      </c>
      <c r="N384" s="9"/>
    </row>
    <row r="385" spans="1:14" ht="15.75" x14ac:dyDescent="0.25">
      <c r="A385" s="17" t="str">
        <f>IF(AND(C385&gt;='گزارش روزانه'!$F$2,C385&lt;='گزارش روزانه'!$F$4,J385='گزارش روزانه'!$D$6),MAX($A$1:A384)+1,"")</f>
        <v/>
      </c>
      <c r="B385" s="10">
        <v>384</v>
      </c>
      <c r="C385" s="10" t="s">
        <v>2603</v>
      </c>
      <c r="D385" s="10" t="s">
        <v>2608</v>
      </c>
      <c r="E385" s="11">
        <v>0</v>
      </c>
      <c r="F385" s="11">
        <v>15227779</v>
      </c>
      <c r="G385" s="11">
        <v>2020469437</v>
      </c>
      <c r="H3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85" s="10">
        <f>VALUE(IFERROR(MID(Table1[شرح],11,FIND("سهم",Table1[شرح])-11),0))</f>
        <v>1206</v>
      </c>
      <c r="J385" s="10" t="str">
        <f>IFERROR(MID(Table1[شرح],FIND("سهم",Table1[شرح])+4,FIND("به نرخ",Table1[شرح])-FIND("سهم",Table1[شرح])-5),"")</f>
        <v>باما</v>
      </c>
      <c r="K385" s="10" t="str">
        <f>CHOOSE(MID(Table1[تاریخ],6,2),"فروردین","اردیبهشت","خرداد","تیر","مرداد","شهریور","مهر","آبان","آذر","دی","بهمن","اسفند")</f>
        <v>فروردین</v>
      </c>
      <c r="L385" s="10" t="str">
        <f>LEFT(Table1[[#All],[تاریخ]],4)</f>
        <v>1398</v>
      </c>
      <c r="M385" s="13" t="str">
        <f>Table1[سال]&amp;"-"&amp;Table1[ماه]</f>
        <v>1398-فروردین</v>
      </c>
      <c r="N385" s="9"/>
    </row>
    <row r="386" spans="1:14" ht="15.75" x14ac:dyDescent="0.25">
      <c r="A386" s="17" t="str">
        <f>IF(AND(C386&gt;='گزارش روزانه'!$F$2,C386&lt;='گزارش روزانه'!$F$4,J386='گزارش روزانه'!$D$6),MAX($A$1:A385)+1,"")</f>
        <v/>
      </c>
      <c r="B386" s="10">
        <v>385</v>
      </c>
      <c r="C386" s="10" t="s">
        <v>2603</v>
      </c>
      <c r="D386" s="10" t="s">
        <v>2609</v>
      </c>
      <c r="E386" s="11">
        <v>0</v>
      </c>
      <c r="F386" s="11">
        <v>4930839</v>
      </c>
      <c r="G386" s="11">
        <v>2005241658</v>
      </c>
      <c r="H3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86" s="10">
        <f>VALUE(IFERROR(MID(Table1[شرح],11,FIND("سهم",Table1[شرح])-11),0))</f>
        <v>383</v>
      </c>
      <c r="J386" s="10" t="str">
        <f>IFERROR(MID(Table1[شرح],FIND("سهم",Table1[شرح])+4,FIND("به نرخ",Table1[شرح])-FIND("سهم",Table1[شرح])-5),"")</f>
        <v>باما</v>
      </c>
      <c r="K386" s="10" t="str">
        <f>CHOOSE(MID(Table1[تاریخ],6,2),"فروردین","اردیبهشت","خرداد","تیر","مرداد","شهریور","مهر","آبان","آذر","دی","بهمن","اسفند")</f>
        <v>فروردین</v>
      </c>
      <c r="L386" s="10" t="str">
        <f>LEFT(Table1[[#All],[تاریخ]],4)</f>
        <v>1398</v>
      </c>
      <c r="M386" s="13" t="str">
        <f>Table1[سال]&amp;"-"&amp;Table1[ماه]</f>
        <v>1398-فروردین</v>
      </c>
      <c r="N386" s="9"/>
    </row>
    <row r="387" spans="1:14" ht="15.75" x14ac:dyDescent="0.25">
      <c r="A387" s="17" t="str">
        <f>IF(AND(C387&gt;='گزارش روزانه'!$F$2,C387&lt;='گزارش روزانه'!$F$4,J387='گزارش روزانه'!$D$6),MAX($A$1:A386)+1,"")</f>
        <v/>
      </c>
      <c r="B387" s="10">
        <v>386</v>
      </c>
      <c r="C387" s="10" t="s">
        <v>2603</v>
      </c>
      <c r="D387" s="10" t="s">
        <v>2610</v>
      </c>
      <c r="E387" s="11">
        <v>0</v>
      </c>
      <c r="F387" s="11">
        <v>189216816</v>
      </c>
      <c r="G387" s="11">
        <v>2000310819</v>
      </c>
      <c r="H3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87" s="10">
        <f>VALUE(IFERROR(MID(Table1[شرح],11,FIND("سهم",Table1[شرح])-11),0))</f>
        <v>15022</v>
      </c>
      <c r="J387" s="10" t="str">
        <f>IFERROR(MID(Table1[شرح],FIND("سهم",Table1[شرح])+4,FIND("به نرخ",Table1[شرح])-FIND("سهم",Table1[شرح])-5),"")</f>
        <v>باما</v>
      </c>
      <c r="K387" s="10" t="str">
        <f>CHOOSE(MID(Table1[تاریخ],6,2),"فروردین","اردیبهشت","خرداد","تیر","مرداد","شهریور","مهر","آبان","آذر","دی","بهمن","اسفند")</f>
        <v>فروردین</v>
      </c>
      <c r="L387" s="10" t="str">
        <f>LEFT(Table1[[#All],[تاریخ]],4)</f>
        <v>1398</v>
      </c>
      <c r="M387" s="13" t="str">
        <f>Table1[سال]&amp;"-"&amp;Table1[ماه]</f>
        <v>1398-فروردین</v>
      </c>
      <c r="N387" s="9"/>
    </row>
    <row r="388" spans="1:14" ht="15.75" x14ac:dyDescent="0.25">
      <c r="A388" s="17" t="str">
        <f>IF(AND(C388&gt;='گزارش روزانه'!$F$2,C388&lt;='گزارش روزانه'!$F$4,J388='گزارش روزانه'!$D$6),MAX($A$1:A387)+1,"")</f>
        <v/>
      </c>
      <c r="B388" s="10">
        <v>387</v>
      </c>
      <c r="C388" s="10" t="s">
        <v>2603</v>
      </c>
      <c r="D388" s="10" t="s">
        <v>2611</v>
      </c>
      <c r="E388" s="11">
        <v>0</v>
      </c>
      <c r="F388" s="11">
        <v>37814679</v>
      </c>
      <c r="G388" s="11">
        <v>1811094003</v>
      </c>
      <c r="H3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88" s="10">
        <f>VALUE(IFERROR(MID(Table1[شرح],11,FIND("سهم",Table1[شرح])-11),0))</f>
        <v>3000</v>
      </c>
      <c r="J388" s="10" t="str">
        <f>IFERROR(MID(Table1[شرح],FIND("سهم",Table1[شرح])+4,FIND("به نرخ",Table1[شرح])-FIND("سهم",Table1[شرح])-5),"")</f>
        <v>باما</v>
      </c>
      <c r="K388" s="10" t="str">
        <f>CHOOSE(MID(Table1[تاریخ],6,2),"فروردین","اردیبهشت","خرداد","تیر","مرداد","شهریور","مهر","آبان","آذر","دی","بهمن","اسفند")</f>
        <v>فروردین</v>
      </c>
      <c r="L388" s="10" t="str">
        <f>LEFT(Table1[[#All],[تاریخ]],4)</f>
        <v>1398</v>
      </c>
      <c r="M388" s="13" t="str">
        <f>Table1[سال]&amp;"-"&amp;Table1[ماه]</f>
        <v>1398-فروردین</v>
      </c>
      <c r="N388" s="9"/>
    </row>
    <row r="389" spans="1:14" ht="15.75" x14ac:dyDescent="0.25">
      <c r="A389" s="17" t="str">
        <f>IF(AND(C389&gt;='گزارش روزانه'!$F$2,C389&lt;='گزارش روزانه'!$F$4,J389='گزارش روزانه'!$D$6),MAX($A$1:A388)+1,"")</f>
        <v/>
      </c>
      <c r="B389" s="10">
        <v>388</v>
      </c>
      <c r="C389" s="10" t="s">
        <v>2603</v>
      </c>
      <c r="D389" s="10" t="s">
        <v>2612</v>
      </c>
      <c r="E389" s="11">
        <v>0</v>
      </c>
      <c r="F389" s="11">
        <v>37796854</v>
      </c>
      <c r="G389" s="11">
        <v>1773279324</v>
      </c>
      <c r="H3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89" s="10">
        <f>VALUE(IFERROR(MID(Table1[شرح],11,FIND("سهم",Table1[شرح])-11),0))</f>
        <v>3000</v>
      </c>
      <c r="J389" s="10" t="str">
        <f>IFERROR(MID(Table1[شرح],FIND("سهم",Table1[شرح])+4,FIND("به نرخ",Table1[شرح])-FIND("سهم",Table1[شرح])-5),"")</f>
        <v>باما</v>
      </c>
      <c r="K389" s="10" t="str">
        <f>CHOOSE(MID(Table1[تاریخ],6,2),"فروردین","اردیبهشت","خرداد","تیر","مرداد","شهریور","مهر","آبان","آذر","دی","بهمن","اسفند")</f>
        <v>فروردین</v>
      </c>
      <c r="L389" s="10" t="str">
        <f>LEFT(Table1[[#All],[تاریخ]],4)</f>
        <v>1398</v>
      </c>
      <c r="M389" s="13" t="str">
        <f>Table1[سال]&amp;"-"&amp;Table1[ماه]</f>
        <v>1398-فروردین</v>
      </c>
      <c r="N389" s="9"/>
    </row>
    <row r="390" spans="1:14" ht="15.75" x14ac:dyDescent="0.25">
      <c r="A390" s="17" t="str">
        <f>IF(AND(C390&gt;='گزارش روزانه'!$F$2,C390&lt;='گزارش روزانه'!$F$4,J390='گزارش روزانه'!$D$6),MAX($A$1:A389)+1,"")</f>
        <v/>
      </c>
      <c r="B390" s="10">
        <v>389</v>
      </c>
      <c r="C390" s="10" t="s">
        <v>2603</v>
      </c>
      <c r="D390" s="10" t="s">
        <v>2613</v>
      </c>
      <c r="E390" s="11">
        <v>0</v>
      </c>
      <c r="F390" s="11">
        <v>272128560</v>
      </c>
      <c r="G390" s="11">
        <v>1735482470</v>
      </c>
      <c r="H3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0" s="10">
        <f>VALUE(IFERROR(MID(Table1[شرح],11,FIND("سهم",Table1[شرح])-11),0))</f>
        <v>21601</v>
      </c>
      <c r="J390" s="10" t="str">
        <f>IFERROR(MID(Table1[شرح],FIND("سهم",Table1[شرح])+4,FIND("به نرخ",Table1[شرح])-FIND("سهم",Table1[شرح])-5),"")</f>
        <v>باما</v>
      </c>
      <c r="K390" s="10" t="str">
        <f>CHOOSE(MID(Table1[تاریخ],6,2),"فروردین","اردیبهشت","خرداد","تیر","مرداد","شهریور","مهر","آبان","آذر","دی","بهمن","اسفند")</f>
        <v>فروردین</v>
      </c>
      <c r="L390" s="10" t="str">
        <f>LEFT(Table1[[#All],[تاریخ]],4)</f>
        <v>1398</v>
      </c>
      <c r="M390" s="13" t="str">
        <f>Table1[سال]&amp;"-"&amp;Table1[ماه]</f>
        <v>1398-فروردین</v>
      </c>
      <c r="N390" s="9"/>
    </row>
    <row r="391" spans="1:14" ht="15.75" x14ac:dyDescent="0.25">
      <c r="A391" s="17" t="str">
        <f>IF(AND(C391&gt;='گزارش روزانه'!$F$2,C391&lt;='گزارش روزانه'!$F$4,J391='گزارش روزانه'!$D$6),MAX($A$1:A390)+1,"")</f>
        <v/>
      </c>
      <c r="B391" s="10">
        <v>390</v>
      </c>
      <c r="C391" s="10" t="s">
        <v>2603</v>
      </c>
      <c r="D391" s="10" t="s">
        <v>2614</v>
      </c>
      <c r="E391" s="11">
        <v>0</v>
      </c>
      <c r="F391" s="11">
        <v>18938534</v>
      </c>
      <c r="G391" s="11">
        <v>1463353910</v>
      </c>
      <c r="H3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1" s="10">
        <f>VALUE(IFERROR(MID(Table1[شرح],11,FIND("سهم",Table1[شرح])-11),0))</f>
        <v>1500</v>
      </c>
      <c r="J391" s="10" t="str">
        <f>IFERROR(MID(Table1[شرح],FIND("سهم",Table1[شرح])+4,FIND("به نرخ",Table1[شرح])-FIND("سهم",Table1[شرح])-5),"")</f>
        <v>باما</v>
      </c>
      <c r="K391" s="10" t="str">
        <f>CHOOSE(MID(Table1[تاریخ],6,2),"فروردین","اردیبهشت","خرداد","تیر","مرداد","شهریور","مهر","آبان","آذر","دی","بهمن","اسفند")</f>
        <v>فروردین</v>
      </c>
      <c r="L391" s="10" t="str">
        <f>LEFT(Table1[[#All],[تاریخ]],4)</f>
        <v>1398</v>
      </c>
      <c r="M391" s="13" t="str">
        <f>Table1[سال]&amp;"-"&amp;Table1[ماه]</f>
        <v>1398-فروردین</v>
      </c>
      <c r="N391" s="9"/>
    </row>
    <row r="392" spans="1:14" ht="15.75" x14ac:dyDescent="0.25">
      <c r="A392" s="17" t="str">
        <f>IF(AND(C392&gt;='گزارش روزانه'!$F$2,C392&lt;='گزارش روزانه'!$F$4,J392='گزارش روزانه'!$D$6),MAX($A$1:A391)+1,"")</f>
        <v/>
      </c>
      <c r="B392" s="10">
        <v>391</v>
      </c>
      <c r="C392" s="10" t="s">
        <v>2603</v>
      </c>
      <c r="D392" s="10" t="s">
        <v>2615</v>
      </c>
      <c r="E392" s="11">
        <v>0</v>
      </c>
      <c r="F392" s="11">
        <v>16368341</v>
      </c>
      <c r="G392" s="11">
        <v>1444415376</v>
      </c>
      <c r="H3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2" s="10">
        <f>VALUE(IFERROR(MID(Table1[شرح],11,FIND("سهم",Table1[شرح])-11),0))</f>
        <v>1300</v>
      </c>
      <c r="J392" s="10" t="str">
        <f>IFERROR(MID(Table1[شرح],FIND("سهم",Table1[شرح])+4,FIND("به نرخ",Table1[شرح])-FIND("سهم",Table1[شرح])-5),"")</f>
        <v>باما</v>
      </c>
      <c r="K392" s="10" t="str">
        <f>CHOOSE(MID(Table1[تاریخ],6,2),"فروردین","اردیبهشت","خرداد","تیر","مرداد","شهریور","مهر","آبان","آذر","دی","بهمن","اسفند")</f>
        <v>فروردین</v>
      </c>
      <c r="L392" s="10" t="str">
        <f>LEFT(Table1[[#All],[تاریخ]],4)</f>
        <v>1398</v>
      </c>
      <c r="M392" s="13" t="str">
        <f>Table1[سال]&amp;"-"&amp;Table1[ماه]</f>
        <v>1398-فروردین</v>
      </c>
      <c r="N392" s="9"/>
    </row>
    <row r="393" spans="1:14" ht="15.75" x14ac:dyDescent="0.25">
      <c r="A393" s="17" t="str">
        <f>IF(AND(C393&gt;='گزارش روزانه'!$F$2,C393&lt;='گزارش روزانه'!$F$4,J393='گزارش روزانه'!$D$6),MAX($A$1:A392)+1,"")</f>
        <v/>
      </c>
      <c r="B393" s="10">
        <v>392</v>
      </c>
      <c r="C393" s="10" t="s">
        <v>2603</v>
      </c>
      <c r="D393" s="10" t="s">
        <v>2616</v>
      </c>
      <c r="E393" s="11">
        <v>0</v>
      </c>
      <c r="F393" s="11">
        <v>86426257</v>
      </c>
      <c r="G393" s="11">
        <v>1428047035</v>
      </c>
      <c r="H3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3" s="10">
        <f>VALUE(IFERROR(MID(Table1[شرح],11,FIND("سهم",Table1[شرح])-11),0))</f>
        <v>6792</v>
      </c>
      <c r="J393" s="10" t="str">
        <f>IFERROR(MID(Table1[شرح],FIND("سهم",Table1[شرح])+4,FIND("به نرخ",Table1[شرح])-FIND("سهم",Table1[شرح])-5),"")</f>
        <v>باما</v>
      </c>
      <c r="K393" s="10" t="str">
        <f>CHOOSE(MID(Table1[تاریخ],6,2),"فروردین","اردیبهشت","خرداد","تیر","مرداد","شهریور","مهر","آبان","آذر","دی","بهمن","اسفند")</f>
        <v>فروردین</v>
      </c>
      <c r="L393" s="10" t="str">
        <f>LEFT(Table1[[#All],[تاریخ]],4)</f>
        <v>1398</v>
      </c>
      <c r="M393" s="13" t="str">
        <f>Table1[سال]&amp;"-"&amp;Table1[ماه]</f>
        <v>1398-فروردین</v>
      </c>
      <c r="N393" s="9"/>
    </row>
    <row r="394" spans="1:14" ht="15.75" x14ac:dyDescent="0.25">
      <c r="A394" s="17" t="str">
        <f>IF(AND(C394&gt;='گزارش روزانه'!$F$2,C394&lt;='گزارش روزانه'!$F$4,J394='گزارش روزانه'!$D$6),MAX($A$1:A393)+1,"")</f>
        <v/>
      </c>
      <c r="B394" s="10">
        <v>393</v>
      </c>
      <c r="C394" s="10" t="s">
        <v>2603</v>
      </c>
      <c r="D394" s="10" t="s">
        <v>2617</v>
      </c>
      <c r="E394" s="11">
        <v>0</v>
      </c>
      <c r="F394" s="11">
        <v>91678831</v>
      </c>
      <c r="G394" s="11">
        <v>1341620778</v>
      </c>
      <c r="H3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4" s="10">
        <f>VALUE(IFERROR(MID(Table1[شرح],11,FIND("سهم",Table1[شرح])-11),0))</f>
        <v>7283</v>
      </c>
      <c r="J394" s="10" t="str">
        <f>IFERROR(MID(Table1[شرح],FIND("سهم",Table1[شرح])+4,FIND("به نرخ",Table1[شرح])-FIND("سهم",Table1[شرح])-5),"")</f>
        <v>باما</v>
      </c>
      <c r="K394" s="10" t="str">
        <f>CHOOSE(MID(Table1[تاریخ],6,2),"فروردین","اردیبهشت","خرداد","تیر","مرداد","شهریور","مهر","آبان","آذر","دی","بهمن","اسفند")</f>
        <v>فروردین</v>
      </c>
      <c r="L394" s="10" t="str">
        <f>LEFT(Table1[[#All],[تاریخ]],4)</f>
        <v>1398</v>
      </c>
      <c r="M394" s="13" t="str">
        <f>Table1[سال]&amp;"-"&amp;Table1[ماه]</f>
        <v>1398-فروردین</v>
      </c>
      <c r="N394" s="9"/>
    </row>
    <row r="395" spans="1:14" ht="15.75" x14ac:dyDescent="0.25">
      <c r="A395" s="17" t="str">
        <f>IF(AND(C395&gt;='گزارش روزانه'!$F$2,C395&lt;='گزارش روزانه'!$F$4,J395='گزارش روزانه'!$D$6),MAX($A$1:A394)+1,"")</f>
        <v/>
      </c>
      <c r="B395" s="10">
        <v>394</v>
      </c>
      <c r="C395" s="10" t="s">
        <v>2603</v>
      </c>
      <c r="D395" s="10" t="s">
        <v>2618</v>
      </c>
      <c r="E395" s="11">
        <v>0</v>
      </c>
      <c r="F395" s="11">
        <v>55967972</v>
      </c>
      <c r="G395" s="11">
        <v>1249941947</v>
      </c>
      <c r="H3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5" s="10">
        <f>VALUE(IFERROR(MID(Table1[شرح],11,FIND("سهم",Table1[شرح])-11),0))</f>
        <v>4419</v>
      </c>
      <c r="J395" s="10" t="str">
        <f>IFERROR(MID(Table1[شرح],FIND("سهم",Table1[شرح])+4,FIND("به نرخ",Table1[شرح])-FIND("سهم",Table1[شرح])-5),"")</f>
        <v>باما</v>
      </c>
      <c r="K395" s="10" t="str">
        <f>CHOOSE(MID(Table1[تاریخ],6,2),"فروردین","اردیبهشت","خرداد","تیر","مرداد","شهریور","مهر","آبان","آذر","دی","بهمن","اسفند")</f>
        <v>فروردین</v>
      </c>
      <c r="L395" s="10" t="str">
        <f>LEFT(Table1[[#All],[تاریخ]],4)</f>
        <v>1398</v>
      </c>
      <c r="M395" s="13" t="str">
        <f>Table1[سال]&amp;"-"&amp;Table1[ماه]</f>
        <v>1398-فروردین</v>
      </c>
      <c r="N395" s="9"/>
    </row>
    <row r="396" spans="1:14" ht="15.75" x14ac:dyDescent="0.25">
      <c r="A396" s="17" t="str">
        <f>IF(AND(C396&gt;='گزارش روزانه'!$F$2,C396&lt;='گزارش روزانه'!$F$4,J396='گزارش روزانه'!$D$6),MAX($A$1:A395)+1,"")</f>
        <v/>
      </c>
      <c r="B396" s="10">
        <v>395</v>
      </c>
      <c r="C396" s="10" t="s">
        <v>2603</v>
      </c>
      <c r="D396" s="10" t="s">
        <v>2619</v>
      </c>
      <c r="E396" s="11">
        <v>0</v>
      </c>
      <c r="F396" s="11">
        <v>45812538</v>
      </c>
      <c r="G396" s="11">
        <v>1193973975</v>
      </c>
      <c r="H3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6" s="10">
        <f>VALUE(IFERROR(MID(Table1[شرح],11,FIND("سهم",Table1[شرح])-11),0))</f>
        <v>3600</v>
      </c>
      <c r="J396" s="10" t="str">
        <f>IFERROR(MID(Table1[شرح],FIND("سهم",Table1[شرح])+4,FIND("به نرخ",Table1[شرح])-FIND("سهم",Table1[شرح])-5),"")</f>
        <v>باما</v>
      </c>
      <c r="K396" s="10" t="str">
        <f>CHOOSE(MID(Table1[تاریخ],6,2),"فروردین","اردیبهشت","خرداد","تیر","مرداد","شهریور","مهر","آبان","آذر","دی","بهمن","اسفند")</f>
        <v>فروردین</v>
      </c>
      <c r="L396" s="10" t="str">
        <f>LEFT(Table1[[#All],[تاریخ]],4)</f>
        <v>1398</v>
      </c>
      <c r="M396" s="13" t="str">
        <f>Table1[سال]&amp;"-"&amp;Table1[ماه]</f>
        <v>1398-فروردین</v>
      </c>
      <c r="N396" s="9"/>
    </row>
    <row r="397" spans="1:14" ht="15.75" x14ac:dyDescent="0.25">
      <c r="A397" s="17" t="str">
        <f>IF(AND(C397&gt;='گزارش روزانه'!$F$2,C397&lt;='گزارش روزانه'!$F$4,J397='گزارش روزانه'!$D$6),MAX($A$1:A396)+1,"")</f>
        <v/>
      </c>
      <c r="B397" s="10">
        <v>396</v>
      </c>
      <c r="C397" s="10" t="s">
        <v>2603</v>
      </c>
      <c r="D397" s="10" t="s">
        <v>2620</v>
      </c>
      <c r="E397" s="11">
        <v>0</v>
      </c>
      <c r="F397" s="11">
        <v>35031005</v>
      </c>
      <c r="G397" s="11">
        <v>1148161437</v>
      </c>
      <c r="H3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7" s="10">
        <f>VALUE(IFERROR(MID(Table1[شرح],11,FIND("سهم",Table1[شرح])-11),0))</f>
        <v>2782</v>
      </c>
      <c r="J397" s="10" t="str">
        <f>IFERROR(MID(Table1[شرح],FIND("سهم",Table1[شرح])+4,FIND("به نرخ",Table1[شرح])-FIND("سهم",Table1[شرح])-5),"")</f>
        <v>باما</v>
      </c>
      <c r="K397" s="10" t="str">
        <f>CHOOSE(MID(Table1[تاریخ],6,2),"فروردین","اردیبهشت","خرداد","تیر","مرداد","شهریور","مهر","آبان","آذر","دی","بهمن","اسفند")</f>
        <v>فروردین</v>
      </c>
      <c r="L397" s="10" t="str">
        <f>LEFT(Table1[[#All],[تاریخ]],4)</f>
        <v>1398</v>
      </c>
      <c r="M397" s="13" t="str">
        <f>Table1[سال]&amp;"-"&amp;Table1[ماه]</f>
        <v>1398-فروردین</v>
      </c>
      <c r="N397" s="9"/>
    </row>
    <row r="398" spans="1:14" ht="15.75" x14ac:dyDescent="0.25">
      <c r="A398" s="17" t="str">
        <f>IF(AND(C398&gt;='گزارش روزانه'!$F$2,C398&lt;='گزارش روزانه'!$F$4,J398='گزارش روزانه'!$D$6),MAX($A$1:A397)+1,"")</f>
        <v/>
      </c>
      <c r="B398" s="10">
        <v>397</v>
      </c>
      <c r="C398" s="10" t="s">
        <v>2603</v>
      </c>
      <c r="D398" s="10" t="s">
        <v>2621</v>
      </c>
      <c r="E398" s="11">
        <v>80842828</v>
      </c>
      <c r="F398" s="11">
        <v>0</v>
      </c>
      <c r="G398" s="11">
        <v>1113130432</v>
      </c>
      <c r="H3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398" s="10">
        <f>VALUE(IFERROR(MID(Table1[شرح],11,FIND("سهم",Table1[شرح])-11),0))</f>
        <v>0</v>
      </c>
      <c r="J398" s="10" t="str">
        <f>IFERROR(MID(Table1[شرح],FIND("سهم",Table1[شرح])+4,FIND("به نرخ",Table1[شرح])-FIND("سهم",Table1[شرح])-5),"")</f>
        <v/>
      </c>
      <c r="K398" s="10" t="str">
        <f>CHOOSE(MID(Table1[تاریخ],6,2),"فروردین","اردیبهشت","خرداد","تیر","مرداد","شهریور","مهر","آبان","آذر","دی","بهمن","اسفند")</f>
        <v>فروردین</v>
      </c>
      <c r="L398" s="10" t="str">
        <f>LEFT(Table1[[#All],[تاریخ]],4)</f>
        <v>1398</v>
      </c>
      <c r="M398" s="13" t="str">
        <f>Table1[سال]&amp;"-"&amp;Table1[ماه]</f>
        <v>1398-فروردین</v>
      </c>
      <c r="N398" s="9"/>
    </row>
    <row r="399" spans="1:14" ht="15.75" x14ac:dyDescent="0.25">
      <c r="A399" s="17" t="str">
        <f>IF(AND(C399&gt;='گزارش روزانه'!$F$2,C399&lt;='گزارش روزانه'!$F$4,J399='گزارش روزانه'!$D$6),MAX($A$1:A398)+1,"")</f>
        <v/>
      </c>
      <c r="B399" s="10">
        <v>398</v>
      </c>
      <c r="C399" s="10" t="s">
        <v>2600</v>
      </c>
      <c r="D399" s="10" t="s">
        <v>2601</v>
      </c>
      <c r="E399" s="11">
        <v>0</v>
      </c>
      <c r="F399" s="11">
        <v>46216318</v>
      </c>
      <c r="G399" s="11">
        <v>2210695581</v>
      </c>
      <c r="H3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399" s="10">
        <f>VALUE(IFERROR(MID(Table1[شرح],11,FIND("سهم",Table1[شرح])-11),0))</f>
        <v>1193</v>
      </c>
      <c r="J399" s="10" t="str">
        <f>IFERROR(MID(Table1[شرح],FIND("سهم",Table1[شرح])+4,FIND("به نرخ",Table1[شرح])-FIND("سهم",Table1[شرح])-5),"")</f>
        <v>فرآوری موادمعدنی ایران</v>
      </c>
      <c r="K399" s="10" t="str">
        <f>CHOOSE(MID(Table1[تاریخ],6,2),"فروردین","اردیبهشت","خرداد","تیر","مرداد","شهریور","مهر","آبان","آذر","دی","بهمن","اسفند")</f>
        <v>فروردین</v>
      </c>
      <c r="L399" s="10" t="str">
        <f>LEFT(Table1[[#All],[تاریخ]],4)</f>
        <v>1398</v>
      </c>
      <c r="M399" s="13" t="str">
        <f>Table1[سال]&amp;"-"&amp;Table1[ماه]</f>
        <v>1398-فروردین</v>
      </c>
      <c r="N399" s="9"/>
    </row>
    <row r="400" spans="1:14" ht="15.75" x14ac:dyDescent="0.25">
      <c r="A400" s="17" t="str">
        <f>IF(AND(C400&gt;='گزارش روزانه'!$F$2,C400&lt;='گزارش روزانه'!$F$4,J400='گزارش روزانه'!$D$6),MAX($A$1:A399)+1,"")</f>
        <v/>
      </c>
      <c r="B400" s="10">
        <v>399</v>
      </c>
      <c r="C400" s="10" t="s">
        <v>2600</v>
      </c>
      <c r="D400" s="10" t="s">
        <v>2602</v>
      </c>
      <c r="E400" s="11">
        <v>33655633</v>
      </c>
      <c r="F400" s="11">
        <v>0</v>
      </c>
      <c r="G400" s="11">
        <v>2164479263</v>
      </c>
      <c r="H4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400" s="10">
        <f>VALUE(IFERROR(MID(Table1[شرح],11,FIND("سهم",Table1[شرح])-11),0))</f>
        <v>0</v>
      </c>
      <c r="J400" s="10" t="str">
        <f>IFERROR(MID(Table1[شرح],FIND("سهم",Table1[شرح])+4,FIND("به نرخ",Table1[شرح])-FIND("سهم",Table1[شرح])-5),"")</f>
        <v/>
      </c>
      <c r="K400" s="10" t="str">
        <f>CHOOSE(MID(Table1[تاریخ],6,2),"فروردین","اردیبهشت","خرداد","تیر","مرداد","شهریور","مهر","آبان","آذر","دی","بهمن","اسفند")</f>
        <v>فروردین</v>
      </c>
      <c r="L400" s="10" t="str">
        <f>LEFT(Table1[[#All],[تاریخ]],4)</f>
        <v>1398</v>
      </c>
      <c r="M400" s="13" t="str">
        <f>Table1[سال]&amp;"-"&amp;Table1[ماه]</f>
        <v>1398-فروردین</v>
      </c>
      <c r="N400" s="9"/>
    </row>
    <row r="401" spans="1:14" ht="15.75" x14ac:dyDescent="0.25">
      <c r="A401" s="17" t="str">
        <f>IF(AND(C401&gt;='گزارش روزانه'!$F$2,C401&lt;='گزارش روزانه'!$F$4,J401='گزارش روزانه'!$D$6),MAX($A$1:A400)+1,"")</f>
        <v/>
      </c>
      <c r="B401" s="10">
        <v>400</v>
      </c>
      <c r="C401" s="10" t="s">
        <v>2560</v>
      </c>
      <c r="D401" s="10" t="s">
        <v>2561</v>
      </c>
      <c r="E401" s="11">
        <v>9085284</v>
      </c>
      <c r="F401" s="11">
        <v>0</v>
      </c>
      <c r="G401" s="11">
        <v>6539929742</v>
      </c>
      <c r="H4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1" s="10">
        <f>VALUE(IFERROR(MID(Table1[شرح],11,FIND("سهم",Table1[شرح])-11),0))</f>
        <v>773</v>
      </c>
      <c r="J401" s="10" t="str">
        <f>IFERROR(MID(Table1[شرح],FIND("سهم",Table1[شرح])+4,FIND("به نرخ",Table1[شرح])-FIND("سهم",Table1[شرح])-5),"")</f>
        <v>خدمات انفورماتیک</v>
      </c>
      <c r="K401" s="10" t="str">
        <f>CHOOSE(MID(Table1[تاریخ],6,2),"فروردین","اردیبهشت","خرداد","تیر","مرداد","شهریور","مهر","آبان","آذر","دی","بهمن","اسفند")</f>
        <v>فروردین</v>
      </c>
      <c r="L401" s="10" t="str">
        <f>LEFT(Table1[[#All],[تاریخ]],4)</f>
        <v>1398</v>
      </c>
      <c r="M401" s="13" t="str">
        <f>Table1[سال]&amp;"-"&amp;Table1[ماه]</f>
        <v>1398-فروردین</v>
      </c>
      <c r="N401" s="9"/>
    </row>
    <row r="402" spans="1:14" ht="15.75" x14ac:dyDescent="0.25">
      <c r="A402" s="17" t="str">
        <f>IF(AND(C402&gt;='گزارش روزانه'!$F$2,C402&lt;='گزارش روزانه'!$F$4,J402='گزارش روزانه'!$D$6),MAX($A$1:A401)+1,"")</f>
        <v/>
      </c>
      <c r="B402" s="10">
        <v>401</v>
      </c>
      <c r="C402" s="10" t="s">
        <v>2560</v>
      </c>
      <c r="D402" s="10" t="s">
        <v>2562</v>
      </c>
      <c r="E402" s="11">
        <v>22976967</v>
      </c>
      <c r="F402" s="11">
        <v>0</v>
      </c>
      <c r="G402" s="11">
        <v>6549015026</v>
      </c>
      <c r="H4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2" s="10">
        <f>VALUE(IFERROR(MID(Table1[شرح],11,FIND("سهم",Table1[شرح])-11),0))</f>
        <v>4704</v>
      </c>
      <c r="J402" s="10" t="str">
        <f>IFERROR(MID(Table1[شرح],FIND("سهم",Table1[شرح])+4,FIND("به نرخ",Table1[شرح])-FIND("سهم",Table1[شرح])-5),"")</f>
        <v>سرامیک های صنعتی اردکان</v>
      </c>
      <c r="K402" s="10" t="str">
        <f>CHOOSE(MID(Table1[تاریخ],6,2),"فروردین","اردیبهشت","خرداد","تیر","مرداد","شهریور","مهر","آبان","آذر","دی","بهمن","اسفند")</f>
        <v>فروردین</v>
      </c>
      <c r="L402" s="10" t="str">
        <f>LEFT(Table1[[#All],[تاریخ]],4)</f>
        <v>1398</v>
      </c>
      <c r="M402" s="13" t="str">
        <f>Table1[سال]&amp;"-"&amp;Table1[ماه]</f>
        <v>1398-فروردین</v>
      </c>
      <c r="N402" s="9"/>
    </row>
    <row r="403" spans="1:14" ht="15.75" x14ac:dyDescent="0.25">
      <c r="A403" s="17">
        <f>IF(AND(C403&gt;='گزارش روزانه'!$F$2,C403&lt;='گزارش روزانه'!$F$4,J403='گزارش روزانه'!$D$6),MAX($A$1:A402)+1,"")</f>
        <v>32</v>
      </c>
      <c r="B403" s="10">
        <v>402</v>
      </c>
      <c r="C403" s="10" t="s">
        <v>2560</v>
      </c>
      <c r="D403" s="10" t="s">
        <v>2563</v>
      </c>
      <c r="E403" s="11">
        <v>3666936</v>
      </c>
      <c r="F403" s="11">
        <v>0</v>
      </c>
      <c r="G403" s="11">
        <v>6571991993</v>
      </c>
      <c r="H4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3" s="10">
        <f>VALUE(IFERROR(MID(Table1[شرح],11,FIND("سهم",Table1[شرح])-11),0))</f>
        <v>1000</v>
      </c>
      <c r="J403" s="10" t="str">
        <f>IFERROR(MID(Table1[شرح],FIND("سهم",Table1[شرح])+4,FIND("به نرخ",Table1[شرح])-FIND("سهم",Table1[شرح])-5),"")</f>
        <v>ایران ارقام</v>
      </c>
      <c r="K403" s="10" t="str">
        <f>CHOOSE(MID(Table1[تاریخ],6,2),"فروردین","اردیبهشت","خرداد","تیر","مرداد","شهریور","مهر","آبان","آذر","دی","بهمن","اسفند")</f>
        <v>فروردین</v>
      </c>
      <c r="L403" s="10" t="str">
        <f>LEFT(Table1[[#All],[تاریخ]],4)</f>
        <v>1398</v>
      </c>
      <c r="M403" s="13" t="str">
        <f>Table1[سال]&amp;"-"&amp;Table1[ماه]</f>
        <v>1398-فروردین</v>
      </c>
      <c r="N403" s="9"/>
    </row>
    <row r="404" spans="1:14" ht="15.75" x14ac:dyDescent="0.25">
      <c r="A404" s="17" t="str">
        <f>IF(AND(C404&gt;='گزارش روزانه'!$F$2,C404&lt;='گزارش روزانه'!$F$4,J404='گزارش روزانه'!$D$6),MAX($A$1:A403)+1,"")</f>
        <v/>
      </c>
      <c r="B404" s="10">
        <v>403</v>
      </c>
      <c r="C404" s="10" t="s">
        <v>2560</v>
      </c>
      <c r="D404" s="10" t="s">
        <v>2564</v>
      </c>
      <c r="E404" s="11">
        <v>11814566</v>
      </c>
      <c r="F404" s="11">
        <v>0</v>
      </c>
      <c r="G404" s="11">
        <v>6575658929</v>
      </c>
      <c r="H4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4" s="10">
        <f>VALUE(IFERROR(MID(Table1[شرح],11,FIND("سهم",Table1[شرح])-11),0))</f>
        <v>1000</v>
      </c>
      <c r="J404" s="10" t="str">
        <f>IFERROR(MID(Table1[شرح],FIND("سهم",Table1[شرح])+4,FIND("به نرخ",Table1[شرح])-FIND("سهم",Table1[شرح])-5),"")</f>
        <v>خدمات انفورماتیک</v>
      </c>
      <c r="K404" s="10" t="str">
        <f>CHOOSE(MID(Table1[تاریخ],6,2),"فروردین","اردیبهشت","خرداد","تیر","مرداد","شهریور","مهر","آبان","آذر","دی","بهمن","اسفند")</f>
        <v>فروردین</v>
      </c>
      <c r="L404" s="10" t="str">
        <f>LEFT(Table1[[#All],[تاریخ]],4)</f>
        <v>1398</v>
      </c>
      <c r="M404" s="13" t="str">
        <f>Table1[سال]&amp;"-"&amp;Table1[ماه]</f>
        <v>1398-فروردین</v>
      </c>
      <c r="N404" s="9"/>
    </row>
    <row r="405" spans="1:14" ht="15.75" x14ac:dyDescent="0.25">
      <c r="A405" s="17" t="str">
        <f>IF(AND(C405&gt;='گزارش روزانه'!$F$2,C405&lt;='گزارش روزانه'!$F$4,J405='گزارش روزانه'!$D$6),MAX($A$1:A404)+1,"")</f>
        <v/>
      </c>
      <c r="B405" s="10">
        <v>404</v>
      </c>
      <c r="C405" s="10" t="s">
        <v>2560</v>
      </c>
      <c r="D405" s="10" t="s">
        <v>2565</v>
      </c>
      <c r="E405" s="11">
        <v>148195674</v>
      </c>
      <c r="F405" s="11">
        <v>0</v>
      </c>
      <c r="G405" s="11">
        <v>6587473495</v>
      </c>
      <c r="H4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5" s="10">
        <f>VALUE(IFERROR(MID(Table1[شرح],11,FIND("سهم",Table1[شرح])-11),0))</f>
        <v>30296</v>
      </c>
      <c r="J405" s="10" t="str">
        <f>IFERROR(MID(Table1[شرح],FIND("سهم",Table1[شرح])+4,FIND("به نرخ",Table1[شرح])-FIND("سهم",Table1[شرح])-5),"")</f>
        <v>سرامیک های صنعتی اردکان</v>
      </c>
      <c r="K405" s="10" t="str">
        <f>CHOOSE(MID(Table1[تاریخ],6,2),"فروردین","اردیبهشت","خرداد","تیر","مرداد","شهریور","مهر","آبان","آذر","دی","بهمن","اسفند")</f>
        <v>فروردین</v>
      </c>
      <c r="L405" s="10" t="str">
        <f>LEFT(Table1[[#All],[تاریخ]],4)</f>
        <v>1398</v>
      </c>
      <c r="M405" s="13" t="str">
        <f>Table1[سال]&amp;"-"&amp;Table1[ماه]</f>
        <v>1398-فروردین</v>
      </c>
      <c r="N405" s="9"/>
    </row>
    <row r="406" spans="1:14" ht="15.75" x14ac:dyDescent="0.25">
      <c r="A406" s="17">
        <f>IF(AND(C406&gt;='گزارش روزانه'!$F$2,C406&lt;='گزارش روزانه'!$F$4,J406='گزارش روزانه'!$D$6),MAX($A$1:A405)+1,"")</f>
        <v>33</v>
      </c>
      <c r="B406" s="10">
        <v>405</v>
      </c>
      <c r="C406" s="10" t="s">
        <v>2560</v>
      </c>
      <c r="D406" s="10" t="s">
        <v>2566</v>
      </c>
      <c r="E406" s="11">
        <v>28460549</v>
      </c>
      <c r="F406" s="11">
        <v>0</v>
      </c>
      <c r="G406" s="11">
        <v>6735669169</v>
      </c>
      <c r="H4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6" s="10">
        <f>VALUE(IFERROR(MID(Table1[شرح],11,FIND("سهم",Table1[شرح])-11),0))</f>
        <v>7787</v>
      </c>
      <c r="J406" s="10" t="str">
        <f>IFERROR(MID(Table1[شرح],FIND("سهم",Table1[شرح])+4,FIND("به نرخ",Table1[شرح])-FIND("سهم",Table1[شرح])-5),"")</f>
        <v>ایران ارقام</v>
      </c>
      <c r="K406" s="10" t="str">
        <f>CHOOSE(MID(Table1[تاریخ],6,2),"فروردین","اردیبهشت","خرداد","تیر","مرداد","شهریور","مهر","آبان","آذر","دی","بهمن","اسفند")</f>
        <v>فروردین</v>
      </c>
      <c r="L406" s="10" t="str">
        <f>LEFT(Table1[[#All],[تاریخ]],4)</f>
        <v>1398</v>
      </c>
      <c r="M406" s="13" t="str">
        <f>Table1[سال]&amp;"-"&amp;Table1[ماه]</f>
        <v>1398-فروردین</v>
      </c>
      <c r="N406" s="9"/>
    </row>
    <row r="407" spans="1:14" ht="15.75" x14ac:dyDescent="0.25">
      <c r="A407" s="17" t="str">
        <f>IF(AND(C407&gt;='گزارش روزانه'!$F$2,C407&lt;='گزارش روزانه'!$F$4,J407='گزارش روزانه'!$D$6),MAX($A$1:A406)+1,"")</f>
        <v/>
      </c>
      <c r="B407" s="10">
        <v>406</v>
      </c>
      <c r="C407" s="10" t="s">
        <v>2560</v>
      </c>
      <c r="D407" s="10" t="s">
        <v>2567</v>
      </c>
      <c r="E407" s="11">
        <v>25384035</v>
      </c>
      <c r="F407" s="11">
        <v>0</v>
      </c>
      <c r="G407" s="11">
        <v>6764129718</v>
      </c>
      <c r="H4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7" s="10">
        <f>VALUE(IFERROR(MID(Table1[شرح],11,FIND("سهم",Table1[شرح])-11),0))</f>
        <v>5200</v>
      </c>
      <c r="J407" s="10" t="str">
        <f>IFERROR(MID(Table1[شرح],FIND("سهم",Table1[شرح])+4,FIND("به نرخ",Table1[شرح])-FIND("سهم",Table1[شرح])-5),"")</f>
        <v>سرامیک های صنعتی اردکان</v>
      </c>
      <c r="K407" s="10" t="str">
        <f>CHOOSE(MID(Table1[تاریخ],6,2),"فروردین","اردیبهشت","خرداد","تیر","مرداد","شهریور","مهر","آبان","آذر","دی","بهمن","اسفند")</f>
        <v>فروردین</v>
      </c>
      <c r="L407" s="10" t="str">
        <f>LEFT(Table1[[#All],[تاریخ]],4)</f>
        <v>1398</v>
      </c>
      <c r="M407" s="13" t="str">
        <f>Table1[سال]&amp;"-"&amp;Table1[ماه]</f>
        <v>1398-فروردین</v>
      </c>
      <c r="N407" s="9"/>
    </row>
    <row r="408" spans="1:14" ht="15.75" x14ac:dyDescent="0.25">
      <c r="A408" s="17" t="str">
        <f>IF(AND(C408&gt;='گزارش روزانه'!$F$2,C408&lt;='گزارش روزانه'!$F$4,J408='گزارش روزانه'!$D$6),MAX($A$1:A407)+1,"")</f>
        <v/>
      </c>
      <c r="B408" s="10">
        <v>407</v>
      </c>
      <c r="C408" s="10" t="s">
        <v>2560</v>
      </c>
      <c r="D408" s="10" t="s">
        <v>2568</v>
      </c>
      <c r="E408" s="11">
        <v>24402704</v>
      </c>
      <c r="F408" s="11">
        <v>0</v>
      </c>
      <c r="G408" s="11">
        <v>6789513753</v>
      </c>
      <c r="H4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8" s="10">
        <f>VALUE(IFERROR(MID(Table1[شرح],11,FIND("سهم",Table1[شرح])-11),0))</f>
        <v>5000</v>
      </c>
      <c r="J408" s="10" t="str">
        <f>IFERROR(MID(Table1[شرح],FIND("سهم",Table1[شرح])+4,FIND("به نرخ",Table1[شرح])-FIND("سهم",Table1[شرح])-5),"")</f>
        <v>سرامیک های صنعتی اردکان</v>
      </c>
      <c r="K408" s="10" t="str">
        <f>CHOOSE(MID(Table1[تاریخ],6,2),"فروردین","اردیبهشت","خرداد","تیر","مرداد","شهریور","مهر","آبان","آذر","دی","بهمن","اسفند")</f>
        <v>فروردین</v>
      </c>
      <c r="L408" s="10" t="str">
        <f>LEFT(Table1[[#All],[تاریخ]],4)</f>
        <v>1398</v>
      </c>
      <c r="M408" s="13" t="str">
        <f>Table1[سال]&amp;"-"&amp;Table1[ماه]</f>
        <v>1398-فروردین</v>
      </c>
      <c r="N408" s="9"/>
    </row>
    <row r="409" spans="1:14" ht="15.75" x14ac:dyDescent="0.25">
      <c r="A409" s="17" t="str">
        <f>IF(AND(C409&gt;='گزارش روزانه'!$F$2,C409&lt;='گزارش روزانه'!$F$4,J409='گزارش روزانه'!$D$6),MAX($A$1:A408)+1,"")</f>
        <v/>
      </c>
      <c r="B409" s="10">
        <v>408</v>
      </c>
      <c r="C409" s="10" t="s">
        <v>2560</v>
      </c>
      <c r="D409" s="10" t="s">
        <v>2569</v>
      </c>
      <c r="E409" s="11">
        <v>66949208</v>
      </c>
      <c r="F409" s="11">
        <v>0</v>
      </c>
      <c r="G409" s="11">
        <v>6813916457</v>
      </c>
      <c r="H4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09" s="10">
        <f>VALUE(IFERROR(MID(Table1[شرح],11,FIND("سهم",Table1[شرح])-11),0))</f>
        <v>13600</v>
      </c>
      <c r="J409" s="10" t="str">
        <f>IFERROR(MID(Table1[شرح],FIND("سهم",Table1[شرح])+4,FIND("به نرخ",Table1[شرح])-FIND("سهم",Table1[شرح])-5),"")</f>
        <v>سرامیک های صنعتی اردکان</v>
      </c>
      <c r="K409" s="10" t="str">
        <f>CHOOSE(MID(Table1[تاریخ],6,2),"فروردین","اردیبهشت","خرداد","تیر","مرداد","شهریور","مهر","آبان","آذر","دی","بهمن","اسفند")</f>
        <v>فروردین</v>
      </c>
      <c r="L409" s="10" t="str">
        <f>LEFT(Table1[[#All],[تاریخ]],4)</f>
        <v>1398</v>
      </c>
      <c r="M409" s="13" t="str">
        <f>Table1[سال]&amp;"-"&amp;Table1[ماه]</f>
        <v>1398-فروردین</v>
      </c>
      <c r="N409" s="9"/>
    </row>
    <row r="410" spans="1:14" ht="15.75" x14ac:dyDescent="0.25">
      <c r="A410" s="17">
        <f>IF(AND(C410&gt;='گزارش روزانه'!$F$2,C410&lt;='گزارش روزانه'!$F$4,J410='گزارش روزانه'!$D$6),MAX($A$1:A409)+1,"")</f>
        <v>34</v>
      </c>
      <c r="B410" s="10">
        <v>409</v>
      </c>
      <c r="C410" s="10" t="s">
        <v>2560</v>
      </c>
      <c r="D410" s="10" t="s">
        <v>2570</v>
      </c>
      <c r="E410" s="11">
        <v>8081578</v>
      </c>
      <c r="F410" s="11">
        <v>0</v>
      </c>
      <c r="G410" s="11">
        <v>6880865665</v>
      </c>
      <c r="H4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10" s="10">
        <f>VALUE(IFERROR(MID(Table1[شرح],11,FIND("سهم",Table1[شرح])-11),0))</f>
        <v>2213</v>
      </c>
      <c r="J410" s="10" t="str">
        <f>IFERROR(MID(Table1[شرح],FIND("سهم",Table1[شرح])+4,FIND("به نرخ",Table1[شرح])-FIND("سهم",Table1[شرح])-5),"")</f>
        <v>ایران ارقام</v>
      </c>
      <c r="K410" s="10" t="str">
        <f>CHOOSE(MID(Table1[تاریخ],6,2),"فروردین","اردیبهشت","خرداد","تیر","مرداد","شهریور","مهر","آبان","آذر","دی","بهمن","اسفند")</f>
        <v>فروردین</v>
      </c>
      <c r="L410" s="10" t="str">
        <f>LEFT(Table1[[#All],[تاریخ]],4)</f>
        <v>1398</v>
      </c>
      <c r="M410" s="13" t="str">
        <f>Table1[سال]&amp;"-"&amp;Table1[ماه]</f>
        <v>1398-فروردین</v>
      </c>
      <c r="N410" s="9"/>
    </row>
    <row r="411" spans="1:14" ht="15.75" x14ac:dyDescent="0.25">
      <c r="A411" s="17" t="str">
        <f>IF(AND(C411&gt;='گزارش روزانه'!$F$2,C411&lt;='گزارش روزانه'!$F$4,J411='گزارش روزانه'!$D$6),MAX($A$1:A410)+1,"")</f>
        <v/>
      </c>
      <c r="B411" s="10">
        <v>410</v>
      </c>
      <c r="C411" s="10" t="s">
        <v>2560</v>
      </c>
      <c r="D411" s="10" t="s">
        <v>2571</v>
      </c>
      <c r="E411" s="11">
        <v>0</v>
      </c>
      <c r="F411" s="11">
        <v>19744202</v>
      </c>
      <c r="G411" s="11">
        <v>6888947243</v>
      </c>
      <c r="H4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1" s="10">
        <f>VALUE(IFERROR(MID(Table1[شرح],11,FIND("سهم",Table1[شرح])-11),0))</f>
        <v>530</v>
      </c>
      <c r="J411" s="10" t="str">
        <f>IFERROR(MID(Table1[شرح],FIND("سهم",Table1[شرح])+4,FIND("به نرخ",Table1[شرح])-FIND("سهم",Table1[شرح])-5),"")</f>
        <v>فرآوری موادمعدنی ایران</v>
      </c>
      <c r="K411" s="10" t="str">
        <f>CHOOSE(MID(Table1[تاریخ],6,2),"فروردین","اردیبهشت","خرداد","تیر","مرداد","شهریور","مهر","آبان","آذر","دی","بهمن","اسفند")</f>
        <v>فروردین</v>
      </c>
      <c r="L411" s="10" t="str">
        <f>LEFT(Table1[[#All],[تاریخ]],4)</f>
        <v>1398</v>
      </c>
      <c r="M411" s="13" t="str">
        <f>Table1[سال]&amp;"-"&amp;Table1[ماه]</f>
        <v>1398-فروردین</v>
      </c>
      <c r="N411" s="9"/>
    </row>
    <row r="412" spans="1:14" ht="15.75" x14ac:dyDescent="0.25">
      <c r="A412" s="17" t="str">
        <f>IF(AND(C412&gt;='گزارش روزانه'!$F$2,C412&lt;='گزارش روزانه'!$F$4,J412='گزارش روزانه'!$D$6),MAX($A$1:A411)+1,"")</f>
        <v/>
      </c>
      <c r="B412" s="10">
        <v>411</v>
      </c>
      <c r="C412" s="10" t="s">
        <v>2560</v>
      </c>
      <c r="D412" s="10" t="s">
        <v>2572</v>
      </c>
      <c r="E412" s="11">
        <v>0</v>
      </c>
      <c r="F412" s="11">
        <v>301093914</v>
      </c>
      <c r="G412" s="11">
        <v>6869203041</v>
      </c>
      <c r="H4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2" s="10">
        <f>VALUE(IFERROR(MID(Table1[شرح],11,FIND("سهم",Table1[شرح])-11),0))</f>
        <v>8080</v>
      </c>
      <c r="J412" s="10" t="str">
        <f>IFERROR(MID(Table1[شرح],FIND("سهم",Table1[شرح])+4,FIND("به نرخ",Table1[شرح])-FIND("سهم",Table1[شرح])-5),"")</f>
        <v>فرآوری موادمعدنی ایران</v>
      </c>
      <c r="K412" s="10" t="str">
        <f>CHOOSE(MID(Table1[تاریخ],6,2),"فروردین","اردیبهشت","خرداد","تیر","مرداد","شهریور","مهر","آبان","آذر","دی","بهمن","اسفند")</f>
        <v>فروردین</v>
      </c>
      <c r="L412" s="10" t="str">
        <f>LEFT(Table1[[#All],[تاریخ]],4)</f>
        <v>1398</v>
      </c>
      <c r="M412" s="13" t="str">
        <f>Table1[سال]&amp;"-"&amp;Table1[ماه]</f>
        <v>1398-فروردین</v>
      </c>
      <c r="N412" s="9"/>
    </row>
    <row r="413" spans="1:14" ht="15.75" x14ac:dyDescent="0.25">
      <c r="A413" s="17" t="str">
        <f>IF(AND(C413&gt;='گزارش روزانه'!$F$2,C413&lt;='گزارش روزانه'!$F$4,J413='گزارش روزانه'!$D$6),MAX($A$1:A412)+1,"")</f>
        <v/>
      </c>
      <c r="B413" s="10">
        <v>412</v>
      </c>
      <c r="C413" s="10" t="s">
        <v>2560</v>
      </c>
      <c r="D413" s="10" t="s">
        <v>2573</v>
      </c>
      <c r="E413" s="11">
        <v>0</v>
      </c>
      <c r="F413" s="11">
        <v>184873934</v>
      </c>
      <c r="G413" s="11">
        <v>6568109127</v>
      </c>
      <c r="H4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3" s="10">
        <f>VALUE(IFERROR(MID(Table1[شرح],11,FIND("سهم",Table1[شرح])-11),0))</f>
        <v>4950</v>
      </c>
      <c r="J413" s="10" t="str">
        <f>IFERROR(MID(Table1[شرح],FIND("سهم",Table1[شرح])+4,FIND("به نرخ",Table1[شرح])-FIND("سهم",Table1[شرح])-5),"")</f>
        <v>فرآوری موادمعدنی ایران</v>
      </c>
      <c r="K413" s="10" t="str">
        <f>CHOOSE(MID(Table1[تاریخ],6,2),"فروردین","اردیبهشت","خرداد","تیر","مرداد","شهریور","مهر","آبان","آذر","دی","بهمن","اسفند")</f>
        <v>فروردین</v>
      </c>
      <c r="L413" s="10" t="str">
        <f>LEFT(Table1[[#All],[تاریخ]],4)</f>
        <v>1398</v>
      </c>
      <c r="M413" s="13" t="str">
        <f>Table1[سال]&amp;"-"&amp;Table1[ماه]</f>
        <v>1398-فروردین</v>
      </c>
      <c r="N413" s="9"/>
    </row>
    <row r="414" spans="1:14" ht="15.75" x14ac:dyDescent="0.25">
      <c r="A414" s="17" t="str">
        <f>IF(AND(C414&gt;='گزارش روزانه'!$F$2,C414&lt;='گزارش روزانه'!$F$4,J414='گزارش روزانه'!$D$6),MAX($A$1:A413)+1,"")</f>
        <v/>
      </c>
      <c r="B414" s="10">
        <v>413</v>
      </c>
      <c r="C414" s="10" t="s">
        <v>2560</v>
      </c>
      <c r="D414" s="10" t="s">
        <v>2574</v>
      </c>
      <c r="E414" s="11">
        <v>0</v>
      </c>
      <c r="F414" s="11">
        <v>31901462</v>
      </c>
      <c r="G414" s="11">
        <v>6383235193</v>
      </c>
      <c r="H4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4" s="10">
        <f>VALUE(IFERROR(MID(Table1[شرح],11,FIND("سهم",Table1[شرح])-11),0))</f>
        <v>856</v>
      </c>
      <c r="J414" s="10" t="str">
        <f>IFERROR(MID(Table1[شرح],FIND("سهم",Table1[شرح])+4,FIND("به نرخ",Table1[شرح])-FIND("سهم",Table1[شرح])-5),"")</f>
        <v>فرآوری موادمعدنی ایران</v>
      </c>
      <c r="K414" s="10" t="str">
        <f>CHOOSE(MID(Table1[تاریخ],6,2),"فروردین","اردیبهشت","خرداد","تیر","مرداد","شهریور","مهر","آبان","آذر","دی","بهمن","اسفند")</f>
        <v>فروردین</v>
      </c>
      <c r="L414" s="10" t="str">
        <f>LEFT(Table1[[#All],[تاریخ]],4)</f>
        <v>1398</v>
      </c>
      <c r="M414" s="13" t="str">
        <f>Table1[سال]&amp;"-"&amp;Table1[ماه]</f>
        <v>1398-فروردین</v>
      </c>
      <c r="N414" s="9"/>
    </row>
    <row r="415" spans="1:14" ht="15.75" x14ac:dyDescent="0.25">
      <c r="A415" s="17" t="str">
        <f>IF(AND(C415&gt;='گزارش روزانه'!$F$2,C415&lt;='گزارش روزانه'!$F$4,J415='گزارش روزانه'!$D$6),MAX($A$1:A414)+1,"")</f>
        <v/>
      </c>
      <c r="B415" s="10">
        <v>414</v>
      </c>
      <c r="C415" s="10" t="s">
        <v>2560</v>
      </c>
      <c r="D415" s="10" t="s">
        <v>2575</v>
      </c>
      <c r="E415" s="11">
        <v>0</v>
      </c>
      <c r="F415" s="11">
        <v>89445724</v>
      </c>
      <c r="G415" s="11">
        <v>6351333731</v>
      </c>
      <c r="H4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5" s="10">
        <f>VALUE(IFERROR(MID(Table1[شرح],11,FIND("سهم",Table1[شرح])-11),0))</f>
        <v>2400</v>
      </c>
      <c r="J415" s="10" t="str">
        <f>IFERROR(MID(Table1[شرح],FIND("سهم",Table1[شرح])+4,FIND("به نرخ",Table1[شرح])-FIND("سهم",Table1[شرح])-5),"")</f>
        <v>فرآوری موادمعدنی ایران</v>
      </c>
      <c r="K415" s="10" t="str">
        <f>CHOOSE(MID(Table1[تاریخ],6,2),"فروردین","اردیبهشت","خرداد","تیر","مرداد","شهریور","مهر","آبان","آذر","دی","بهمن","اسفند")</f>
        <v>فروردین</v>
      </c>
      <c r="L415" s="10" t="str">
        <f>LEFT(Table1[[#All],[تاریخ]],4)</f>
        <v>1398</v>
      </c>
      <c r="M415" s="13" t="str">
        <f>Table1[سال]&amp;"-"&amp;Table1[ماه]</f>
        <v>1398-فروردین</v>
      </c>
      <c r="N415" s="9"/>
    </row>
    <row r="416" spans="1:14" ht="15.75" x14ac:dyDescent="0.25">
      <c r="A416" s="17" t="str">
        <f>IF(AND(C416&gt;='گزارش روزانه'!$F$2,C416&lt;='گزارش روزانه'!$F$4,J416='گزارش روزانه'!$D$6),MAX($A$1:A415)+1,"")</f>
        <v/>
      </c>
      <c r="B416" s="10">
        <v>415</v>
      </c>
      <c r="C416" s="10" t="s">
        <v>2560</v>
      </c>
      <c r="D416" s="10" t="s">
        <v>2576</v>
      </c>
      <c r="E416" s="11">
        <v>0</v>
      </c>
      <c r="F416" s="11">
        <v>1867467</v>
      </c>
      <c r="G416" s="11">
        <v>6261888007</v>
      </c>
      <c r="H4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6" s="10">
        <f>VALUE(IFERROR(MID(Table1[شرح],11,FIND("سهم",Table1[شرح])-11),0))</f>
        <v>50</v>
      </c>
      <c r="J416" s="10" t="str">
        <f>IFERROR(MID(Table1[شرح],FIND("سهم",Table1[شرح])+4,FIND("به نرخ",Table1[شرح])-FIND("سهم",Table1[شرح])-5),"")</f>
        <v>فرآوری موادمعدنی ایران</v>
      </c>
      <c r="K416" s="10" t="str">
        <f>CHOOSE(MID(Table1[تاریخ],6,2),"فروردین","اردیبهشت","خرداد","تیر","مرداد","شهریور","مهر","آبان","آذر","دی","بهمن","اسفند")</f>
        <v>فروردین</v>
      </c>
      <c r="L416" s="10" t="str">
        <f>LEFT(Table1[[#All],[تاریخ]],4)</f>
        <v>1398</v>
      </c>
      <c r="M416" s="13" t="str">
        <f>Table1[سال]&amp;"-"&amp;Table1[ماه]</f>
        <v>1398-فروردین</v>
      </c>
      <c r="N416" s="9"/>
    </row>
    <row r="417" spans="1:14" ht="15.75" x14ac:dyDescent="0.25">
      <c r="A417" s="17" t="str">
        <f>IF(AND(C417&gt;='گزارش روزانه'!$F$2,C417&lt;='گزارش روزانه'!$F$4,J417='گزارش روزانه'!$D$6),MAX($A$1:A416)+1,"")</f>
        <v/>
      </c>
      <c r="B417" s="10">
        <v>416</v>
      </c>
      <c r="C417" s="10" t="s">
        <v>2560</v>
      </c>
      <c r="D417" s="10" t="s">
        <v>2577</v>
      </c>
      <c r="E417" s="11">
        <v>0</v>
      </c>
      <c r="F417" s="11">
        <v>206988552</v>
      </c>
      <c r="G417" s="11">
        <v>6260020540</v>
      </c>
      <c r="H4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7" s="10">
        <f>VALUE(IFERROR(MID(Table1[شرح],11,FIND("سهم",Table1[شرح])-11),0))</f>
        <v>5557</v>
      </c>
      <c r="J417" s="10" t="str">
        <f>IFERROR(MID(Table1[شرح],FIND("سهم",Table1[شرح])+4,FIND("به نرخ",Table1[شرح])-FIND("سهم",Table1[شرح])-5),"")</f>
        <v>فرآوری موادمعدنی ایران</v>
      </c>
      <c r="K417" s="10" t="str">
        <f>CHOOSE(MID(Table1[تاریخ],6,2),"فروردین","اردیبهشت","خرداد","تیر","مرداد","شهریور","مهر","آبان","آذر","دی","بهمن","اسفند")</f>
        <v>فروردین</v>
      </c>
      <c r="L417" s="10" t="str">
        <f>LEFT(Table1[[#All],[تاریخ]],4)</f>
        <v>1398</v>
      </c>
      <c r="M417" s="13" t="str">
        <f>Table1[سال]&amp;"-"&amp;Table1[ماه]</f>
        <v>1398-فروردین</v>
      </c>
      <c r="N417" s="9"/>
    </row>
    <row r="418" spans="1:14" ht="15.75" x14ac:dyDescent="0.25">
      <c r="A418" s="17" t="str">
        <f>IF(AND(C418&gt;='گزارش روزانه'!$F$2,C418&lt;='گزارش روزانه'!$F$4,J418='گزارش روزانه'!$D$6),MAX($A$1:A417)+1,"")</f>
        <v/>
      </c>
      <c r="B418" s="10">
        <v>417</v>
      </c>
      <c r="C418" s="10" t="s">
        <v>2560</v>
      </c>
      <c r="D418" s="10" t="s">
        <v>2578</v>
      </c>
      <c r="E418" s="11">
        <v>0</v>
      </c>
      <c r="F418" s="11">
        <v>63753761</v>
      </c>
      <c r="G418" s="11">
        <v>6053031988</v>
      </c>
      <c r="H4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8" s="10">
        <f>VALUE(IFERROR(MID(Table1[شرح],11,FIND("سهم",Table1[شرح])-11),0))</f>
        <v>1712</v>
      </c>
      <c r="J418" s="10" t="str">
        <f>IFERROR(MID(Table1[شرح],FIND("سهم",Table1[شرح])+4,FIND("به نرخ",Table1[شرح])-FIND("سهم",Table1[شرح])-5),"")</f>
        <v>فرآوری موادمعدنی ایران</v>
      </c>
      <c r="K418" s="10" t="str">
        <f>CHOOSE(MID(Table1[تاریخ],6,2),"فروردین","اردیبهشت","خرداد","تیر","مرداد","شهریور","مهر","آبان","آذر","دی","بهمن","اسفند")</f>
        <v>فروردین</v>
      </c>
      <c r="L418" s="10" t="str">
        <f>LEFT(Table1[[#All],[تاریخ]],4)</f>
        <v>1398</v>
      </c>
      <c r="M418" s="13" t="str">
        <f>Table1[سال]&amp;"-"&amp;Table1[ماه]</f>
        <v>1398-فروردین</v>
      </c>
      <c r="N418" s="9"/>
    </row>
    <row r="419" spans="1:14" ht="15.75" x14ac:dyDescent="0.25">
      <c r="A419" s="17" t="str">
        <f>IF(AND(C419&gt;='گزارش روزانه'!$F$2,C419&lt;='گزارش روزانه'!$F$4,J419='گزارش روزانه'!$D$6),MAX($A$1:A418)+1,"")</f>
        <v/>
      </c>
      <c r="B419" s="10">
        <v>418</v>
      </c>
      <c r="C419" s="10" t="s">
        <v>2560</v>
      </c>
      <c r="D419" s="10" t="s">
        <v>2579</v>
      </c>
      <c r="E419" s="11">
        <v>0</v>
      </c>
      <c r="F419" s="11">
        <v>19868904</v>
      </c>
      <c r="G419" s="11">
        <v>5989278227</v>
      </c>
      <c r="H4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19" s="10">
        <f>VALUE(IFERROR(MID(Table1[شرح],11,FIND("سهم",Table1[شرح])-11),0))</f>
        <v>528</v>
      </c>
      <c r="J419" s="10" t="str">
        <f>IFERROR(MID(Table1[شرح],FIND("سهم",Table1[شرح])+4,FIND("به نرخ",Table1[شرح])-FIND("سهم",Table1[شرح])-5),"")</f>
        <v>فرآوری موادمعدنی ایران</v>
      </c>
      <c r="K419" s="10" t="str">
        <f>CHOOSE(MID(Table1[تاریخ],6,2),"فروردین","اردیبهشت","خرداد","تیر","مرداد","شهریور","مهر","آبان","آذر","دی","بهمن","اسفند")</f>
        <v>فروردین</v>
      </c>
      <c r="L419" s="10" t="str">
        <f>LEFT(Table1[[#All],[تاریخ]],4)</f>
        <v>1398</v>
      </c>
      <c r="M419" s="13" t="str">
        <f>Table1[سال]&amp;"-"&amp;Table1[ماه]</f>
        <v>1398-فروردین</v>
      </c>
      <c r="N419" s="9"/>
    </row>
    <row r="420" spans="1:14" ht="15.75" x14ac:dyDescent="0.25">
      <c r="A420" s="17" t="str">
        <f>IF(AND(C420&gt;='گزارش روزانه'!$F$2,C420&lt;='گزارش روزانه'!$F$4,J420='گزارش روزانه'!$D$6),MAX($A$1:A419)+1,"")</f>
        <v/>
      </c>
      <c r="B420" s="10">
        <v>419</v>
      </c>
      <c r="C420" s="10" t="s">
        <v>2560</v>
      </c>
      <c r="D420" s="10" t="s">
        <v>2580</v>
      </c>
      <c r="E420" s="11">
        <v>0</v>
      </c>
      <c r="F420" s="11">
        <v>79783632</v>
      </c>
      <c r="G420" s="11">
        <v>5969409323</v>
      </c>
      <c r="H4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0" s="10">
        <f>VALUE(IFERROR(MID(Table1[شرح],11,FIND("سهم",Table1[شرح])-11),0))</f>
        <v>2137</v>
      </c>
      <c r="J420" s="10" t="str">
        <f>IFERROR(MID(Table1[شرح],FIND("سهم",Table1[شرح])+4,FIND("به نرخ",Table1[شرح])-FIND("سهم",Table1[شرح])-5),"")</f>
        <v>فرآوری موادمعدنی ایران</v>
      </c>
      <c r="K420" s="10" t="str">
        <f>CHOOSE(MID(Table1[تاریخ],6,2),"فروردین","اردیبهشت","خرداد","تیر","مرداد","شهریور","مهر","آبان","آذر","دی","بهمن","اسفند")</f>
        <v>فروردین</v>
      </c>
      <c r="L420" s="10" t="str">
        <f>LEFT(Table1[[#All],[تاریخ]],4)</f>
        <v>1398</v>
      </c>
      <c r="M420" s="13" t="str">
        <f>Table1[سال]&amp;"-"&amp;Table1[ماه]</f>
        <v>1398-فروردین</v>
      </c>
      <c r="N420" s="9"/>
    </row>
    <row r="421" spans="1:14" ht="15.75" x14ac:dyDescent="0.25">
      <c r="A421" s="17" t="str">
        <f>IF(AND(C421&gt;='گزارش روزانه'!$F$2,C421&lt;='گزارش روزانه'!$F$4,J421='گزارش روزانه'!$D$6),MAX($A$1:A420)+1,"")</f>
        <v/>
      </c>
      <c r="B421" s="10">
        <v>420</v>
      </c>
      <c r="C421" s="10" t="s">
        <v>2560</v>
      </c>
      <c r="D421" s="10" t="s">
        <v>2581</v>
      </c>
      <c r="E421" s="11">
        <v>0</v>
      </c>
      <c r="F421" s="11">
        <v>37332428</v>
      </c>
      <c r="G421" s="11">
        <v>5889625691</v>
      </c>
      <c r="H4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1" s="10">
        <f>VALUE(IFERROR(MID(Table1[شرح],11,FIND("سهم",Table1[شرح])-11),0))</f>
        <v>1000</v>
      </c>
      <c r="J421" s="10" t="str">
        <f>IFERROR(MID(Table1[شرح],FIND("سهم",Table1[شرح])+4,FIND("به نرخ",Table1[شرح])-FIND("سهم",Table1[شرح])-5),"")</f>
        <v>فرآوری موادمعدنی ایران</v>
      </c>
      <c r="K421" s="10" t="str">
        <f>CHOOSE(MID(Table1[تاریخ],6,2),"فروردین","اردیبهشت","خرداد","تیر","مرداد","شهریور","مهر","آبان","آذر","دی","بهمن","اسفند")</f>
        <v>فروردین</v>
      </c>
      <c r="L421" s="10" t="str">
        <f>LEFT(Table1[[#All],[تاریخ]],4)</f>
        <v>1398</v>
      </c>
      <c r="M421" s="13" t="str">
        <f>Table1[سال]&amp;"-"&amp;Table1[ماه]</f>
        <v>1398-فروردین</v>
      </c>
      <c r="N421" s="9"/>
    </row>
    <row r="422" spans="1:14" ht="15.75" x14ac:dyDescent="0.25">
      <c r="A422" s="17" t="str">
        <f>IF(AND(C422&gt;='گزارش روزانه'!$F$2,C422&lt;='گزارش روزانه'!$F$4,J422='گزارش روزانه'!$D$6),MAX($A$1:A421)+1,"")</f>
        <v/>
      </c>
      <c r="B422" s="10">
        <v>421</v>
      </c>
      <c r="C422" s="10" t="s">
        <v>2560</v>
      </c>
      <c r="D422" s="10" t="s">
        <v>2582</v>
      </c>
      <c r="E422" s="11">
        <v>0</v>
      </c>
      <c r="F422" s="11">
        <v>124213935</v>
      </c>
      <c r="G422" s="11">
        <v>5852293263</v>
      </c>
      <c r="H4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2" s="10">
        <f>VALUE(IFERROR(MID(Table1[شرح],11,FIND("سهم",Table1[شرح])-11),0))</f>
        <v>3336</v>
      </c>
      <c r="J422" s="10" t="str">
        <f>IFERROR(MID(Table1[شرح],FIND("سهم",Table1[شرح])+4,FIND("به نرخ",Table1[شرح])-FIND("سهم",Table1[شرح])-5),"")</f>
        <v>فرآوری موادمعدنی ایران</v>
      </c>
      <c r="K422" s="10" t="str">
        <f>CHOOSE(MID(Table1[تاریخ],6,2),"فروردین","اردیبهشت","خرداد","تیر","مرداد","شهریور","مهر","آبان","آذر","دی","بهمن","اسفند")</f>
        <v>فروردین</v>
      </c>
      <c r="L422" s="10" t="str">
        <f>LEFT(Table1[[#All],[تاریخ]],4)</f>
        <v>1398</v>
      </c>
      <c r="M422" s="13" t="str">
        <f>Table1[سال]&amp;"-"&amp;Table1[ماه]</f>
        <v>1398-فروردین</v>
      </c>
      <c r="N422" s="9"/>
    </row>
    <row r="423" spans="1:14" ht="15.75" x14ac:dyDescent="0.25">
      <c r="A423" s="17" t="str">
        <f>IF(AND(C423&gt;='گزارش روزانه'!$F$2,C423&lt;='گزارش روزانه'!$F$4,J423='گزارش روزانه'!$D$6),MAX($A$1:A422)+1,"")</f>
        <v/>
      </c>
      <c r="B423" s="10">
        <v>422</v>
      </c>
      <c r="C423" s="10" t="s">
        <v>2560</v>
      </c>
      <c r="D423" s="10" t="s">
        <v>2583</v>
      </c>
      <c r="E423" s="11">
        <v>0</v>
      </c>
      <c r="F423" s="11">
        <v>308870737</v>
      </c>
      <c r="G423" s="11">
        <v>5728079328</v>
      </c>
      <c r="H4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3" s="10">
        <f>VALUE(IFERROR(MID(Table1[شرح],11,FIND("سهم",Table1[شرح])-11),0))</f>
        <v>8292</v>
      </c>
      <c r="J423" s="10" t="str">
        <f>IFERROR(MID(Table1[شرح],FIND("سهم",Table1[شرح])+4,FIND("به نرخ",Table1[شرح])-FIND("سهم",Table1[شرح])-5),"")</f>
        <v>فرآوری موادمعدنی ایران</v>
      </c>
      <c r="K423" s="10" t="str">
        <f>CHOOSE(MID(Table1[تاریخ],6,2),"فروردین","اردیبهشت","خرداد","تیر","مرداد","شهریور","مهر","آبان","آذر","دی","بهمن","اسفند")</f>
        <v>فروردین</v>
      </c>
      <c r="L423" s="10" t="str">
        <f>LEFT(Table1[[#All],[تاریخ]],4)</f>
        <v>1398</v>
      </c>
      <c r="M423" s="13" t="str">
        <f>Table1[سال]&amp;"-"&amp;Table1[ماه]</f>
        <v>1398-فروردین</v>
      </c>
      <c r="N423" s="9"/>
    </row>
    <row r="424" spans="1:14" ht="15.75" x14ac:dyDescent="0.25">
      <c r="A424" s="17" t="str">
        <f>IF(AND(C424&gt;='گزارش روزانه'!$F$2,C424&lt;='گزارش روزانه'!$F$4,J424='گزارش روزانه'!$D$6),MAX($A$1:A423)+1,"")</f>
        <v/>
      </c>
      <c r="B424" s="10">
        <v>423</v>
      </c>
      <c r="C424" s="10" t="s">
        <v>2560</v>
      </c>
      <c r="D424" s="10" t="s">
        <v>2584</v>
      </c>
      <c r="E424" s="11">
        <v>0</v>
      </c>
      <c r="F424" s="11">
        <v>83170486</v>
      </c>
      <c r="G424" s="11">
        <v>5419208591</v>
      </c>
      <c r="H4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4" s="10">
        <f>VALUE(IFERROR(MID(Table1[شرح],11,FIND("سهم",Table1[شرح])-11),0))</f>
        <v>2222</v>
      </c>
      <c r="J424" s="10" t="str">
        <f>IFERROR(MID(Table1[شرح],FIND("سهم",Table1[شرح])+4,FIND("به نرخ",Table1[شرح])-FIND("سهم",Table1[شرح])-5),"")</f>
        <v>فرآوری موادمعدنی ایران</v>
      </c>
      <c r="K424" s="10" t="str">
        <f>CHOOSE(MID(Table1[تاریخ],6,2),"فروردین","اردیبهشت","خرداد","تیر","مرداد","شهریور","مهر","آبان","آذر","دی","بهمن","اسفند")</f>
        <v>فروردین</v>
      </c>
      <c r="L424" s="10" t="str">
        <f>LEFT(Table1[[#All],[تاریخ]],4)</f>
        <v>1398</v>
      </c>
      <c r="M424" s="13" t="str">
        <f>Table1[سال]&amp;"-"&amp;Table1[ماه]</f>
        <v>1398-فروردین</v>
      </c>
      <c r="N424" s="9"/>
    </row>
    <row r="425" spans="1:14" ht="15.75" x14ac:dyDescent="0.25">
      <c r="A425" s="17" t="str">
        <f>IF(AND(C425&gt;='گزارش روزانه'!$F$2,C425&lt;='گزارش روزانه'!$F$4,J425='گزارش روزانه'!$D$6),MAX($A$1:A424)+1,"")</f>
        <v/>
      </c>
      <c r="B425" s="10">
        <v>424</v>
      </c>
      <c r="C425" s="10" t="s">
        <v>2560</v>
      </c>
      <c r="D425" s="10" t="s">
        <v>2585</v>
      </c>
      <c r="E425" s="11">
        <v>0</v>
      </c>
      <c r="F425" s="11">
        <v>395672180</v>
      </c>
      <c r="G425" s="11">
        <v>5336038105</v>
      </c>
      <c r="H4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5" s="10">
        <f>VALUE(IFERROR(MID(Table1[شرح],11,FIND("سهم",Table1[شرح])-11),0))</f>
        <v>10593</v>
      </c>
      <c r="J425" s="10" t="str">
        <f>IFERROR(MID(Table1[شرح],FIND("سهم",Table1[شرح])+4,FIND("به نرخ",Table1[شرح])-FIND("سهم",Table1[شرح])-5),"")</f>
        <v>فرآوری موادمعدنی ایران</v>
      </c>
      <c r="K425" s="10" t="str">
        <f>CHOOSE(MID(Table1[تاریخ],6,2),"فروردین","اردیبهشت","خرداد","تیر","مرداد","شهریور","مهر","آبان","آذر","دی","بهمن","اسفند")</f>
        <v>فروردین</v>
      </c>
      <c r="L425" s="10" t="str">
        <f>LEFT(Table1[[#All],[تاریخ]],4)</f>
        <v>1398</v>
      </c>
      <c r="M425" s="13" t="str">
        <f>Table1[سال]&amp;"-"&amp;Table1[ماه]</f>
        <v>1398-فروردین</v>
      </c>
      <c r="N425" s="9"/>
    </row>
    <row r="426" spans="1:14" ht="15.75" x14ac:dyDescent="0.25">
      <c r="A426" s="17" t="str">
        <f>IF(AND(C426&gt;='گزارش روزانه'!$F$2,C426&lt;='گزارش روزانه'!$F$4,J426='گزارش روزانه'!$D$6),MAX($A$1:A425)+1,"")</f>
        <v/>
      </c>
      <c r="B426" s="10">
        <v>425</v>
      </c>
      <c r="C426" s="10" t="s">
        <v>2560</v>
      </c>
      <c r="D426" s="10" t="s">
        <v>2586</v>
      </c>
      <c r="E426" s="11">
        <v>0</v>
      </c>
      <c r="F426" s="11">
        <v>156392771</v>
      </c>
      <c r="G426" s="11">
        <v>4940365925</v>
      </c>
      <c r="H4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6" s="10">
        <f>VALUE(IFERROR(MID(Table1[شرح],11,FIND("سهم",Table1[شرح])-11),0))</f>
        <v>4200</v>
      </c>
      <c r="J426" s="10" t="str">
        <f>IFERROR(MID(Table1[شرح],FIND("سهم",Table1[شرح])+4,FIND("به نرخ",Table1[شرح])-FIND("سهم",Table1[شرح])-5),"")</f>
        <v>فرآوری موادمعدنی ایران</v>
      </c>
      <c r="K426" s="10" t="str">
        <f>CHOOSE(MID(Table1[تاریخ],6,2),"فروردین","اردیبهشت","خرداد","تیر","مرداد","شهریور","مهر","آبان","آذر","دی","بهمن","اسفند")</f>
        <v>فروردین</v>
      </c>
      <c r="L426" s="10" t="str">
        <f>LEFT(Table1[[#All],[تاریخ]],4)</f>
        <v>1398</v>
      </c>
      <c r="M426" s="13" t="str">
        <f>Table1[سال]&amp;"-"&amp;Table1[ماه]</f>
        <v>1398-فروردین</v>
      </c>
      <c r="N426" s="9"/>
    </row>
    <row r="427" spans="1:14" ht="15.75" x14ac:dyDescent="0.25">
      <c r="A427" s="17" t="str">
        <f>IF(AND(C427&gt;='گزارش روزانه'!$F$2,C427&lt;='گزارش روزانه'!$F$4,J427='گزارش روزانه'!$D$6),MAX($A$1:A426)+1,"")</f>
        <v/>
      </c>
      <c r="B427" s="10">
        <v>426</v>
      </c>
      <c r="C427" s="10" t="s">
        <v>2560</v>
      </c>
      <c r="D427" s="10" t="s">
        <v>2587</v>
      </c>
      <c r="E427" s="11">
        <v>0</v>
      </c>
      <c r="F427" s="11">
        <v>1124313</v>
      </c>
      <c r="G427" s="11">
        <v>4783973154</v>
      </c>
      <c r="H4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7" s="10">
        <f>VALUE(IFERROR(MID(Table1[شرح],11,FIND("سهم",Table1[شرح])-11),0))</f>
        <v>30</v>
      </c>
      <c r="J427" s="10" t="str">
        <f>IFERROR(MID(Table1[شرح],FIND("سهم",Table1[شرح])+4,FIND("به نرخ",Table1[شرح])-FIND("سهم",Table1[شرح])-5),"")</f>
        <v>فرآوری موادمعدنی ایران</v>
      </c>
      <c r="K427" s="10" t="str">
        <f>CHOOSE(MID(Table1[تاریخ],6,2),"فروردین","اردیبهشت","خرداد","تیر","مرداد","شهریور","مهر","آبان","آذر","دی","بهمن","اسفند")</f>
        <v>فروردین</v>
      </c>
      <c r="L427" s="10" t="str">
        <f>LEFT(Table1[[#All],[تاریخ]],4)</f>
        <v>1398</v>
      </c>
      <c r="M427" s="13" t="str">
        <f>Table1[سال]&amp;"-"&amp;Table1[ماه]</f>
        <v>1398-فروردین</v>
      </c>
      <c r="N427" s="9"/>
    </row>
    <row r="428" spans="1:14" ht="15.75" x14ac:dyDescent="0.25">
      <c r="A428" s="17" t="str">
        <f>IF(AND(C428&gt;='گزارش روزانه'!$F$2,C428&lt;='گزارش روزانه'!$F$4,J428='گزارش روزانه'!$D$6),MAX($A$1:A427)+1,"")</f>
        <v/>
      </c>
      <c r="B428" s="10">
        <v>427</v>
      </c>
      <c r="C428" s="10" t="s">
        <v>2560</v>
      </c>
      <c r="D428" s="10" t="s">
        <v>2588</v>
      </c>
      <c r="E428" s="11">
        <v>0</v>
      </c>
      <c r="F428" s="11">
        <v>39136747</v>
      </c>
      <c r="G428" s="11">
        <v>4782848841</v>
      </c>
      <c r="H4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8" s="10">
        <f>VALUE(IFERROR(MID(Table1[شرح],11,FIND("سهم",Table1[شرح])-11),0))</f>
        <v>1040</v>
      </c>
      <c r="J428" s="10" t="str">
        <f>IFERROR(MID(Table1[شرح],FIND("سهم",Table1[شرح])+4,FIND("به نرخ",Table1[شرح])-FIND("سهم",Table1[شرح])-5),"")</f>
        <v>فرآوری موادمعدنی ایران</v>
      </c>
      <c r="K428" s="10" t="str">
        <f>CHOOSE(MID(Table1[تاریخ],6,2),"فروردین","اردیبهشت","خرداد","تیر","مرداد","شهریور","مهر","آبان","آذر","دی","بهمن","اسفند")</f>
        <v>فروردین</v>
      </c>
      <c r="L428" s="10" t="str">
        <f>LEFT(Table1[[#All],[تاریخ]],4)</f>
        <v>1398</v>
      </c>
      <c r="M428" s="13" t="str">
        <f>Table1[سال]&amp;"-"&amp;Table1[ماه]</f>
        <v>1398-فروردین</v>
      </c>
      <c r="N428" s="9"/>
    </row>
    <row r="429" spans="1:14" ht="15.75" x14ac:dyDescent="0.25">
      <c r="A429" s="17" t="str">
        <f>IF(AND(C429&gt;='گزارش روزانه'!$F$2,C429&lt;='گزارش روزانه'!$F$4,J429='گزارش روزانه'!$D$6),MAX($A$1:A428)+1,"")</f>
        <v/>
      </c>
      <c r="B429" s="10">
        <v>428</v>
      </c>
      <c r="C429" s="10" t="s">
        <v>2560</v>
      </c>
      <c r="D429" s="10" t="s">
        <v>2589</v>
      </c>
      <c r="E429" s="11">
        <v>0</v>
      </c>
      <c r="F429" s="11">
        <v>264855274</v>
      </c>
      <c r="G429" s="11">
        <v>4743712094</v>
      </c>
      <c r="H4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29" s="10">
        <f>VALUE(IFERROR(MID(Table1[شرح],11,FIND("سهم",Table1[شرح])-11),0))</f>
        <v>7113</v>
      </c>
      <c r="J429" s="10" t="str">
        <f>IFERROR(MID(Table1[شرح],FIND("سهم",Table1[شرح])+4,FIND("به نرخ",Table1[شرح])-FIND("سهم",Table1[شرح])-5),"")</f>
        <v>فرآوری موادمعدنی ایران</v>
      </c>
      <c r="K429" s="10" t="str">
        <f>CHOOSE(MID(Table1[تاریخ],6,2),"فروردین","اردیبهشت","خرداد","تیر","مرداد","شهریور","مهر","آبان","آذر","دی","بهمن","اسفند")</f>
        <v>فروردین</v>
      </c>
      <c r="L429" s="10" t="str">
        <f>LEFT(Table1[[#All],[تاریخ]],4)</f>
        <v>1398</v>
      </c>
      <c r="M429" s="13" t="str">
        <f>Table1[سال]&amp;"-"&amp;Table1[ماه]</f>
        <v>1398-فروردین</v>
      </c>
      <c r="N429" s="9"/>
    </row>
    <row r="430" spans="1:14" ht="15.75" x14ac:dyDescent="0.25">
      <c r="A430" s="17" t="str">
        <f>IF(AND(C430&gt;='گزارش روزانه'!$F$2,C430&lt;='گزارش روزانه'!$F$4,J430='گزارش روزانه'!$D$6),MAX($A$1:A429)+1,"")</f>
        <v/>
      </c>
      <c r="B430" s="10">
        <v>429</v>
      </c>
      <c r="C430" s="10" t="s">
        <v>2560</v>
      </c>
      <c r="D430" s="10" t="s">
        <v>2590</v>
      </c>
      <c r="E430" s="11">
        <v>0</v>
      </c>
      <c r="F430" s="11">
        <v>30407040</v>
      </c>
      <c r="G430" s="11">
        <v>4478856820</v>
      </c>
      <c r="H4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0" s="10">
        <f>VALUE(IFERROR(MID(Table1[شرح],11,FIND("سهم",Table1[شرح])-11),0))</f>
        <v>808</v>
      </c>
      <c r="J430" s="10" t="str">
        <f>IFERROR(MID(Table1[شرح],FIND("سهم",Table1[شرح])+4,FIND("به نرخ",Table1[شرح])-FIND("سهم",Table1[شرح])-5),"")</f>
        <v>فرآوری موادمعدنی ایران</v>
      </c>
      <c r="K430" s="10" t="str">
        <f>CHOOSE(MID(Table1[تاریخ],6,2),"فروردین","اردیبهشت","خرداد","تیر","مرداد","شهریور","مهر","آبان","آذر","دی","بهمن","اسفند")</f>
        <v>فروردین</v>
      </c>
      <c r="L430" s="10" t="str">
        <f>LEFT(Table1[[#All],[تاریخ]],4)</f>
        <v>1398</v>
      </c>
      <c r="M430" s="13" t="str">
        <f>Table1[سال]&amp;"-"&amp;Table1[ماه]</f>
        <v>1398-فروردین</v>
      </c>
      <c r="N430" s="9"/>
    </row>
    <row r="431" spans="1:14" ht="15.75" x14ac:dyDescent="0.25">
      <c r="A431" s="17" t="str">
        <f>IF(AND(C431&gt;='گزارش روزانه'!$F$2,C431&lt;='گزارش روزانه'!$F$4,J431='گزارش روزانه'!$D$6),MAX($A$1:A430)+1,"")</f>
        <v/>
      </c>
      <c r="B431" s="10">
        <v>430</v>
      </c>
      <c r="C431" s="10" t="s">
        <v>2560</v>
      </c>
      <c r="D431" s="10" t="s">
        <v>2591</v>
      </c>
      <c r="E431" s="11">
        <v>0</v>
      </c>
      <c r="F431" s="11">
        <v>438883756</v>
      </c>
      <c r="G431" s="11">
        <v>4448449780</v>
      </c>
      <c r="H4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1" s="10">
        <f>VALUE(IFERROR(MID(Table1[شرح],11,FIND("سهم",Table1[شرح])-11),0))</f>
        <v>11725</v>
      </c>
      <c r="J431" s="10" t="str">
        <f>IFERROR(MID(Table1[شرح],FIND("سهم",Table1[شرح])+4,FIND("به نرخ",Table1[شرح])-FIND("سهم",Table1[شرح])-5),"")</f>
        <v>فرآوری موادمعدنی ایران</v>
      </c>
      <c r="K431" s="10" t="str">
        <f>CHOOSE(MID(Table1[تاریخ],6,2),"فروردین","اردیبهشت","خرداد","تیر","مرداد","شهریور","مهر","آبان","آذر","دی","بهمن","اسفند")</f>
        <v>فروردین</v>
      </c>
      <c r="L431" s="10" t="str">
        <f>LEFT(Table1[[#All],[تاریخ]],4)</f>
        <v>1398</v>
      </c>
      <c r="M431" s="13" t="str">
        <f>Table1[سال]&amp;"-"&amp;Table1[ماه]</f>
        <v>1398-فروردین</v>
      </c>
      <c r="N431" s="9"/>
    </row>
    <row r="432" spans="1:14" ht="15.75" x14ac:dyDescent="0.25">
      <c r="A432" s="17" t="str">
        <f>IF(AND(C432&gt;='گزارش روزانه'!$F$2,C432&lt;='گزارش روزانه'!$F$4,J432='گزارش روزانه'!$D$6),MAX($A$1:A431)+1,"")</f>
        <v/>
      </c>
      <c r="B432" s="10">
        <v>431</v>
      </c>
      <c r="C432" s="10" t="s">
        <v>2560</v>
      </c>
      <c r="D432" s="10" t="s">
        <v>2592</v>
      </c>
      <c r="E432" s="11">
        <v>0</v>
      </c>
      <c r="F432" s="11">
        <v>280739942</v>
      </c>
      <c r="G432" s="11">
        <v>4009566024</v>
      </c>
      <c r="H4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2" s="10">
        <f>VALUE(IFERROR(MID(Table1[شرح],11,FIND("سهم",Table1[شرح])-11),0))</f>
        <v>7539</v>
      </c>
      <c r="J432" s="10" t="str">
        <f>IFERROR(MID(Table1[شرح],FIND("سهم",Table1[شرح])+4,FIND("به نرخ",Table1[شرح])-FIND("سهم",Table1[شرح])-5),"")</f>
        <v>فرآوری موادمعدنی ایران</v>
      </c>
      <c r="K432" s="10" t="str">
        <f>CHOOSE(MID(Table1[تاریخ],6,2),"فروردین","اردیبهشت","خرداد","تیر","مرداد","شهریور","مهر","آبان","آذر","دی","بهمن","اسفند")</f>
        <v>فروردین</v>
      </c>
      <c r="L432" s="10" t="str">
        <f>LEFT(Table1[[#All],[تاریخ]],4)</f>
        <v>1398</v>
      </c>
      <c r="M432" s="13" t="str">
        <f>Table1[سال]&amp;"-"&amp;Table1[ماه]</f>
        <v>1398-فروردین</v>
      </c>
      <c r="N432" s="9"/>
    </row>
    <row r="433" spans="1:14" ht="15.75" x14ac:dyDescent="0.25">
      <c r="A433" s="17" t="str">
        <f>IF(AND(C433&gt;='گزارش روزانه'!$F$2,C433&lt;='گزارش روزانه'!$F$4,J433='گزارش روزانه'!$D$6),MAX($A$1:A432)+1,"")</f>
        <v/>
      </c>
      <c r="B433" s="10">
        <v>432</v>
      </c>
      <c r="C433" s="10" t="s">
        <v>2560</v>
      </c>
      <c r="D433" s="10" t="s">
        <v>2593</v>
      </c>
      <c r="E433" s="11">
        <v>0</v>
      </c>
      <c r="F433" s="11">
        <v>103139517</v>
      </c>
      <c r="G433" s="11">
        <v>3728826082</v>
      </c>
      <c r="H4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3" s="10">
        <f>VALUE(IFERROR(MID(Table1[شرح],11,FIND("سهم",Table1[شرح])-11),0))</f>
        <v>2762</v>
      </c>
      <c r="J433" s="10" t="str">
        <f>IFERROR(MID(Table1[شرح],FIND("سهم",Table1[شرح])+4,FIND("به نرخ",Table1[شرح])-FIND("سهم",Table1[شرح])-5),"")</f>
        <v>فرآوری موادمعدنی ایران</v>
      </c>
      <c r="K433" s="10" t="str">
        <f>CHOOSE(MID(Table1[تاریخ],6,2),"فروردین","اردیبهشت","خرداد","تیر","مرداد","شهریور","مهر","آبان","آذر","دی","بهمن","اسفند")</f>
        <v>فروردین</v>
      </c>
      <c r="L433" s="10" t="str">
        <f>LEFT(Table1[[#All],[تاریخ]],4)</f>
        <v>1398</v>
      </c>
      <c r="M433" s="13" t="str">
        <f>Table1[سال]&amp;"-"&amp;Table1[ماه]</f>
        <v>1398-فروردین</v>
      </c>
      <c r="N433" s="9"/>
    </row>
    <row r="434" spans="1:14" ht="15.75" x14ac:dyDescent="0.25">
      <c r="A434" s="17" t="str">
        <f>IF(AND(C434&gt;='گزارش روزانه'!$F$2,C434&lt;='گزارش روزانه'!$F$4,J434='گزارش روزانه'!$D$6),MAX($A$1:A433)+1,"")</f>
        <v/>
      </c>
      <c r="B434" s="10">
        <v>433</v>
      </c>
      <c r="C434" s="10" t="s">
        <v>2560</v>
      </c>
      <c r="D434" s="10" t="s">
        <v>2594</v>
      </c>
      <c r="E434" s="11">
        <v>0</v>
      </c>
      <c r="F434" s="11">
        <v>41548375</v>
      </c>
      <c r="G434" s="11">
        <v>3625686565</v>
      </c>
      <c r="H4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4" s="10">
        <f>VALUE(IFERROR(MID(Table1[شرح],11,FIND("سهم",Table1[شرح])-11),0))</f>
        <v>1115</v>
      </c>
      <c r="J434" s="10" t="str">
        <f>IFERROR(MID(Table1[شرح],FIND("سهم",Table1[شرح])+4,FIND("به نرخ",Table1[شرح])-FIND("سهم",Table1[شرح])-5),"")</f>
        <v>فرآوری موادمعدنی ایران</v>
      </c>
      <c r="K434" s="10" t="str">
        <f>CHOOSE(MID(Table1[تاریخ],6,2),"فروردین","اردیبهشت","خرداد","تیر","مرداد","شهریور","مهر","آبان","آذر","دی","بهمن","اسفند")</f>
        <v>فروردین</v>
      </c>
      <c r="L434" s="10" t="str">
        <f>LEFT(Table1[[#All],[تاریخ]],4)</f>
        <v>1398</v>
      </c>
      <c r="M434" s="13" t="str">
        <f>Table1[سال]&amp;"-"&amp;Table1[ماه]</f>
        <v>1398-فروردین</v>
      </c>
      <c r="N434" s="9"/>
    </row>
    <row r="435" spans="1:14" ht="15.75" x14ac:dyDescent="0.25">
      <c r="A435" s="17" t="str">
        <f>IF(AND(C435&gt;='گزارش روزانه'!$F$2,C435&lt;='گزارش روزانه'!$F$4,J435='گزارش روزانه'!$D$6),MAX($A$1:A434)+1,"")</f>
        <v/>
      </c>
      <c r="B435" s="10">
        <v>434</v>
      </c>
      <c r="C435" s="10" t="s">
        <v>2560</v>
      </c>
      <c r="D435" s="10" t="s">
        <v>2595</v>
      </c>
      <c r="E435" s="11">
        <v>0</v>
      </c>
      <c r="F435" s="11">
        <v>18690970</v>
      </c>
      <c r="G435" s="11">
        <v>3584138190</v>
      </c>
      <c r="H4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5" s="10">
        <f>VALUE(IFERROR(MID(Table1[شرح],11,FIND("سهم",Table1[شرح])-11),0))</f>
        <v>500</v>
      </c>
      <c r="J435" s="10" t="str">
        <f>IFERROR(MID(Table1[شرح],FIND("سهم",Table1[شرح])+4,FIND("به نرخ",Table1[شرح])-FIND("سهم",Table1[شرح])-5),"")</f>
        <v>فرآوری موادمعدنی ایران</v>
      </c>
      <c r="K435" s="10" t="str">
        <f>CHOOSE(MID(Table1[تاریخ],6,2),"فروردین","اردیبهشت","خرداد","تیر","مرداد","شهریور","مهر","آبان","آذر","دی","بهمن","اسفند")</f>
        <v>فروردین</v>
      </c>
      <c r="L435" s="10" t="str">
        <f>LEFT(Table1[[#All],[تاریخ]],4)</f>
        <v>1398</v>
      </c>
      <c r="M435" s="13" t="str">
        <f>Table1[سال]&amp;"-"&amp;Table1[ماه]</f>
        <v>1398-فروردین</v>
      </c>
      <c r="N435" s="9"/>
    </row>
    <row r="436" spans="1:14" ht="15.75" x14ac:dyDescent="0.25">
      <c r="A436" s="17" t="str">
        <f>IF(AND(C436&gt;='گزارش روزانه'!$F$2,C436&lt;='گزارش روزانه'!$F$4,J436='گزارش روزانه'!$D$6),MAX($A$1:A435)+1,"")</f>
        <v/>
      </c>
      <c r="B436" s="10">
        <v>435</v>
      </c>
      <c r="C436" s="10" t="s">
        <v>2560</v>
      </c>
      <c r="D436" s="10" t="s">
        <v>2596</v>
      </c>
      <c r="E436" s="11">
        <v>0</v>
      </c>
      <c r="F436" s="11">
        <v>17293304</v>
      </c>
      <c r="G436" s="11">
        <v>3565447220</v>
      </c>
      <c r="H4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6" s="10">
        <f>VALUE(IFERROR(MID(Table1[شرح],11,FIND("سهم",Table1[شرح])-11),0))</f>
        <v>464</v>
      </c>
      <c r="J436" s="10" t="str">
        <f>IFERROR(MID(Table1[شرح],FIND("سهم",Table1[شرح])+4,FIND("به نرخ",Table1[شرح])-FIND("سهم",Table1[شرح])-5),"")</f>
        <v>فرآوری موادمعدنی ایران</v>
      </c>
      <c r="K436" s="10" t="str">
        <f>CHOOSE(MID(Table1[تاریخ],6,2),"فروردین","اردیبهشت","خرداد","تیر","مرداد","شهریور","مهر","آبان","آذر","دی","بهمن","اسفند")</f>
        <v>فروردین</v>
      </c>
      <c r="L436" s="10" t="str">
        <f>LEFT(Table1[[#All],[تاریخ]],4)</f>
        <v>1398</v>
      </c>
      <c r="M436" s="13" t="str">
        <f>Table1[سال]&amp;"-"&amp;Table1[ماه]</f>
        <v>1398-فروردین</v>
      </c>
      <c r="N436" s="9"/>
    </row>
    <row r="437" spans="1:14" ht="15.75" x14ac:dyDescent="0.25">
      <c r="A437" s="17" t="str">
        <f>IF(AND(C437&gt;='گزارش روزانه'!$F$2,C437&lt;='گزارش روزانه'!$F$4,J437='گزارش روزانه'!$D$6),MAX($A$1:A436)+1,"")</f>
        <v/>
      </c>
      <c r="B437" s="10">
        <v>436</v>
      </c>
      <c r="C437" s="10" t="s">
        <v>2560</v>
      </c>
      <c r="D437" s="10" t="s">
        <v>2597</v>
      </c>
      <c r="E437" s="11">
        <v>0</v>
      </c>
      <c r="F437" s="11">
        <v>76336594</v>
      </c>
      <c r="G437" s="11">
        <v>3548153916</v>
      </c>
      <c r="H4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7" s="10">
        <f>VALUE(IFERROR(MID(Table1[شرح],11,FIND("سهم",Table1[شرح])-11),0))</f>
        <v>2050</v>
      </c>
      <c r="J437" s="10" t="str">
        <f>IFERROR(MID(Table1[شرح],FIND("سهم",Table1[شرح])+4,FIND("به نرخ",Table1[شرح])-FIND("سهم",Table1[شرح])-5),"")</f>
        <v>فرآوری موادمعدنی ایران</v>
      </c>
      <c r="K437" s="10" t="str">
        <f>CHOOSE(MID(Table1[تاریخ],6,2),"فروردین","اردیبهشت","خرداد","تیر","مرداد","شهریور","مهر","آبان","آذر","دی","بهمن","اسفند")</f>
        <v>فروردین</v>
      </c>
      <c r="L437" s="10" t="str">
        <f>LEFT(Table1[[#All],[تاریخ]],4)</f>
        <v>1398</v>
      </c>
      <c r="M437" s="13" t="str">
        <f>Table1[سال]&amp;"-"&amp;Table1[ماه]</f>
        <v>1398-فروردین</v>
      </c>
      <c r="N437" s="9"/>
    </row>
    <row r="438" spans="1:14" ht="15.75" x14ac:dyDescent="0.25">
      <c r="A438" s="17" t="str">
        <f>IF(AND(C438&gt;='گزارش روزانه'!$F$2,C438&lt;='گزارش روزانه'!$F$4,J438='گزارش روزانه'!$D$6),MAX($A$1:A437)+1,"")</f>
        <v/>
      </c>
      <c r="B438" s="10">
        <v>437</v>
      </c>
      <c r="C438" s="10" t="s">
        <v>2560</v>
      </c>
      <c r="D438" s="10" t="s">
        <v>2598</v>
      </c>
      <c r="E438" s="11">
        <v>0</v>
      </c>
      <c r="F438" s="11">
        <v>819043710</v>
      </c>
      <c r="G438" s="11">
        <v>3471817322</v>
      </c>
      <c r="H4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8" s="10">
        <f>VALUE(IFERROR(MID(Table1[شرح],11,FIND("سهم",Table1[شرح])-11),0))</f>
        <v>21766</v>
      </c>
      <c r="J438" s="10" t="str">
        <f>IFERROR(MID(Table1[شرح],FIND("سهم",Table1[شرح])+4,FIND("به نرخ",Table1[شرح])-FIND("سهم",Table1[شرح])-5),"")</f>
        <v>فرآوری موادمعدنی ایران</v>
      </c>
      <c r="K438" s="10" t="str">
        <f>CHOOSE(MID(Table1[تاریخ],6,2),"فروردین","اردیبهشت","خرداد","تیر","مرداد","شهریور","مهر","آبان","آذر","دی","بهمن","اسفند")</f>
        <v>فروردین</v>
      </c>
      <c r="L438" s="10" t="str">
        <f>LEFT(Table1[[#All],[تاریخ]],4)</f>
        <v>1398</v>
      </c>
      <c r="M438" s="13" t="str">
        <f>Table1[سال]&amp;"-"&amp;Table1[ماه]</f>
        <v>1398-فروردین</v>
      </c>
      <c r="N438" s="9"/>
    </row>
    <row r="439" spans="1:14" ht="15.75" x14ac:dyDescent="0.25">
      <c r="A439" s="17" t="str">
        <f>IF(AND(C439&gt;='گزارش روزانه'!$F$2,C439&lt;='گزارش روزانه'!$F$4,J439='گزارش روزانه'!$D$6),MAX($A$1:A438)+1,"")</f>
        <v/>
      </c>
      <c r="B439" s="10">
        <v>438</v>
      </c>
      <c r="C439" s="10" t="s">
        <v>2560</v>
      </c>
      <c r="D439" s="10" t="s">
        <v>2599</v>
      </c>
      <c r="E439" s="11">
        <v>0</v>
      </c>
      <c r="F439" s="11">
        <v>442078031</v>
      </c>
      <c r="G439" s="11">
        <v>2652773612</v>
      </c>
      <c r="H4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39" s="10">
        <f>VALUE(IFERROR(MID(Table1[شرح],11,FIND("سهم",Table1[شرح])-11),0))</f>
        <v>11870</v>
      </c>
      <c r="J439" s="10" t="str">
        <f>IFERROR(MID(Table1[شرح],FIND("سهم",Table1[شرح])+4,FIND("به نرخ",Table1[شرح])-FIND("سهم",Table1[شرح])-5),"")</f>
        <v>فرآوری موادمعدنی ایران</v>
      </c>
      <c r="K439" s="10" t="str">
        <f>CHOOSE(MID(Table1[تاریخ],6,2),"فروردین","اردیبهشت","خرداد","تیر","مرداد","شهریور","مهر","آبان","آذر","دی","بهمن","اسفند")</f>
        <v>فروردین</v>
      </c>
      <c r="L439" s="10" t="str">
        <f>LEFT(Table1[[#All],[تاریخ]],4)</f>
        <v>1398</v>
      </c>
      <c r="M439" s="13" t="str">
        <f>Table1[سال]&amp;"-"&amp;Table1[ماه]</f>
        <v>1398-فروردین</v>
      </c>
      <c r="N439" s="9"/>
    </row>
    <row r="440" spans="1:14" ht="15.75" x14ac:dyDescent="0.25">
      <c r="A440" s="17" t="str">
        <f>IF(AND(C440&gt;='گزارش روزانه'!$F$2,C440&lt;='گزارش روزانه'!$F$4,J440='گزارش روزانه'!$D$6),MAX($A$1:A439)+1,"")</f>
        <v/>
      </c>
      <c r="B440" s="10">
        <v>439</v>
      </c>
      <c r="C440" s="10" t="s">
        <v>2532</v>
      </c>
      <c r="D440" s="10" t="s">
        <v>2533</v>
      </c>
      <c r="E440" s="11">
        <v>49929420</v>
      </c>
      <c r="F440" s="11">
        <v>0</v>
      </c>
      <c r="G440" s="11">
        <v>450701091</v>
      </c>
      <c r="H4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0" s="10">
        <f>VALUE(IFERROR(MID(Table1[شرح],11,FIND("سهم",Table1[شرح])-11),0))</f>
        <v>1262</v>
      </c>
      <c r="J440" s="10" t="str">
        <f>IFERROR(MID(Table1[شرح],FIND("سهم",Table1[شرح])+4,FIND("به نرخ",Table1[شرح])-FIND("سهم",Table1[شرح])-5),"")</f>
        <v>فرآوری موادمعدنی ایران</v>
      </c>
      <c r="K440" s="10" t="str">
        <f>CHOOSE(MID(Table1[تاریخ],6,2),"فروردین","اردیبهشت","خرداد","تیر","مرداد","شهریور","مهر","آبان","آذر","دی","بهمن","اسفند")</f>
        <v>فروردین</v>
      </c>
      <c r="L440" s="10" t="str">
        <f>LEFT(Table1[[#All],[تاریخ]],4)</f>
        <v>1398</v>
      </c>
      <c r="M440" s="13" t="str">
        <f>Table1[سال]&amp;"-"&amp;Table1[ماه]</f>
        <v>1398-فروردین</v>
      </c>
      <c r="N440" s="9"/>
    </row>
    <row r="441" spans="1:14" ht="15.75" x14ac:dyDescent="0.25">
      <c r="A441" s="17" t="str">
        <f>IF(AND(C441&gt;='گزارش روزانه'!$F$2,C441&lt;='گزارش روزانه'!$F$4,J441='گزارش روزانه'!$D$6),MAX($A$1:A440)+1,"")</f>
        <v/>
      </c>
      <c r="B441" s="10">
        <v>440</v>
      </c>
      <c r="C441" s="10" t="s">
        <v>2532</v>
      </c>
      <c r="D441" s="10" t="s">
        <v>2534</v>
      </c>
      <c r="E441" s="11">
        <v>10578312</v>
      </c>
      <c r="F441" s="11">
        <v>0</v>
      </c>
      <c r="G441" s="11">
        <v>500630511</v>
      </c>
      <c r="H4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1" s="10">
        <f>VALUE(IFERROR(MID(Table1[شرح],11,FIND("سهم",Table1[شرح])-11),0))</f>
        <v>270</v>
      </c>
      <c r="J441" s="10" t="str">
        <f>IFERROR(MID(Table1[شرح],FIND("سهم",Table1[شرح])+4,FIND("به نرخ",Table1[شرح])-FIND("سهم",Table1[شرح])-5),"")</f>
        <v>فرآوری موادمعدنی ایران</v>
      </c>
      <c r="K441" s="10" t="str">
        <f>CHOOSE(MID(Table1[تاریخ],6,2),"فروردین","اردیبهشت","خرداد","تیر","مرداد","شهریور","مهر","آبان","آذر","دی","بهمن","اسفند")</f>
        <v>فروردین</v>
      </c>
      <c r="L441" s="10" t="str">
        <f>LEFT(Table1[[#All],[تاریخ]],4)</f>
        <v>1398</v>
      </c>
      <c r="M441" s="13" t="str">
        <f>Table1[سال]&amp;"-"&amp;Table1[ماه]</f>
        <v>1398-فروردین</v>
      </c>
      <c r="N441" s="9"/>
    </row>
    <row r="442" spans="1:14" ht="15.75" x14ac:dyDescent="0.25">
      <c r="A442" s="17" t="str">
        <f>IF(AND(C442&gt;='گزارش روزانه'!$F$2,C442&lt;='گزارش روزانه'!$F$4,J442='گزارش روزانه'!$D$6),MAX($A$1:A441)+1,"")</f>
        <v/>
      </c>
      <c r="B442" s="10">
        <v>441</v>
      </c>
      <c r="C442" s="10" t="s">
        <v>2532</v>
      </c>
      <c r="D442" s="10" t="s">
        <v>2535</v>
      </c>
      <c r="E442" s="11">
        <v>10593993</v>
      </c>
      <c r="F442" s="11">
        <v>0</v>
      </c>
      <c r="G442" s="11">
        <v>511208823</v>
      </c>
      <c r="H4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2" s="10">
        <f>VALUE(IFERROR(MID(Table1[شرح],11,FIND("سهم",Table1[شرح])-11),0))</f>
        <v>269</v>
      </c>
      <c r="J442" s="10" t="str">
        <f>IFERROR(MID(Table1[شرح],FIND("سهم",Table1[شرح])+4,FIND("به نرخ",Table1[شرح])-FIND("سهم",Table1[شرح])-5),"")</f>
        <v>فرآوری موادمعدنی ایران</v>
      </c>
      <c r="K442" s="10" t="str">
        <f>CHOOSE(MID(Table1[تاریخ],6,2),"فروردین","اردیبهشت","خرداد","تیر","مرداد","شهریور","مهر","آبان","آذر","دی","بهمن","اسفند")</f>
        <v>فروردین</v>
      </c>
      <c r="L442" s="10" t="str">
        <f>LEFT(Table1[[#All],[تاریخ]],4)</f>
        <v>1398</v>
      </c>
      <c r="M442" s="13" t="str">
        <f>Table1[سال]&amp;"-"&amp;Table1[ماه]</f>
        <v>1398-فروردین</v>
      </c>
      <c r="N442" s="9"/>
    </row>
    <row r="443" spans="1:14" ht="15.75" x14ac:dyDescent="0.25">
      <c r="A443" s="17" t="str">
        <f>IF(AND(C443&gt;='گزارش روزانه'!$F$2,C443&lt;='گزارش روزانه'!$F$4,J443='گزارش روزانه'!$D$6),MAX($A$1:A442)+1,"")</f>
        <v/>
      </c>
      <c r="B443" s="10">
        <v>442</v>
      </c>
      <c r="C443" s="10" t="s">
        <v>2532</v>
      </c>
      <c r="D443" s="10" t="s">
        <v>2536</v>
      </c>
      <c r="E443" s="11">
        <v>20159411</v>
      </c>
      <c r="F443" s="11">
        <v>0</v>
      </c>
      <c r="G443" s="11">
        <v>521802816</v>
      </c>
      <c r="H4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3" s="10">
        <f>VALUE(IFERROR(MID(Table1[شرح],11,FIND("سهم",Table1[شرح])-11),0))</f>
        <v>509</v>
      </c>
      <c r="J443" s="10" t="str">
        <f>IFERROR(MID(Table1[شرح],FIND("سهم",Table1[شرح])+4,FIND("به نرخ",Table1[شرح])-FIND("سهم",Table1[شرح])-5),"")</f>
        <v>فرآوری موادمعدنی ایران</v>
      </c>
      <c r="K443" s="10" t="str">
        <f>CHOOSE(MID(Table1[تاریخ],6,2),"فروردین","اردیبهشت","خرداد","تیر","مرداد","شهریور","مهر","آبان","آذر","دی","بهمن","اسفند")</f>
        <v>فروردین</v>
      </c>
      <c r="L443" s="10" t="str">
        <f>LEFT(Table1[[#All],[تاریخ]],4)</f>
        <v>1398</v>
      </c>
      <c r="M443" s="13" t="str">
        <f>Table1[سال]&amp;"-"&amp;Table1[ماه]</f>
        <v>1398-فروردین</v>
      </c>
      <c r="N443" s="9"/>
    </row>
    <row r="444" spans="1:14" ht="15.75" x14ac:dyDescent="0.25">
      <c r="A444" s="17" t="str">
        <f>IF(AND(C444&gt;='گزارش روزانه'!$F$2,C444&lt;='گزارش روزانه'!$F$4,J444='گزارش روزانه'!$D$6),MAX($A$1:A443)+1,"")</f>
        <v/>
      </c>
      <c r="B444" s="10">
        <v>443</v>
      </c>
      <c r="C444" s="10" t="s">
        <v>2532</v>
      </c>
      <c r="D444" s="10" t="s">
        <v>2537</v>
      </c>
      <c r="E444" s="11">
        <v>36075750</v>
      </c>
      <c r="F444" s="11">
        <v>0</v>
      </c>
      <c r="G444" s="11">
        <v>541962227</v>
      </c>
      <c r="H4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4" s="10">
        <f>VALUE(IFERROR(MID(Table1[شرح],11,FIND("سهم",Table1[شرح])-11),0))</f>
        <v>909</v>
      </c>
      <c r="J444" s="10" t="str">
        <f>IFERROR(MID(Table1[شرح],FIND("سهم",Table1[شرح])+4,FIND("به نرخ",Table1[شرح])-FIND("سهم",Table1[شرح])-5),"")</f>
        <v>فرآوری موادمعدنی ایران</v>
      </c>
      <c r="K444" s="10" t="str">
        <f>CHOOSE(MID(Table1[تاریخ],6,2),"فروردین","اردیبهشت","خرداد","تیر","مرداد","شهریور","مهر","آبان","آذر","دی","بهمن","اسفند")</f>
        <v>فروردین</v>
      </c>
      <c r="L444" s="10" t="str">
        <f>LEFT(Table1[[#All],[تاریخ]],4)</f>
        <v>1398</v>
      </c>
      <c r="M444" s="13" t="str">
        <f>Table1[سال]&amp;"-"&amp;Table1[ماه]</f>
        <v>1398-فروردین</v>
      </c>
      <c r="N444" s="9"/>
    </row>
    <row r="445" spans="1:14" ht="15.75" x14ac:dyDescent="0.25">
      <c r="A445" s="17" t="str">
        <f>IF(AND(C445&gt;='گزارش روزانه'!$F$2,C445&lt;='گزارش روزانه'!$F$4,J445='گزارش روزانه'!$D$6),MAX($A$1:A444)+1,"")</f>
        <v/>
      </c>
      <c r="B445" s="10">
        <v>444</v>
      </c>
      <c r="C445" s="10" t="s">
        <v>2532</v>
      </c>
      <c r="D445" s="10" t="s">
        <v>2538</v>
      </c>
      <c r="E445" s="11">
        <v>675534596</v>
      </c>
      <c r="F445" s="11">
        <v>0</v>
      </c>
      <c r="G445" s="11">
        <v>578037977</v>
      </c>
      <c r="H4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5" s="10">
        <f>VALUE(IFERROR(MID(Table1[شرح],11,FIND("سهم",Table1[شرح])-11),0))</f>
        <v>17021</v>
      </c>
      <c r="J445" s="10" t="str">
        <f>IFERROR(MID(Table1[شرح],FIND("سهم",Table1[شرح])+4,FIND("به نرخ",Table1[شرح])-FIND("سهم",Table1[شرح])-5),"")</f>
        <v>فرآوری موادمعدنی ایران</v>
      </c>
      <c r="K445" s="10" t="str">
        <f>CHOOSE(MID(Table1[تاریخ],6,2),"فروردین","اردیبهشت","خرداد","تیر","مرداد","شهریور","مهر","آبان","آذر","دی","بهمن","اسفند")</f>
        <v>فروردین</v>
      </c>
      <c r="L445" s="10" t="str">
        <f>LEFT(Table1[[#All],[تاریخ]],4)</f>
        <v>1398</v>
      </c>
      <c r="M445" s="13" t="str">
        <f>Table1[سال]&amp;"-"&amp;Table1[ماه]</f>
        <v>1398-فروردین</v>
      </c>
      <c r="N445" s="9"/>
    </row>
    <row r="446" spans="1:14" ht="15.75" x14ac:dyDescent="0.25">
      <c r="A446" s="17" t="str">
        <f>IF(AND(C446&gt;='گزارش روزانه'!$F$2,C446&lt;='گزارش روزانه'!$F$4,J446='گزارش روزانه'!$D$6),MAX($A$1:A445)+1,"")</f>
        <v/>
      </c>
      <c r="B446" s="10">
        <v>445</v>
      </c>
      <c r="C446" s="10" t="s">
        <v>2532</v>
      </c>
      <c r="D446" s="10" t="s">
        <v>2539</v>
      </c>
      <c r="E446" s="11">
        <v>52342245</v>
      </c>
      <c r="F446" s="11">
        <v>0</v>
      </c>
      <c r="G446" s="11">
        <v>1253572573</v>
      </c>
      <c r="H4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6" s="10">
        <f>VALUE(IFERROR(MID(Table1[شرح],11,FIND("سهم",Table1[شرح])-11),0))</f>
        <v>1319</v>
      </c>
      <c r="J446" s="10" t="str">
        <f>IFERROR(MID(Table1[شرح],FIND("سهم",Table1[شرح])+4,FIND("به نرخ",Table1[شرح])-FIND("سهم",Table1[شرح])-5),"")</f>
        <v>فرآوری موادمعدنی ایران</v>
      </c>
      <c r="K446" s="10" t="str">
        <f>CHOOSE(MID(Table1[تاریخ],6,2),"فروردین","اردیبهشت","خرداد","تیر","مرداد","شهریور","مهر","آبان","آذر","دی","بهمن","اسفند")</f>
        <v>فروردین</v>
      </c>
      <c r="L446" s="10" t="str">
        <f>LEFT(Table1[[#All],[تاریخ]],4)</f>
        <v>1398</v>
      </c>
      <c r="M446" s="13" t="str">
        <f>Table1[سال]&amp;"-"&amp;Table1[ماه]</f>
        <v>1398-فروردین</v>
      </c>
      <c r="N446" s="9"/>
    </row>
    <row r="447" spans="1:14" ht="15.75" x14ac:dyDescent="0.25">
      <c r="A447" s="17" t="str">
        <f>IF(AND(C447&gt;='گزارش روزانه'!$F$2,C447&lt;='گزارش روزانه'!$F$4,J447='گزارش روزانه'!$D$6),MAX($A$1:A446)+1,"")</f>
        <v/>
      </c>
      <c r="B447" s="10">
        <v>446</v>
      </c>
      <c r="C447" s="10" t="s">
        <v>2532</v>
      </c>
      <c r="D447" s="10" t="s">
        <v>2540</v>
      </c>
      <c r="E447" s="11">
        <v>102593826</v>
      </c>
      <c r="F447" s="11">
        <v>0</v>
      </c>
      <c r="G447" s="11">
        <v>1305914818</v>
      </c>
      <c r="H4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7" s="10">
        <f>VALUE(IFERROR(MID(Table1[شرح],11,FIND("سهم",Table1[شرح])-11),0))</f>
        <v>20000</v>
      </c>
      <c r="J447" s="10" t="str">
        <f>IFERROR(MID(Table1[شرح],FIND("سهم",Table1[شرح])+4,FIND("به نرخ",Table1[شرح])-FIND("سهم",Table1[شرح])-5),"")</f>
        <v>سرامیک های صنعتی اردکان</v>
      </c>
      <c r="K447" s="10" t="str">
        <f>CHOOSE(MID(Table1[تاریخ],6,2),"فروردین","اردیبهشت","خرداد","تیر","مرداد","شهریور","مهر","آبان","آذر","دی","بهمن","اسفند")</f>
        <v>فروردین</v>
      </c>
      <c r="L447" s="10" t="str">
        <f>LEFT(Table1[[#All],[تاریخ]],4)</f>
        <v>1398</v>
      </c>
      <c r="M447" s="13" t="str">
        <f>Table1[سال]&amp;"-"&amp;Table1[ماه]</f>
        <v>1398-فروردین</v>
      </c>
      <c r="N447" s="9"/>
    </row>
    <row r="448" spans="1:14" ht="15.75" x14ac:dyDescent="0.25">
      <c r="A448" s="17" t="str">
        <f>IF(AND(C448&gt;='گزارش روزانه'!$F$2,C448&lt;='گزارش روزانه'!$F$4,J448='گزارش روزانه'!$D$6),MAX($A$1:A447)+1,"")</f>
        <v/>
      </c>
      <c r="B448" s="10">
        <v>447</v>
      </c>
      <c r="C448" s="10" t="s">
        <v>2532</v>
      </c>
      <c r="D448" s="10" t="s">
        <v>2541</v>
      </c>
      <c r="E448" s="11">
        <v>82514194</v>
      </c>
      <c r="F448" s="11">
        <v>0</v>
      </c>
      <c r="G448" s="11">
        <v>1408508644</v>
      </c>
      <c r="H4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8" s="10">
        <f>VALUE(IFERROR(MID(Table1[شرح],11,FIND("سهم",Table1[شرح])-11),0))</f>
        <v>2100</v>
      </c>
      <c r="J448" s="10" t="str">
        <f>IFERROR(MID(Table1[شرح],FIND("سهم",Table1[شرح])+4,FIND("به نرخ",Table1[شرح])-FIND("سهم",Table1[شرح])-5),"")</f>
        <v>فرآوری موادمعدنی ایران</v>
      </c>
      <c r="K448" s="10" t="str">
        <f>CHOOSE(MID(Table1[تاریخ],6,2),"فروردین","اردیبهشت","خرداد","تیر","مرداد","شهریور","مهر","آبان","آذر","دی","بهمن","اسفند")</f>
        <v>فروردین</v>
      </c>
      <c r="L448" s="10" t="str">
        <f>LEFT(Table1[[#All],[تاریخ]],4)</f>
        <v>1398</v>
      </c>
      <c r="M448" s="13" t="str">
        <f>Table1[سال]&amp;"-"&amp;Table1[ماه]</f>
        <v>1398-فروردین</v>
      </c>
      <c r="N448" s="9"/>
    </row>
    <row r="449" spans="1:14" ht="15.75" x14ac:dyDescent="0.25">
      <c r="A449" s="17" t="str">
        <f>IF(AND(C449&gt;='گزارش روزانه'!$F$2,C449&lt;='گزارش روزانه'!$F$4,J449='گزارش روزانه'!$D$6),MAX($A$1:A448)+1,"")</f>
        <v/>
      </c>
      <c r="B449" s="10">
        <v>448</v>
      </c>
      <c r="C449" s="10" t="s">
        <v>2532</v>
      </c>
      <c r="D449" s="10" t="s">
        <v>2542</v>
      </c>
      <c r="E449" s="11">
        <v>157246248</v>
      </c>
      <c r="F449" s="11">
        <v>0</v>
      </c>
      <c r="G449" s="11">
        <v>1491022838</v>
      </c>
      <c r="H4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49" s="10">
        <f>VALUE(IFERROR(MID(Table1[شرح],11,FIND("سهم",Table1[شرح])-11),0))</f>
        <v>4000</v>
      </c>
      <c r="J449" s="10" t="str">
        <f>IFERROR(MID(Table1[شرح],FIND("سهم",Table1[شرح])+4,FIND("به نرخ",Table1[شرح])-FIND("سهم",Table1[شرح])-5),"")</f>
        <v>فرآوری موادمعدنی ایران</v>
      </c>
      <c r="K449" s="10" t="str">
        <f>CHOOSE(MID(Table1[تاریخ],6,2),"فروردین","اردیبهشت","خرداد","تیر","مرداد","شهریور","مهر","آبان","آذر","دی","بهمن","اسفند")</f>
        <v>فروردین</v>
      </c>
      <c r="L449" s="10" t="str">
        <f>LEFT(Table1[[#All],[تاریخ]],4)</f>
        <v>1398</v>
      </c>
      <c r="M449" s="13" t="str">
        <f>Table1[سال]&amp;"-"&amp;Table1[ماه]</f>
        <v>1398-فروردین</v>
      </c>
      <c r="N449" s="9"/>
    </row>
    <row r="450" spans="1:14" ht="15.75" x14ac:dyDescent="0.25">
      <c r="A450" s="17" t="str">
        <f>IF(AND(C450&gt;='گزارش روزانه'!$F$2,C450&lt;='گزارش روزانه'!$F$4,J450='گزارش روزانه'!$D$6),MAX($A$1:A449)+1,"")</f>
        <v/>
      </c>
      <c r="B450" s="10">
        <v>449</v>
      </c>
      <c r="C450" s="10" t="s">
        <v>2532</v>
      </c>
      <c r="D450" s="10" t="s">
        <v>2543</v>
      </c>
      <c r="E450" s="11">
        <v>11330426</v>
      </c>
      <c r="F450" s="11">
        <v>0</v>
      </c>
      <c r="G450" s="11">
        <v>1648269086</v>
      </c>
      <c r="H4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0" s="10">
        <f>VALUE(IFERROR(MID(Table1[شرح],11,FIND("سهم",Table1[شرح])-11),0))</f>
        <v>290</v>
      </c>
      <c r="J450" s="10" t="str">
        <f>IFERROR(MID(Table1[شرح],FIND("سهم",Table1[شرح])+4,FIND("به نرخ",Table1[شرح])-FIND("سهم",Table1[شرح])-5),"")</f>
        <v>فرآوری موادمعدنی ایران</v>
      </c>
      <c r="K450" s="10" t="str">
        <f>CHOOSE(MID(Table1[تاریخ],6,2),"فروردین","اردیبهشت","خرداد","تیر","مرداد","شهریور","مهر","آبان","آذر","دی","بهمن","اسفند")</f>
        <v>فروردین</v>
      </c>
      <c r="L450" s="10" t="str">
        <f>LEFT(Table1[[#All],[تاریخ]],4)</f>
        <v>1398</v>
      </c>
      <c r="M450" s="13" t="str">
        <f>Table1[سال]&amp;"-"&amp;Table1[ماه]</f>
        <v>1398-فروردین</v>
      </c>
      <c r="N450" s="9"/>
    </row>
    <row r="451" spans="1:14" ht="15.75" x14ac:dyDescent="0.25">
      <c r="A451" s="17" t="str">
        <f>IF(AND(C451&gt;='گزارش روزانه'!$F$2,C451&lt;='گزارش روزانه'!$F$4,J451='گزارش روزانه'!$D$6),MAX($A$1:A450)+1,"")</f>
        <v/>
      </c>
      <c r="B451" s="10">
        <v>450</v>
      </c>
      <c r="C451" s="10" t="s">
        <v>2532</v>
      </c>
      <c r="D451" s="10" t="s">
        <v>2544</v>
      </c>
      <c r="E451" s="11">
        <v>761677855</v>
      </c>
      <c r="F451" s="11">
        <v>0</v>
      </c>
      <c r="G451" s="11">
        <v>1659599512</v>
      </c>
      <c r="H4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1" s="10">
        <f>VALUE(IFERROR(MID(Table1[شرح],11,FIND("سهم",Table1[شرح])-11),0))</f>
        <v>19440</v>
      </c>
      <c r="J451" s="10" t="str">
        <f>IFERROR(MID(Table1[شرح],FIND("سهم",Table1[شرح])+4,FIND("به نرخ",Table1[شرح])-FIND("سهم",Table1[شرح])-5),"")</f>
        <v>فرآوری موادمعدنی ایران</v>
      </c>
      <c r="K451" s="10" t="str">
        <f>CHOOSE(MID(Table1[تاریخ],6,2),"فروردین","اردیبهشت","خرداد","تیر","مرداد","شهریور","مهر","آبان","آذر","دی","بهمن","اسفند")</f>
        <v>فروردین</v>
      </c>
      <c r="L451" s="10" t="str">
        <f>LEFT(Table1[[#All],[تاریخ]],4)</f>
        <v>1398</v>
      </c>
      <c r="M451" s="13" t="str">
        <f>Table1[سال]&amp;"-"&amp;Table1[ماه]</f>
        <v>1398-فروردین</v>
      </c>
      <c r="N451" s="9"/>
    </row>
    <row r="452" spans="1:14" ht="15.75" x14ac:dyDescent="0.25">
      <c r="A452" s="17" t="str">
        <f>IF(AND(C452&gt;='گزارش روزانه'!$F$2,C452&lt;='گزارش روزانه'!$F$4,J452='گزارش روزانه'!$D$6),MAX($A$1:A451)+1,"")</f>
        <v/>
      </c>
      <c r="B452" s="10">
        <v>451</v>
      </c>
      <c r="C452" s="10" t="s">
        <v>2532</v>
      </c>
      <c r="D452" s="10" t="s">
        <v>2545</v>
      </c>
      <c r="E452" s="11">
        <v>540119568</v>
      </c>
      <c r="F452" s="11">
        <v>0</v>
      </c>
      <c r="G452" s="11">
        <v>2421277367</v>
      </c>
      <c r="H4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2" s="10">
        <f>VALUE(IFERROR(MID(Table1[شرح],11,FIND("سهم",Table1[شرح])-11),0))</f>
        <v>55000</v>
      </c>
      <c r="J452" s="10" t="str">
        <f>IFERROR(MID(Table1[شرح],FIND("سهم",Table1[شرح])+4,FIND("به نرخ",Table1[شرح])-FIND("سهم",Table1[شرح])-5),"")</f>
        <v>بورس کالای ایران</v>
      </c>
      <c r="K452" s="10" t="str">
        <f>CHOOSE(MID(Table1[تاریخ],6,2),"فروردین","اردیبهشت","خرداد","تیر","مرداد","شهریور","مهر","آبان","آذر","دی","بهمن","اسفند")</f>
        <v>فروردین</v>
      </c>
      <c r="L452" s="10" t="str">
        <f>LEFT(Table1[[#All],[تاریخ]],4)</f>
        <v>1398</v>
      </c>
      <c r="M452" s="13" t="str">
        <f>Table1[سال]&amp;"-"&amp;Table1[ماه]</f>
        <v>1398-فروردین</v>
      </c>
      <c r="N452" s="9"/>
    </row>
    <row r="453" spans="1:14" ht="15.75" x14ac:dyDescent="0.25">
      <c r="A453" s="17" t="str">
        <f>IF(AND(C453&gt;='گزارش روزانه'!$F$2,C453&lt;='گزارش روزانه'!$F$4,J453='گزارش روزانه'!$D$6),MAX($A$1:A452)+1,"")</f>
        <v/>
      </c>
      <c r="B453" s="10">
        <v>452</v>
      </c>
      <c r="C453" s="10" t="s">
        <v>2532</v>
      </c>
      <c r="D453" s="10" t="s">
        <v>2546</v>
      </c>
      <c r="E453" s="11">
        <v>33985056</v>
      </c>
      <c r="F453" s="11">
        <v>0</v>
      </c>
      <c r="G453" s="11">
        <v>2961396935</v>
      </c>
      <c r="H4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3" s="10">
        <f>VALUE(IFERROR(MID(Table1[شرح],11,FIND("سهم",Table1[شرح])-11),0))</f>
        <v>860</v>
      </c>
      <c r="J453" s="10" t="str">
        <f>IFERROR(MID(Table1[شرح],FIND("سهم",Table1[شرح])+4,FIND("به نرخ",Table1[شرح])-FIND("سهم",Table1[شرح])-5),"")</f>
        <v>فرآوری موادمعدنی ایران</v>
      </c>
      <c r="K453" s="10" t="str">
        <f>CHOOSE(MID(Table1[تاریخ],6,2),"فروردین","اردیبهشت","خرداد","تیر","مرداد","شهریور","مهر","آبان","آذر","دی","بهمن","اسفند")</f>
        <v>فروردین</v>
      </c>
      <c r="L453" s="10" t="str">
        <f>LEFT(Table1[[#All],[تاریخ]],4)</f>
        <v>1398</v>
      </c>
      <c r="M453" s="13" t="str">
        <f>Table1[سال]&amp;"-"&amp;Table1[ماه]</f>
        <v>1398-فروردین</v>
      </c>
      <c r="N453" s="9"/>
    </row>
    <row r="454" spans="1:14" ht="15.75" x14ac:dyDescent="0.25">
      <c r="A454" s="17" t="str">
        <f>IF(AND(C454&gt;='گزارش روزانه'!$F$2,C454&lt;='گزارش روزانه'!$F$4,J454='گزارش روزانه'!$D$6),MAX($A$1:A453)+1,"")</f>
        <v/>
      </c>
      <c r="B454" s="10">
        <v>453</v>
      </c>
      <c r="C454" s="10" t="s">
        <v>2532</v>
      </c>
      <c r="D454" s="10" t="s">
        <v>2547</v>
      </c>
      <c r="E454" s="11">
        <v>3507383732</v>
      </c>
      <c r="F454" s="11">
        <v>0</v>
      </c>
      <c r="G454" s="11">
        <v>2995381991</v>
      </c>
      <c r="H4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4" s="10">
        <f>VALUE(IFERROR(MID(Table1[شرح],11,FIND("سهم",Table1[شرح])-11),0))</f>
        <v>88371</v>
      </c>
      <c r="J454" s="10" t="str">
        <f>IFERROR(MID(Table1[شرح],FIND("سهم",Table1[شرح])+4,FIND("به نرخ",Table1[شرح])-FIND("سهم",Table1[شرح])-5),"")</f>
        <v>فرآوری موادمعدنی ایران</v>
      </c>
      <c r="K454" s="10" t="str">
        <f>CHOOSE(MID(Table1[تاریخ],6,2),"فروردین","اردیبهشت","خرداد","تیر","مرداد","شهریور","مهر","آبان","آذر","دی","بهمن","اسفند")</f>
        <v>فروردین</v>
      </c>
      <c r="L454" s="10" t="str">
        <f>LEFT(Table1[[#All],[تاریخ]],4)</f>
        <v>1398</v>
      </c>
      <c r="M454" s="13" t="str">
        <f>Table1[سال]&amp;"-"&amp;Table1[ماه]</f>
        <v>1398-فروردین</v>
      </c>
      <c r="N454" s="9"/>
    </row>
    <row r="455" spans="1:14" ht="15.75" x14ac:dyDescent="0.25">
      <c r="A455" s="17" t="str">
        <f>IF(AND(C455&gt;='گزارش روزانه'!$F$2,C455&lt;='گزارش روزانه'!$F$4,J455='گزارش روزانه'!$D$6),MAX($A$1:A454)+1,"")</f>
        <v/>
      </c>
      <c r="B455" s="10">
        <v>454</v>
      </c>
      <c r="C455" s="10" t="s">
        <v>2532</v>
      </c>
      <c r="D455" s="10" t="s">
        <v>2548</v>
      </c>
      <c r="E455" s="11">
        <v>0</v>
      </c>
      <c r="F455" s="11">
        <v>438372785</v>
      </c>
      <c r="G455" s="11">
        <v>6502765723</v>
      </c>
      <c r="H4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55" s="10">
        <f>VALUE(IFERROR(MID(Table1[شرح],11,FIND("سهم",Table1[شرح])-11),0))</f>
        <v>39000</v>
      </c>
      <c r="J455" s="10" t="str">
        <f>IFERROR(MID(Table1[شرح],FIND("سهم",Table1[شرح])+4,FIND("به نرخ",Table1[شرح])-FIND("سهم",Table1[شرح])-5),"")</f>
        <v>قاسم ایران</v>
      </c>
      <c r="K455" s="10" t="str">
        <f>CHOOSE(MID(Table1[تاریخ],6,2),"فروردین","اردیبهشت","خرداد","تیر","مرداد","شهریور","مهر","آبان","آذر","دی","بهمن","اسفند")</f>
        <v>فروردین</v>
      </c>
      <c r="L455" s="10" t="str">
        <f>LEFT(Table1[[#All],[تاریخ]],4)</f>
        <v>1398</v>
      </c>
      <c r="M455" s="13" t="str">
        <f>Table1[سال]&amp;"-"&amp;Table1[ماه]</f>
        <v>1398-فروردین</v>
      </c>
      <c r="N455" s="9"/>
    </row>
    <row r="456" spans="1:14" ht="15.75" x14ac:dyDescent="0.25">
      <c r="A456" s="17" t="str">
        <f>IF(AND(C456&gt;='گزارش روزانه'!$F$2,C456&lt;='گزارش روزانه'!$F$4,J456='گزارش روزانه'!$D$6),MAX($A$1:A455)+1,"")</f>
        <v/>
      </c>
      <c r="B456" s="10">
        <v>455</v>
      </c>
      <c r="C456" s="10" t="s">
        <v>2532</v>
      </c>
      <c r="D456" s="10" t="s">
        <v>2549</v>
      </c>
      <c r="E456" s="11">
        <v>7643779</v>
      </c>
      <c r="F456" s="11">
        <v>0</v>
      </c>
      <c r="G456" s="11">
        <v>6064392938</v>
      </c>
      <c r="H4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6" s="10">
        <f>VALUE(IFERROR(MID(Table1[شرح],11,FIND("سهم",Table1[شرح])-11),0))</f>
        <v>0</v>
      </c>
      <c r="J456" s="10" t="str">
        <f>IFERROR(MID(Table1[شرح],FIND("سهم",Table1[شرح])+4,FIND("به نرخ",Table1[شرح])-FIND("سهم",Table1[شرح])-5),"")</f>
        <v/>
      </c>
      <c r="K456" s="10" t="str">
        <f>CHOOSE(MID(Table1[تاریخ],6,2),"فروردین","اردیبهشت","خرداد","تیر","مرداد","شهریور","مهر","آبان","آذر","دی","بهمن","اسفند")</f>
        <v>فروردین</v>
      </c>
      <c r="L456" s="10" t="str">
        <f>LEFT(Table1[[#All],[تاریخ]],4)</f>
        <v>1398</v>
      </c>
      <c r="M456" s="13" t="str">
        <f>Table1[سال]&amp;"-"&amp;Table1[ماه]</f>
        <v>1398-فروردین</v>
      </c>
      <c r="N456" s="9"/>
    </row>
    <row r="457" spans="1:14" ht="15.75" x14ac:dyDescent="0.25">
      <c r="A457" s="17" t="str">
        <f>IF(AND(C457&gt;='گزارش روزانه'!$F$2,C457&lt;='گزارش روزانه'!$F$4,J457='گزارش روزانه'!$D$6),MAX($A$1:A456)+1,"")</f>
        <v/>
      </c>
      <c r="B457" s="10">
        <v>456</v>
      </c>
      <c r="C457" s="10" t="s">
        <v>2532</v>
      </c>
      <c r="D457" s="10" t="s">
        <v>2550</v>
      </c>
      <c r="E457" s="11">
        <v>3808373</v>
      </c>
      <c r="F457" s="11">
        <v>0</v>
      </c>
      <c r="G457" s="11">
        <v>6072036717</v>
      </c>
      <c r="H4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7" s="10">
        <f>VALUE(IFERROR(MID(Table1[شرح],11,FIND("سهم",Table1[شرح])-11),0))</f>
        <v>0</v>
      </c>
      <c r="J457" s="10" t="str">
        <f>IFERROR(MID(Table1[شرح],FIND("سهم",Table1[شرح])+4,FIND("به نرخ",Table1[شرح])-FIND("سهم",Table1[شرح])-5),"")</f>
        <v/>
      </c>
      <c r="K457" s="10" t="str">
        <f>CHOOSE(MID(Table1[تاریخ],6,2),"فروردین","اردیبهشت","خرداد","تیر","مرداد","شهریور","مهر","آبان","آذر","دی","بهمن","اسفند")</f>
        <v>فروردین</v>
      </c>
      <c r="L457" s="10" t="str">
        <f>LEFT(Table1[[#All],[تاریخ]],4)</f>
        <v>1398</v>
      </c>
      <c r="M457" s="13" t="str">
        <f>Table1[سال]&amp;"-"&amp;Table1[ماه]</f>
        <v>1398-فروردین</v>
      </c>
      <c r="N457" s="9"/>
    </row>
    <row r="458" spans="1:14" ht="15.75" x14ac:dyDescent="0.25">
      <c r="A458" s="17" t="str">
        <f>IF(AND(C458&gt;='گزارش روزانه'!$F$2,C458&lt;='گزارش روزانه'!$F$4,J458='گزارش روزانه'!$D$6),MAX($A$1:A457)+1,"")</f>
        <v/>
      </c>
      <c r="B458" s="10">
        <v>457</v>
      </c>
      <c r="C458" s="10" t="s">
        <v>2532</v>
      </c>
      <c r="D458" s="10" t="s">
        <v>2551</v>
      </c>
      <c r="E458" s="11">
        <v>382037</v>
      </c>
      <c r="F458" s="11">
        <v>0</v>
      </c>
      <c r="G458" s="11">
        <v>6075845090</v>
      </c>
      <c r="H4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8" s="10">
        <f>VALUE(IFERROR(MID(Table1[شرح],11,FIND("سهم",Table1[شرح])-11),0))</f>
        <v>0</v>
      </c>
      <c r="J458" s="10" t="str">
        <f>IFERROR(MID(Table1[شرح],FIND("سهم",Table1[شرح])+4,FIND("به نرخ",Table1[شرح])-FIND("سهم",Table1[شرح])-5),"")</f>
        <v/>
      </c>
      <c r="K458" s="10" t="str">
        <f>CHOOSE(MID(Table1[تاریخ],6,2),"فروردین","اردیبهشت","خرداد","تیر","مرداد","شهریور","مهر","آبان","آذر","دی","بهمن","اسفند")</f>
        <v>فروردین</v>
      </c>
      <c r="L458" s="10" t="str">
        <f>LEFT(Table1[[#All],[تاریخ]],4)</f>
        <v>1398</v>
      </c>
      <c r="M458" s="13" t="str">
        <f>Table1[سال]&amp;"-"&amp;Table1[ماه]</f>
        <v>1398-فروردین</v>
      </c>
      <c r="N458" s="9"/>
    </row>
    <row r="459" spans="1:14" ht="15.75" x14ac:dyDescent="0.25">
      <c r="A459" s="17" t="str">
        <f>IF(AND(C459&gt;='گزارش روزانه'!$F$2,C459&lt;='گزارش روزانه'!$F$4,J459='گزارش روزانه'!$D$6),MAX($A$1:A458)+1,"")</f>
        <v/>
      </c>
      <c r="B459" s="10">
        <v>458</v>
      </c>
      <c r="C459" s="10" t="s">
        <v>2532</v>
      </c>
      <c r="D459" s="10" t="s">
        <v>2552</v>
      </c>
      <c r="E459" s="11">
        <v>3812076</v>
      </c>
      <c r="F459" s="11">
        <v>0</v>
      </c>
      <c r="G459" s="11">
        <v>6076227127</v>
      </c>
      <c r="H4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59" s="10">
        <f>VALUE(IFERROR(MID(Table1[شرح],11,FIND("سهم",Table1[شرح])-11),0))</f>
        <v>0</v>
      </c>
      <c r="J459" s="10" t="str">
        <f>IFERROR(MID(Table1[شرح],FIND("سهم",Table1[شرح])+4,FIND("به نرخ",Table1[شرح])-FIND("سهم",Table1[شرح])-5),"")</f>
        <v/>
      </c>
      <c r="K459" s="10" t="str">
        <f>CHOOSE(MID(Table1[تاریخ],6,2),"فروردین","اردیبهشت","خرداد","تیر","مرداد","شهریور","مهر","آبان","آذر","دی","بهمن","اسفند")</f>
        <v>فروردین</v>
      </c>
      <c r="L459" s="10" t="str">
        <f>LEFT(Table1[[#All],[تاریخ]],4)</f>
        <v>1398</v>
      </c>
      <c r="M459" s="13" t="str">
        <f>Table1[سال]&amp;"-"&amp;Table1[ماه]</f>
        <v>1398-فروردین</v>
      </c>
      <c r="N459" s="9"/>
    </row>
    <row r="460" spans="1:14" ht="15.75" x14ac:dyDescent="0.25">
      <c r="A460" s="17" t="str">
        <f>IF(AND(C460&gt;='گزارش روزانه'!$F$2,C460&lt;='گزارش روزانه'!$F$4,J460='گزارش روزانه'!$D$6),MAX($A$1:A459)+1,"")</f>
        <v/>
      </c>
      <c r="B460" s="10">
        <v>459</v>
      </c>
      <c r="C460" s="10" t="s">
        <v>2532</v>
      </c>
      <c r="D460" s="10" t="s">
        <v>2553</v>
      </c>
      <c r="E460" s="11">
        <v>11454557</v>
      </c>
      <c r="F460" s="11">
        <v>0</v>
      </c>
      <c r="G460" s="11">
        <v>6080039203</v>
      </c>
      <c r="H4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0" s="10">
        <f>VALUE(IFERROR(MID(Table1[شرح],11,FIND("سهم",Table1[شرح])-11),0))</f>
        <v>0</v>
      </c>
      <c r="J460" s="10" t="str">
        <f>IFERROR(MID(Table1[شرح],FIND("سهم",Table1[شرح])+4,FIND("به نرخ",Table1[شرح])-FIND("سهم",Table1[شرح])-5),"")</f>
        <v/>
      </c>
      <c r="K460" s="10" t="str">
        <f>CHOOSE(MID(Table1[تاریخ],6,2),"فروردین","اردیبهشت","خرداد","تیر","مرداد","شهریور","مهر","آبان","آذر","دی","بهمن","اسفند")</f>
        <v>فروردین</v>
      </c>
      <c r="L460" s="10" t="str">
        <f>LEFT(Table1[[#All],[تاریخ]],4)</f>
        <v>1398</v>
      </c>
      <c r="M460" s="13" t="str">
        <f>Table1[سال]&amp;"-"&amp;Table1[ماه]</f>
        <v>1398-فروردین</v>
      </c>
      <c r="N460" s="9"/>
    </row>
    <row r="461" spans="1:14" ht="15.75" x14ac:dyDescent="0.25">
      <c r="A461" s="17" t="str">
        <f>IF(AND(C461&gt;='گزارش روزانه'!$F$2,C461&lt;='گزارش روزانه'!$F$4,J461='گزارش روزانه'!$D$6),MAX($A$1:A460)+1,"")</f>
        <v/>
      </c>
      <c r="B461" s="10">
        <v>460</v>
      </c>
      <c r="C461" s="10" t="s">
        <v>2532</v>
      </c>
      <c r="D461" s="10" t="s">
        <v>2554</v>
      </c>
      <c r="E461" s="11">
        <v>83850315</v>
      </c>
      <c r="F461" s="11">
        <v>0</v>
      </c>
      <c r="G461" s="11">
        <v>6091493760</v>
      </c>
      <c r="H4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1" s="10">
        <f>VALUE(IFERROR(MID(Table1[شرح],11,FIND("سهم",Table1[شرح])-11),0))</f>
        <v>0</v>
      </c>
      <c r="J461" s="10" t="str">
        <f>IFERROR(MID(Table1[شرح],FIND("سهم",Table1[شرح])+4,FIND("به نرخ",Table1[شرح])-FIND("سهم",Table1[شرح])-5),"")</f>
        <v/>
      </c>
      <c r="K461" s="10" t="str">
        <f>CHOOSE(MID(Table1[تاریخ],6,2),"فروردین","اردیبهشت","خرداد","تیر","مرداد","شهریور","مهر","آبان","آذر","دی","بهمن","اسفند")</f>
        <v>فروردین</v>
      </c>
      <c r="L461" s="10" t="str">
        <f>LEFT(Table1[[#All],[تاریخ]],4)</f>
        <v>1398</v>
      </c>
      <c r="M461" s="13" t="str">
        <f>Table1[سال]&amp;"-"&amp;Table1[ماه]</f>
        <v>1398-فروردین</v>
      </c>
      <c r="N461" s="9"/>
    </row>
    <row r="462" spans="1:14" ht="15.75" x14ac:dyDescent="0.25">
      <c r="A462" s="17" t="str">
        <f>IF(AND(C462&gt;='گزارش روزانه'!$F$2,C462&lt;='گزارش روزانه'!$F$4,J462='گزارش روزانه'!$D$6),MAX($A$1:A461)+1,"")</f>
        <v/>
      </c>
      <c r="B462" s="10">
        <v>461</v>
      </c>
      <c r="C462" s="10" t="s">
        <v>2532</v>
      </c>
      <c r="D462" s="10" t="s">
        <v>2555</v>
      </c>
      <c r="E462" s="11">
        <v>30490222</v>
      </c>
      <c r="F462" s="11">
        <v>0</v>
      </c>
      <c r="G462" s="11">
        <v>6175344075</v>
      </c>
      <c r="H4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2" s="10">
        <f>VALUE(IFERROR(MID(Table1[شرح],11,FIND("سهم",Table1[شرح])-11),0))</f>
        <v>0</v>
      </c>
      <c r="J462" s="10" t="str">
        <f>IFERROR(MID(Table1[شرح],FIND("سهم",Table1[شرح])+4,FIND("به نرخ",Table1[شرح])-FIND("سهم",Table1[شرح])-5),"")</f>
        <v/>
      </c>
      <c r="K462" s="10" t="str">
        <f>CHOOSE(MID(Table1[تاریخ],6,2),"فروردین","اردیبهشت","خرداد","تیر","مرداد","شهریور","مهر","آبان","آذر","دی","بهمن","اسفند")</f>
        <v>فروردین</v>
      </c>
      <c r="L462" s="10" t="str">
        <f>LEFT(Table1[[#All],[تاریخ]],4)</f>
        <v>1398</v>
      </c>
      <c r="M462" s="13" t="str">
        <f>Table1[سال]&amp;"-"&amp;Table1[ماه]</f>
        <v>1398-فروردین</v>
      </c>
      <c r="N462" s="9"/>
    </row>
    <row r="463" spans="1:14" ht="15.75" x14ac:dyDescent="0.25">
      <c r="A463" s="17" t="str">
        <f>IF(AND(C463&gt;='گزارش روزانه'!$F$2,C463&lt;='گزارش روزانه'!$F$4,J463='گزارش روزانه'!$D$6),MAX($A$1:A462)+1,"")</f>
        <v/>
      </c>
      <c r="B463" s="10">
        <v>462</v>
      </c>
      <c r="C463" s="10" t="s">
        <v>2532</v>
      </c>
      <c r="D463" s="10" t="s">
        <v>2556</v>
      </c>
      <c r="E463" s="11">
        <v>955070</v>
      </c>
      <c r="F463" s="11">
        <v>0</v>
      </c>
      <c r="G463" s="11">
        <v>6205834297</v>
      </c>
      <c r="H4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3" s="10">
        <f>VALUE(IFERROR(MID(Table1[شرح],11,FIND("سهم",Table1[شرح])-11),0))</f>
        <v>0</v>
      </c>
      <c r="J463" s="10" t="str">
        <f>IFERROR(MID(Table1[شرح],FIND("سهم",Table1[شرح])+4,FIND("به نرخ",Table1[شرح])-FIND("سهم",Table1[شرح])-5),"")</f>
        <v/>
      </c>
      <c r="K463" s="10" t="str">
        <f>CHOOSE(MID(Table1[تاریخ],6,2),"فروردین","اردیبهشت","خرداد","تیر","مرداد","شهریور","مهر","آبان","آذر","دی","بهمن","اسفند")</f>
        <v>فروردین</v>
      </c>
      <c r="L463" s="10" t="str">
        <f>LEFT(Table1[[#All],[تاریخ]],4)</f>
        <v>1398</v>
      </c>
      <c r="M463" s="13" t="str">
        <f>Table1[سال]&amp;"-"&amp;Table1[ماه]</f>
        <v>1398-فروردین</v>
      </c>
      <c r="N463" s="9"/>
    </row>
    <row r="464" spans="1:14" ht="15.75" x14ac:dyDescent="0.25">
      <c r="A464" s="17" t="str">
        <f>IF(AND(C464&gt;='گزارش روزانه'!$F$2,C464&lt;='گزارش روزانه'!$F$4,J464='گزارش روزانه'!$D$6),MAX($A$1:A463)+1,"")</f>
        <v/>
      </c>
      <c r="B464" s="10">
        <v>463</v>
      </c>
      <c r="C464" s="10" t="s">
        <v>2532</v>
      </c>
      <c r="D464" s="10" t="s">
        <v>2557</v>
      </c>
      <c r="E464" s="11">
        <v>161851444</v>
      </c>
      <c r="F464" s="11">
        <v>0</v>
      </c>
      <c r="G464" s="11">
        <v>6206789367</v>
      </c>
      <c r="H4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4" s="10">
        <f>VALUE(IFERROR(MID(Table1[شرح],11,FIND("سهم",Table1[شرح])-11),0))</f>
        <v>0</v>
      </c>
      <c r="J464" s="10" t="str">
        <f>IFERROR(MID(Table1[شرح],FIND("سهم",Table1[شرح])+4,FIND("به نرخ",Table1[شرح])-FIND("سهم",Table1[شرح])-5),"")</f>
        <v/>
      </c>
      <c r="K464" s="10" t="str">
        <f>CHOOSE(MID(Table1[تاریخ],6,2),"فروردین","اردیبهشت","خرداد","تیر","مرداد","شهریور","مهر","آبان","آذر","دی","بهمن","اسفند")</f>
        <v>فروردین</v>
      </c>
      <c r="L464" s="10" t="str">
        <f>LEFT(Table1[[#All],[تاریخ]],4)</f>
        <v>1398</v>
      </c>
      <c r="M464" s="13" t="str">
        <f>Table1[سال]&amp;"-"&amp;Table1[ماه]</f>
        <v>1398-فروردین</v>
      </c>
      <c r="N464" s="9"/>
    </row>
    <row r="465" spans="1:14" ht="15.75" x14ac:dyDescent="0.25">
      <c r="A465" s="17" t="str">
        <f>IF(AND(C465&gt;='گزارش روزانه'!$F$2,C465&lt;='گزارش روزانه'!$F$4,J465='گزارش روزانه'!$D$6),MAX($A$1:A464)+1,"")</f>
        <v/>
      </c>
      <c r="B465" s="10">
        <v>464</v>
      </c>
      <c r="C465" s="10" t="s">
        <v>2532</v>
      </c>
      <c r="D465" s="10" t="s">
        <v>2558</v>
      </c>
      <c r="E465" s="11">
        <v>30008648</v>
      </c>
      <c r="F465" s="11">
        <v>0</v>
      </c>
      <c r="G465" s="11">
        <v>6368640811</v>
      </c>
      <c r="H4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5" s="10">
        <f>VALUE(IFERROR(MID(Table1[شرح],11,FIND("سهم",Table1[شرح])-11),0))</f>
        <v>0</v>
      </c>
      <c r="J465" s="10" t="str">
        <f>IFERROR(MID(Table1[شرح],FIND("سهم",Table1[شرح])+4,FIND("به نرخ",Table1[شرح])-FIND("سهم",Table1[شرح])-5),"")</f>
        <v/>
      </c>
      <c r="K465" s="10" t="str">
        <f>CHOOSE(MID(Table1[تاریخ],6,2),"فروردین","اردیبهشت","خرداد","تیر","مرداد","شهریور","مهر","آبان","آذر","دی","بهمن","اسفند")</f>
        <v>فروردین</v>
      </c>
      <c r="L465" s="10" t="str">
        <f>LEFT(Table1[[#All],[تاریخ]],4)</f>
        <v>1398</v>
      </c>
      <c r="M465" s="13" t="str">
        <f>Table1[سال]&amp;"-"&amp;Table1[ماه]</f>
        <v>1398-فروردین</v>
      </c>
      <c r="N465" s="9"/>
    </row>
    <row r="466" spans="1:14" ht="15.75" x14ac:dyDescent="0.25">
      <c r="A466" s="17" t="str">
        <f>IF(AND(C466&gt;='گزارش روزانه'!$F$2,C466&lt;='گزارش روزانه'!$F$4,J466='گزارش روزانه'!$D$6),MAX($A$1:A465)+1,"")</f>
        <v/>
      </c>
      <c r="B466" s="10">
        <v>465</v>
      </c>
      <c r="C466" s="10" t="s">
        <v>2532</v>
      </c>
      <c r="D466" s="10" t="s">
        <v>2559</v>
      </c>
      <c r="E466" s="11">
        <v>141280283</v>
      </c>
      <c r="F466" s="11">
        <v>0</v>
      </c>
      <c r="G466" s="11">
        <v>6398649459</v>
      </c>
      <c r="H4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6" s="10">
        <f>VALUE(IFERROR(MID(Table1[شرح],11,FIND("سهم",Table1[شرح])-11),0))</f>
        <v>0</v>
      </c>
      <c r="J466" s="10" t="str">
        <f>IFERROR(MID(Table1[شرح],FIND("سهم",Table1[شرح])+4,FIND("به نرخ",Table1[شرح])-FIND("سهم",Table1[شرح])-5),"")</f>
        <v/>
      </c>
      <c r="K466" s="10" t="str">
        <f>CHOOSE(MID(Table1[تاریخ],6,2),"فروردین","اردیبهشت","خرداد","تیر","مرداد","شهریور","مهر","آبان","آذر","دی","بهمن","اسفند")</f>
        <v>فروردین</v>
      </c>
      <c r="L466" s="10" t="str">
        <f>LEFT(Table1[[#All],[تاریخ]],4)</f>
        <v>1398</v>
      </c>
      <c r="M466" s="13" t="str">
        <f>Table1[سال]&amp;"-"&amp;Table1[ماه]</f>
        <v>1398-فروردین</v>
      </c>
      <c r="N466" s="9"/>
    </row>
    <row r="467" spans="1:14" ht="15.75" x14ac:dyDescent="0.25">
      <c r="A467" s="17" t="str">
        <f>IF(AND(C467&gt;='گزارش روزانه'!$F$2,C467&lt;='گزارش روزانه'!$F$4,J467='گزارش روزانه'!$D$6),MAX($A$1:A466)+1,"")</f>
        <v/>
      </c>
      <c r="B467" s="10">
        <v>466</v>
      </c>
      <c r="C467" s="10" t="s">
        <v>2519</v>
      </c>
      <c r="D467" s="10" t="s">
        <v>2520</v>
      </c>
      <c r="E467" s="11">
        <v>31525602</v>
      </c>
      <c r="F467" s="11">
        <v>0</v>
      </c>
      <c r="G467" s="11">
        <v>-1993026</v>
      </c>
      <c r="H4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7" s="10">
        <f>VALUE(IFERROR(MID(Table1[شرح],11,FIND("سهم",Table1[شرح])-11),0))</f>
        <v>6000</v>
      </c>
      <c r="J467" s="10" t="str">
        <f>IFERROR(MID(Table1[شرح],FIND("سهم",Table1[شرح])+4,FIND("به نرخ",Table1[شرح])-FIND("سهم",Table1[شرح])-5),"")</f>
        <v>سرامیک های صنعتی اردکان</v>
      </c>
      <c r="K467" s="10" t="str">
        <f>CHOOSE(MID(Table1[تاریخ],6,2),"فروردین","اردیبهشت","خرداد","تیر","مرداد","شهریور","مهر","آبان","آذر","دی","بهمن","اسفند")</f>
        <v>فروردین</v>
      </c>
      <c r="L467" s="10" t="str">
        <f>LEFT(Table1[[#All],[تاریخ]],4)</f>
        <v>1398</v>
      </c>
      <c r="M467" s="13" t="str">
        <f>Table1[سال]&amp;"-"&amp;Table1[ماه]</f>
        <v>1398-فروردین</v>
      </c>
      <c r="N467" s="9"/>
    </row>
    <row r="468" spans="1:14" ht="15.75" x14ac:dyDescent="0.25">
      <c r="A468" s="17" t="str">
        <f>IF(AND(C468&gt;='گزارش روزانه'!$F$2,C468&lt;='گزارش روزانه'!$F$4,J468='گزارش روزانه'!$D$6),MAX($A$1:A467)+1,"")</f>
        <v/>
      </c>
      <c r="B468" s="10">
        <v>467</v>
      </c>
      <c r="C468" s="10" t="s">
        <v>2519</v>
      </c>
      <c r="D468" s="10" t="s">
        <v>2521</v>
      </c>
      <c r="E468" s="11">
        <v>2235623</v>
      </c>
      <c r="F468" s="11">
        <v>0</v>
      </c>
      <c r="G468" s="11">
        <v>29532576</v>
      </c>
      <c r="H4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8" s="10">
        <f>VALUE(IFERROR(MID(Table1[شرح],11,FIND("سهم",Table1[شرح])-11),0))</f>
        <v>238</v>
      </c>
      <c r="J468" s="10" t="str">
        <f>IFERROR(MID(Table1[شرح],FIND("سهم",Table1[شرح])+4,FIND("به نرخ",Table1[شرح])-FIND("سهم",Table1[شرح])-5),"")</f>
        <v>بورس کالای ایران</v>
      </c>
      <c r="K468" s="10" t="str">
        <f>CHOOSE(MID(Table1[تاریخ],6,2),"فروردین","اردیبهشت","خرداد","تیر","مرداد","شهریور","مهر","آبان","آذر","دی","بهمن","اسفند")</f>
        <v>فروردین</v>
      </c>
      <c r="L468" s="10" t="str">
        <f>LEFT(Table1[[#All],[تاریخ]],4)</f>
        <v>1398</v>
      </c>
      <c r="M468" s="13" t="str">
        <f>Table1[سال]&amp;"-"&amp;Table1[ماه]</f>
        <v>1398-فروردین</v>
      </c>
      <c r="N468" s="9"/>
    </row>
    <row r="469" spans="1:14" ht="15.75" x14ac:dyDescent="0.25">
      <c r="A469" s="17" t="str">
        <f>IF(AND(C469&gt;='گزارش روزانه'!$F$2,C469&lt;='گزارش روزانه'!$F$4,J469='گزارش روزانه'!$D$6),MAX($A$1:A468)+1,"")</f>
        <v/>
      </c>
      <c r="B469" s="10">
        <v>468</v>
      </c>
      <c r="C469" s="10" t="s">
        <v>2519</v>
      </c>
      <c r="D469" s="10" t="s">
        <v>2522</v>
      </c>
      <c r="E469" s="11">
        <v>19330577</v>
      </c>
      <c r="F469" s="11">
        <v>0</v>
      </c>
      <c r="G469" s="11">
        <v>31768199</v>
      </c>
      <c r="H4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69" s="10">
        <f>VALUE(IFERROR(MID(Table1[شرح],11,FIND("سهم",Table1[شرح])-11),0))</f>
        <v>494</v>
      </c>
      <c r="J469" s="10" t="str">
        <f>IFERROR(MID(Table1[شرح],FIND("سهم",Table1[شرح])+4,FIND("به نرخ",Table1[شرح])-FIND("سهم",Table1[شرح])-5),"")</f>
        <v>فرآوری موادمعدنی ایران</v>
      </c>
      <c r="K469" s="10" t="str">
        <f>CHOOSE(MID(Table1[تاریخ],6,2),"فروردین","اردیبهشت","خرداد","تیر","مرداد","شهریور","مهر","آبان","آذر","دی","بهمن","اسفند")</f>
        <v>فروردین</v>
      </c>
      <c r="L469" s="10" t="str">
        <f>LEFT(Table1[[#All],[تاریخ]],4)</f>
        <v>1398</v>
      </c>
      <c r="M469" s="13" t="str">
        <f>Table1[سال]&amp;"-"&amp;Table1[ماه]</f>
        <v>1398-فروردین</v>
      </c>
      <c r="N469" s="9"/>
    </row>
    <row r="470" spans="1:14" ht="15.75" x14ac:dyDescent="0.25">
      <c r="A470" s="17" t="str">
        <f>IF(AND(C470&gt;='گزارش روزانه'!$F$2,C470&lt;='گزارش روزانه'!$F$4,J470='گزارش روزانه'!$D$6),MAX($A$1:A469)+1,"")</f>
        <v/>
      </c>
      <c r="B470" s="10">
        <v>469</v>
      </c>
      <c r="C470" s="10" t="s">
        <v>2519</v>
      </c>
      <c r="D470" s="10" t="s">
        <v>2523</v>
      </c>
      <c r="E470" s="11">
        <v>78361920</v>
      </c>
      <c r="F470" s="11">
        <v>0</v>
      </c>
      <c r="G470" s="11">
        <v>51098776</v>
      </c>
      <c r="H4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70" s="10">
        <f>VALUE(IFERROR(MID(Table1[شرح],11,FIND("سهم",Table1[شرح])-11),0))</f>
        <v>15000</v>
      </c>
      <c r="J470" s="10" t="str">
        <f>IFERROR(MID(Table1[شرح],FIND("سهم",Table1[شرح])+4,FIND("به نرخ",Table1[شرح])-FIND("سهم",Table1[شرح])-5),"")</f>
        <v>سرامیک های صنعتی اردکان</v>
      </c>
      <c r="K470" s="10" t="str">
        <f>CHOOSE(MID(Table1[تاریخ],6,2),"فروردین","اردیبهشت","خرداد","تیر","مرداد","شهریور","مهر","آبان","آذر","دی","بهمن","اسفند")</f>
        <v>فروردین</v>
      </c>
      <c r="L470" s="10" t="str">
        <f>LEFT(Table1[[#All],[تاریخ]],4)</f>
        <v>1398</v>
      </c>
      <c r="M470" s="13" t="str">
        <f>Table1[سال]&amp;"-"&amp;Table1[ماه]</f>
        <v>1398-فروردین</v>
      </c>
      <c r="N470" s="9"/>
    </row>
    <row r="471" spans="1:14" ht="15.75" x14ac:dyDescent="0.25">
      <c r="A471" s="17" t="str">
        <f>IF(AND(C471&gt;='گزارش روزانه'!$F$2,C471&lt;='گزارش روزانه'!$F$4,J471='گزارش روزانه'!$D$6),MAX($A$1:A470)+1,"")</f>
        <v/>
      </c>
      <c r="B471" s="10">
        <v>470</v>
      </c>
      <c r="C471" s="10" t="s">
        <v>2519</v>
      </c>
      <c r="D471" s="10" t="s">
        <v>2524</v>
      </c>
      <c r="E471" s="11">
        <v>11137933</v>
      </c>
      <c r="F471" s="11">
        <v>0</v>
      </c>
      <c r="G471" s="11">
        <v>129460696</v>
      </c>
      <c r="H4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71" s="10">
        <f>VALUE(IFERROR(MID(Table1[شرح],11,FIND("سهم",Table1[شرح])-11),0))</f>
        <v>285</v>
      </c>
      <c r="J471" s="10" t="str">
        <f>IFERROR(MID(Table1[شرح],FIND("سهم",Table1[شرح])+4,FIND("به نرخ",Table1[شرح])-FIND("سهم",Table1[شرح])-5),"")</f>
        <v>فرآوری موادمعدنی ایران</v>
      </c>
      <c r="K471" s="10" t="str">
        <f>CHOOSE(MID(Table1[تاریخ],6,2),"فروردین","اردیبهشت","خرداد","تیر","مرداد","شهریور","مهر","آبان","آذر","دی","بهمن","اسفند")</f>
        <v>فروردین</v>
      </c>
      <c r="L471" s="10" t="str">
        <f>LEFT(Table1[[#All],[تاریخ]],4)</f>
        <v>1398</v>
      </c>
      <c r="M471" s="13" t="str">
        <f>Table1[سال]&amp;"-"&amp;Table1[ماه]</f>
        <v>1398-فروردین</v>
      </c>
      <c r="N471" s="9"/>
    </row>
    <row r="472" spans="1:14" ht="15.75" x14ac:dyDescent="0.25">
      <c r="A472" s="17" t="str">
        <f>IF(AND(C472&gt;='گزارش روزانه'!$F$2,C472&lt;='گزارش روزانه'!$F$4,J472='گزارش روزانه'!$D$6),MAX($A$1:A471)+1,"")</f>
        <v/>
      </c>
      <c r="B472" s="10">
        <v>471</v>
      </c>
      <c r="C472" s="10" t="s">
        <v>2519</v>
      </c>
      <c r="D472" s="10" t="s">
        <v>2525</v>
      </c>
      <c r="E472" s="11">
        <v>0</v>
      </c>
      <c r="F472" s="11">
        <v>40105125</v>
      </c>
      <c r="G472" s="11">
        <v>140598629</v>
      </c>
      <c r="H4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72" s="10">
        <f>VALUE(IFERROR(MID(Table1[شرح],11,FIND("سهم",Table1[شرح])-11),0))</f>
        <v>3000</v>
      </c>
      <c r="J472" s="10" t="str">
        <f>IFERROR(MID(Table1[شرح],FIND("سهم",Table1[شرح])+4,FIND("به نرخ",Table1[شرح])-FIND("سهم",Table1[شرح])-5),"")</f>
        <v>به پرداخت ملت</v>
      </c>
      <c r="K472" s="10" t="str">
        <f>CHOOSE(MID(Table1[تاریخ],6,2),"فروردین","اردیبهشت","خرداد","تیر","مرداد","شهریور","مهر","آبان","آذر","دی","بهمن","اسفند")</f>
        <v>فروردین</v>
      </c>
      <c r="L472" s="10" t="str">
        <f>LEFT(Table1[[#All],[تاریخ]],4)</f>
        <v>1398</v>
      </c>
      <c r="M472" s="13" t="str">
        <f>Table1[سال]&amp;"-"&amp;Table1[ماه]</f>
        <v>1398-فروردین</v>
      </c>
      <c r="N472" s="9"/>
    </row>
    <row r="473" spans="1:14" ht="15.75" x14ac:dyDescent="0.25">
      <c r="A473" s="17" t="str">
        <f>IF(AND(C473&gt;='گزارش روزانه'!$F$2,C473&lt;='گزارش روزانه'!$F$4,J473='گزارش روزانه'!$D$6),MAX($A$1:A472)+1,"")</f>
        <v/>
      </c>
      <c r="B473" s="10">
        <v>472</v>
      </c>
      <c r="C473" s="10" t="s">
        <v>2519</v>
      </c>
      <c r="D473" s="10" t="s">
        <v>2526</v>
      </c>
      <c r="E473" s="11">
        <v>0</v>
      </c>
      <c r="F473" s="11">
        <v>1336939</v>
      </c>
      <c r="G473" s="11">
        <v>100493504</v>
      </c>
      <c r="H4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73" s="10">
        <f>VALUE(IFERROR(MID(Table1[شرح],11,FIND("سهم",Table1[شرح])-11),0))</f>
        <v>100</v>
      </c>
      <c r="J473" s="10" t="str">
        <f>IFERROR(MID(Table1[شرح],FIND("سهم",Table1[شرح])+4,FIND("به نرخ",Table1[شرح])-FIND("سهم",Table1[شرح])-5),"")</f>
        <v>به پرداخت ملت</v>
      </c>
      <c r="K473" s="10" t="str">
        <f>CHOOSE(MID(Table1[تاریخ],6,2),"فروردین","اردیبهشت","خرداد","تیر","مرداد","شهریور","مهر","آبان","آذر","دی","بهمن","اسفند")</f>
        <v>فروردین</v>
      </c>
      <c r="L473" s="10" t="str">
        <f>LEFT(Table1[[#All],[تاریخ]],4)</f>
        <v>1398</v>
      </c>
      <c r="M473" s="13" t="str">
        <f>Table1[سال]&amp;"-"&amp;Table1[ماه]</f>
        <v>1398-فروردین</v>
      </c>
      <c r="N473" s="9"/>
    </row>
    <row r="474" spans="1:14" ht="15.75" x14ac:dyDescent="0.25">
      <c r="A474" s="17" t="str">
        <f>IF(AND(C474&gt;='گزارش روزانه'!$F$2,C474&lt;='گزارش روزانه'!$F$4,J474='گزارش روزانه'!$D$6),MAX($A$1:A473)+1,"")</f>
        <v/>
      </c>
      <c r="B474" s="10">
        <v>473</v>
      </c>
      <c r="C474" s="10" t="s">
        <v>2519</v>
      </c>
      <c r="D474" s="10" t="s">
        <v>2527</v>
      </c>
      <c r="E474" s="11">
        <v>0</v>
      </c>
      <c r="F474" s="11">
        <v>1337038</v>
      </c>
      <c r="G474" s="11">
        <v>99156565</v>
      </c>
      <c r="H4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74" s="10">
        <f>VALUE(IFERROR(MID(Table1[شرح],11,FIND("سهم",Table1[شرح])-11),0))</f>
        <v>100</v>
      </c>
      <c r="J474" s="10" t="str">
        <f>IFERROR(MID(Table1[شرح],FIND("سهم",Table1[شرح])+4,FIND("به نرخ",Table1[شرح])-FIND("سهم",Table1[شرح])-5),"")</f>
        <v>به پرداخت ملت</v>
      </c>
      <c r="K474" s="10" t="str">
        <f>CHOOSE(MID(Table1[تاریخ],6,2),"فروردین","اردیبهشت","خرداد","تیر","مرداد","شهریور","مهر","آبان","آذر","دی","بهمن","اسفند")</f>
        <v>فروردین</v>
      </c>
      <c r="L474" s="10" t="str">
        <f>LEFT(Table1[[#All],[تاریخ]],4)</f>
        <v>1398</v>
      </c>
      <c r="M474" s="13" t="str">
        <f>Table1[سال]&amp;"-"&amp;Table1[ماه]</f>
        <v>1398-فروردین</v>
      </c>
      <c r="N474" s="9"/>
    </row>
    <row r="475" spans="1:14" ht="15.75" x14ac:dyDescent="0.25">
      <c r="A475" s="17" t="str">
        <f>IF(AND(C475&gt;='گزارش روزانه'!$F$2,C475&lt;='گزارش روزانه'!$F$4,J475='گزارش روزانه'!$D$6),MAX($A$1:A474)+1,"")</f>
        <v/>
      </c>
      <c r="B475" s="10">
        <v>474</v>
      </c>
      <c r="C475" s="10" t="s">
        <v>2519</v>
      </c>
      <c r="D475" s="10" t="s">
        <v>2528</v>
      </c>
      <c r="E475" s="11">
        <v>0</v>
      </c>
      <c r="F475" s="11">
        <v>1677485</v>
      </c>
      <c r="G475" s="11">
        <v>97819527</v>
      </c>
      <c r="H4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75" s="10">
        <f>VALUE(IFERROR(MID(Table1[شرح],11,FIND("سهم",Table1[شرح])-11),0))</f>
        <v>125</v>
      </c>
      <c r="J475" s="10" t="str">
        <f>IFERROR(MID(Table1[شرح],FIND("سهم",Table1[شرح])+4,FIND("به نرخ",Table1[شرح])-FIND("سهم",Table1[شرح])-5),"")</f>
        <v>به پرداخت ملت</v>
      </c>
      <c r="K475" s="10" t="str">
        <f>CHOOSE(MID(Table1[تاریخ],6,2),"فروردین","اردیبهشت","خرداد","تیر","مرداد","شهریور","مهر","آبان","آذر","دی","بهمن","اسفند")</f>
        <v>فروردین</v>
      </c>
      <c r="L475" s="10" t="str">
        <f>LEFT(Table1[[#All],[تاریخ]],4)</f>
        <v>1398</v>
      </c>
      <c r="M475" s="13" t="str">
        <f>Table1[سال]&amp;"-"&amp;Table1[ماه]</f>
        <v>1398-فروردین</v>
      </c>
      <c r="N475" s="9"/>
    </row>
    <row r="476" spans="1:14" ht="15.75" x14ac:dyDescent="0.25">
      <c r="A476" s="17" t="str">
        <f>IF(AND(C476&gt;='گزارش روزانه'!$F$2,C476&lt;='گزارش روزانه'!$F$4,J476='گزارش روزانه'!$D$6),MAX($A$1:A475)+1,"")</f>
        <v/>
      </c>
      <c r="B476" s="10">
        <v>475</v>
      </c>
      <c r="C476" s="10" t="s">
        <v>2519</v>
      </c>
      <c r="D476" s="10" t="s">
        <v>2529</v>
      </c>
      <c r="E476" s="11">
        <v>0</v>
      </c>
      <c r="F476" s="11">
        <v>1341296</v>
      </c>
      <c r="G476" s="11">
        <v>96142042</v>
      </c>
      <c r="H4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76" s="10">
        <f>VALUE(IFERROR(MID(Table1[شرح],11,FIND("سهم",Table1[شرح])-11),0))</f>
        <v>100</v>
      </c>
      <c r="J476" s="10" t="str">
        <f>IFERROR(MID(Table1[شرح],FIND("سهم",Table1[شرح])+4,FIND("به نرخ",Table1[شرح])-FIND("سهم",Table1[شرح])-5),"")</f>
        <v>به پرداخت ملت</v>
      </c>
      <c r="K476" s="10" t="str">
        <f>CHOOSE(MID(Table1[تاریخ],6,2),"فروردین","اردیبهشت","خرداد","تیر","مرداد","شهریور","مهر","آبان","آذر","دی","بهمن","اسفند")</f>
        <v>فروردین</v>
      </c>
      <c r="L476" s="10" t="str">
        <f>LEFT(Table1[[#All],[تاریخ]],4)</f>
        <v>1398</v>
      </c>
      <c r="M476" s="13" t="str">
        <f>Table1[سال]&amp;"-"&amp;Table1[ماه]</f>
        <v>1398-فروردین</v>
      </c>
      <c r="N476" s="9"/>
    </row>
    <row r="477" spans="1:14" ht="15.75" x14ac:dyDescent="0.25">
      <c r="A477" s="17" t="str">
        <f>IF(AND(C477&gt;='گزارش روزانه'!$F$2,C477&lt;='گزارش روزانه'!$F$4,J477='گزارش روزانه'!$D$6),MAX($A$1:A476)+1,"")</f>
        <v/>
      </c>
      <c r="B477" s="10">
        <v>476</v>
      </c>
      <c r="C477" s="10" t="s">
        <v>2519</v>
      </c>
      <c r="D477" s="10" t="s">
        <v>2530</v>
      </c>
      <c r="E477" s="11">
        <v>0</v>
      </c>
      <c r="F477" s="11">
        <v>94099655</v>
      </c>
      <c r="G477" s="11">
        <v>94800746</v>
      </c>
      <c r="H4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77" s="10">
        <f>VALUE(IFERROR(MID(Table1[شرح],11,FIND("سهم",Table1[شرح])-11),0))</f>
        <v>7013</v>
      </c>
      <c r="J477" s="10" t="str">
        <f>IFERROR(MID(Table1[شرح],FIND("سهم",Table1[شرح])+4,FIND("به نرخ",Table1[شرح])-FIND("سهم",Table1[شرح])-5),"")</f>
        <v>به پرداخت ملت</v>
      </c>
      <c r="K477" s="10" t="str">
        <f>CHOOSE(MID(Table1[تاریخ],6,2),"فروردین","اردیبهشت","خرداد","تیر","مرداد","شهریور","مهر","آبان","آذر","دی","بهمن","اسفند")</f>
        <v>فروردین</v>
      </c>
      <c r="L477" s="10" t="str">
        <f>LEFT(Table1[[#All],[تاریخ]],4)</f>
        <v>1398</v>
      </c>
      <c r="M477" s="13" t="str">
        <f>Table1[سال]&amp;"-"&amp;Table1[ماه]</f>
        <v>1398-فروردین</v>
      </c>
      <c r="N477" s="9"/>
    </row>
    <row r="478" spans="1:14" ht="15.75" x14ac:dyDescent="0.25">
      <c r="A478" s="17" t="str">
        <f>IF(AND(C478&gt;='گزارش روزانه'!$F$2,C478&lt;='گزارش روزانه'!$F$4,J478='گزارش روزانه'!$D$6),MAX($A$1:A477)+1,"")</f>
        <v/>
      </c>
      <c r="B478" s="10">
        <v>477</v>
      </c>
      <c r="C478" s="10" t="s">
        <v>2519</v>
      </c>
      <c r="D478" s="10" t="s">
        <v>2531</v>
      </c>
      <c r="E478" s="11">
        <v>450000000</v>
      </c>
      <c r="F478" s="11">
        <v>0</v>
      </c>
      <c r="G478" s="11">
        <v>701091</v>
      </c>
      <c r="H4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478" s="10">
        <f>VALUE(IFERROR(MID(Table1[شرح],11,FIND("سهم",Table1[شرح])-11),0))</f>
        <v>0</v>
      </c>
      <c r="J478" s="10" t="str">
        <f>IFERROR(MID(Table1[شرح],FIND("سهم",Table1[شرح])+4,FIND("به نرخ",Table1[شرح])-FIND("سهم",Table1[شرح])-5),"")</f>
        <v/>
      </c>
      <c r="K478" s="10" t="str">
        <f>CHOOSE(MID(Table1[تاریخ],6,2),"فروردین","اردیبهشت","خرداد","تیر","مرداد","شهریور","مهر","آبان","آذر","دی","بهمن","اسفند")</f>
        <v>فروردین</v>
      </c>
      <c r="L478" s="10" t="str">
        <f>LEFT(Table1[[#All],[تاریخ]],4)</f>
        <v>1398</v>
      </c>
      <c r="M478" s="13" t="str">
        <f>Table1[سال]&amp;"-"&amp;Table1[ماه]</f>
        <v>1398-فروردین</v>
      </c>
      <c r="N478" s="9"/>
    </row>
    <row r="479" spans="1:14" ht="15.75" x14ac:dyDescent="0.25">
      <c r="A479" s="17" t="str">
        <f>IF(AND(C479&gt;='گزارش روزانه'!$F$2,C479&lt;='گزارش روزانه'!$F$4,J479='گزارش روزانه'!$D$6),MAX($A$1:A478)+1,"")</f>
        <v/>
      </c>
      <c r="B479" s="10">
        <v>478</v>
      </c>
      <c r="C479" s="10" t="s">
        <v>2517</v>
      </c>
      <c r="D479" s="10" t="s">
        <v>2518</v>
      </c>
      <c r="E479" s="11">
        <v>0</v>
      </c>
      <c r="F479" s="11">
        <v>2000000</v>
      </c>
      <c r="G479" s="11">
        <v>6974</v>
      </c>
      <c r="H4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479" s="10">
        <f>VALUE(IFERROR(MID(Table1[شرح],11,FIND("سهم",Table1[شرح])-11),0))</f>
        <v>0</v>
      </c>
      <c r="J479" s="10" t="str">
        <f>IFERROR(MID(Table1[شرح],FIND("سهم",Table1[شرح])+4,FIND("به نرخ",Table1[شرح])-FIND("سهم",Table1[شرح])-5),"")</f>
        <v/>
      </c>
      <c r="K479" s="10" t="str">
        <f>CHOOSE(MID(Table1[تاریخ],6,2),"فروردین","اردیبهشت","خرداد","تیر","مرداد","شهریور","مهر","آبان","آذر","دی","بهمن","اسفند")</f>
        <v>فروردین</v>
      </c>
      <c r="L479" s="10" t="str">
        <f>LEFT(Table1[[#All],[تاریخ]],4)</f>
        <v>1398</v>
      </c>
      <c r="M479" s="13" t="str">
        <f>Table1[سال]&amp;"-"&amp;Table1[ماه]</f>
        <v>1398-فروردین</v>
      </c>
      <c r="N479" s="9"/>
    </row>
    <row r="480" spans="1:14" ht="15.75" x14ac:dyDescent="0.25">
      <c r="A480" s="17" t="str">
        <f>IF(AND(C480&gt;='گزارش روزانه'!$F$2,C480&lt;='گزارش روزانه'!$F$4,J480='گزارش روزانه'!$D$6),MAX($A$1:A479)+1,"")</f>
        <v/>
      </c>
      <c r="B480" s="10">
        <v>479</v>
      </c>
      <c r="C480" s="10" t="s">
        <v>2472</v>
      </c>
      <c r="D480" s="10" t="s">
        <v>2473</v>
      </c>
      <c r="E480" s="11">
        <v>4586222</v>
      </c>
      <c r="F480" s="11">
        <v>0</v>
      </c>
      <c r="G480" s="11">
        <v>608993</v>
      </c>
      <c r="H4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0" s="10">
        <f>VALUE(IFERROR(MID(Table1[شرح],11,FIND("سهم",Table1[شرح])-11),0))</f>
        <v>581</v>
      </c>
      <c r="J480" s="10" t="str">
        <f>IFERROR(MID(Table1[شرح],FIND("سهم",Table1[شرح])+4,FIND("به نرخ",Table1[شرح])-FIND("سهم",Table1[شرح])-5),"")</f>
        <v>آتیه داده پرداز(اپرداز1)</v>
      </c>
      <c r="K480" s="10" t="str">
        <f>CHOOSE(MID(Table1[تاریخ],6,2),"فروردین","اردیبهشت","خرداد","تیر","مرداد","شهریور","مهر","آبان","آذر","دی","بهمن","اسفند")</f>
        <v>فروردین</v>
      </c>
      <c r="L480" s="10" t="str">
        <f>LEFT(Table1[[#All],[تاریخ]],4)</f>
        <v>1398</v>
      </c>
      <c r="M480" s="13" t="str">
        <f>Table1[سال]&amp;"-"&amp;Table1[ماه]</f>
        <v>1398-فروردین</v>
      </c>
      <c r="N480" s="9"/>
    </row>
    <row r="481" spans="1:14" ht="15.75" x14ac:dyDescent="0.25">
      <c r="A481" s="17" t="str">
        <f>IF(AND(C481&gt;='گزارش روزانه'!$F$2,C481&lt;='گزارش روزانه'!$F$4,J481='گزارش روزانه'!$D$6),MAX($A$1:A480)+1,"")</f>
        <v/>
      </c>
      <c r="B481" s="10">
        <v>480</v>
      </c>
      <c r="C481" s="10" t="s">
        <v>2472</v>
      </c>
      <c r="D481" s="10" t="s">
        <v>2474</v>
      </c>
      <c r="E481" s="11">
        <v>45268675</v>
      </c>
      <c r="F481" s="11">
        <v>0</v>
      </c>
      <c r="G481" s="11">
        <v>5195215</v>
      </c>
      <c r="H4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1" s="10">
        <f>VALUE(IFERROR(MID(Table1[شرح],11,FIND("سهم",Table1[شرح])-11),0))</f>
        <v>1159</v>
      </c>
      <c r="J481" s="10" t="str">
        <f>IFERROR(MID(Table1[شرح],FIND("سهم",Table1[شرح])+4,FIND("به نرخ",Table1[شرح])-FIND("سهم",Table1[شرح])-5),"")</f>
        <v>فرآوری موادمعدنی ایران(فرآور1)</v>
      </c>
      <c r="K481" s="10" t="str">
        <f>CHOOSE(MID(Table1[تاریخ],6,2),"فروردین","اردیبهشت","خرداد","تیر","مرداد","شهریور","مهر","آبان","آذر","دی","بهمن","اسفند")</f>
        <v>فروردین</v>
      </c>
      <c r="L481" s="10" t="str">
        <f>LEFT(Table1[[#All],[تاریخ]],4)</f>
        <v>1398</v>
      </c>
      <c r="M481" s="13" t="str">
        <f>Table1[سال]&amp;"-"&amp;Table1[ماه]</f>
        <v>1398-فروردین</v>
      </c>
      <c r="N481" s="9"/>
    </row>
    <row r="482" spans="1:14" ht="15.75" x14ac:dyDescent="0.25">
      <c r="A482" s="17" t="str">
        <f>IF(AND(C482&gt;='گزارش روزانه'!$F$2,C482&lt;='گزارش روزانه'!$F$4,J482='گزارش روزانه'!$D$6),MAX($A$1:A481)+1,"")</f>
        <v/>
      </c>
      <c r="B482" s="10">
        <v>481</v>
      </c>
      <c r="C482" s="10" t="s">
        <v>2472</v>
      </c>
      <c r="D482" s="10" t="s">
        <v>2475</v>
      </c>
      <c r="E482" s="11">
        <v>30645015</v>
      </c>
      <c r="F482" s="11">
        <v>0</v>
      </c>
      <c r="G482" s="11">
        <v>50463890</v>
      </c>
      <c r="H4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2" s="10">
        <f>VALUE(IFERROR(MID(Table1[شرح],11,FIND("سهم",Table1[شرح])-11),0))</f>
        <v>788</v>
      </c>
      <c r="J482" s="10" t="str">
        <f>IFERROR(MID(Table1[شرح],FIND("سهم",Table1[شرح])+4,FIND("به نرخ",Table1[شرح])-FIND("سهم",Table1[شرح])-5),"")</f>
        <v>فرآوری موادمعدنی ایران(فرآور1)</v>
      </c>
      <c r="K482" s="10" t="str">
        <f>CHOOSE(MID(Table1[تاریخ],6,2),"فروردین","اردیبهشت","خرداد","تیر","مرداد","شهریور","مهر","آبان","آذر","دی","بهمن","اسفند")</f>
        <v>فروردین</v>
      </c>
      <c r="L482" s="10" t="str">
        <f>LEFT(Table1[[#All],[تاریخ]],4)</f>
        <v>1398</v>
      </c>
      <c r="M482" s="13" t="str">
        <f>Table1[سال]&amp;"-"&amp;Table1[ماه]</f>
        <v>1398-فروردین</v>
      </c>
      <c r="N482" s="9"/>
    </row>
    <row r="483" spans="1:14" ht="15.75" x14ac:dyDescent="0.25">
      <c r="A483" s="17" t="str">
        <f>IF(AND(C483&gt;='گزارش روزانه'!$F$2,C483&lt;='گزارش روزانه'!$F$4,J483='گزارش روزانه'!$D$6),MAX($A$1:A482)+1,"")</f>
        <v/>
      </c>
      <c r="B483" s="10">
        <v>482</v>
      </c>
      <c r="C483" s="10" t="s">
        <v>2472</v>
      </c>
      <c r="D483" s="10" t="s">
        <v>2476</v>
      </c>
      <c r="E483" s="11">
        <v>8728165</v>
      </c>
      <c r="F483" s="11">
        <v>0</v>
      </c>
      <c r="G483" s="11">
        <v>81108905</v>
      </c>
      <c r="H4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3" s="10">
        <f>VALUE(IFERROR(MID(Table1[شرح],11,FIND("سهم",Table1[شرح])-11),0))</f>
        <v>223</v>
      </c>
      <c r="J483" s="10" t="str">
        <f>IFERROR(MID(Table1[شرح],FIND("سهم",Table1[شرح])+4,FIND("به نرخ",Table1[شرح])-FIND("سهم",Table1[شرح])-5),"")</f>
        <v>فرآوری موادمعدنی ایران(فرآور1)</v>
      </c>
      <c r="K483" s="10" t="str">
        <f>CHOOSE(MID(Table1[تاریخ],6,2),"فروردین","اردیبهشت","خرداد","تیر","مرداد","شهریور","مهر","آبان","آذر","دی","بهمن","اسفند")</f>
        <v>فروردین</v>
      </c>
      <c r="L483" s="10" t="str">
        <f>LEFT(Table1[[#All],[تاریخ]],4)</f>
        <v>1398</v>
      </c>
      <c r="M483" s="13" t="str">
        <f>Table1[سال]&amp;"-"&amp;Table1[ماه]</f>
        <v>1398-فروردین</v>
      </c>
      <c r="N483" s="9"/>
    </row>
    <row r="484" spans="1:14" ht="15.75" x14ac:dyDescent="0.25">
      <c r="A484" s="17" t="str">
        <f>IF(AND(C484&gt;='گزارش روزانه'!$F$2,C484&lt;='گزارش روزانه'!$F$4,J484='گزارش روزانه'!$D$6),MAX($A$1:A483)+1,"")</f>
        <v/>
      </c>
      <c r="B484" s="10">
        <v>483</v>
      </c>
      <c r="C484" s="10" t="s">
        <v>2472</v>
      </c>
      <c r="D484" s="10" t="s">
        <v>2477</v>
      </c>
      <c r="E484" s="11">
        <v>11204890</v>
      </c>
      <c r="F484" s="11">
        <v>0</v>
      </c>
      <c r="G484" s="11">
        <v>89837070</v>
      </c>
      <c r="H4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4" s="10">
        <f>VALUE(IFERROR(MID(Table1[شرح],11,FIND("سهم",Table1[شرح])-11),0))</f>
        <v>286</v>
      </c>
      <c r="J484" s="10" t="str">
        <f>IFERROR(MID(Table1[شرح],FIND("سهم",Table1[شرح])+4,FIND("به نرخ",Table1[شرح])-FIND("سهم",Table1[شرح])-5),"")</f>
        <v>فرآوری موادمعدنی ایران(فرآور1)</v>
      </c>
      <c r="K484" s="10" t="str">
        <f>CHOOSE(MID(Table1[تاریخ],6,2),"فروردین","اردیبهشت","خرداد","تیر","مرداد","شهریور","مهر","آبان","آذر","دی","بهمن","اسفند")</f>
        <v>فروردین</v>
      </c>
      <c r="L484" s="10" t="str">
        <f>LEFT(Table1[[#All],[تاریخ]],4)</f>
        <v>1398</v>
      </c>
      <c r="M484" s="13" t="str">
        <f>Table1[سال]&amp;"-"&amp;Table1[ماه]</f>
        <v>1398-فروردین</v>
      </c>
      <c r="N484" s="9"/>
    </row>
    <row r="485" spans="1:14" ht="15.75" x14ac:dyDescent="0.25">
      <c r="A485" s="17" t="str">
        <f>IF(AND(C485&gt;='گزارش روزانه'!$F$2,C485&lt;='گزارش روزانه'!$F$4,J485='گزارش روزانه'!$D$6),MAX($A$1:A484)+1,"")</f>
        <v/>
      </c>
      <c r="B485" s="10">
        <v>484</v>
      </c>
      <c r="C485" s="10" t="s">
        <v>2472</v>
      </c>
      <c r="D485" s="10" t="s">
        <v>2478</v>
      </c>
      <c r="E485" s="11">
        <v>7229144</v>
      </c>
      <c r="F485" s="11">
        <v>0</v>
      </c>
      <c r="G485" s="11">
        <v>101041960</v>
      </c>
      <c r="H4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5" s="10">
        <f>VALUE(IFERROR(MID(Table1[شرح],11,FIND("سهم",Table1[شرح])-11),0))</f>
        <v>185</v>
      </c>
      <c r="J485" s="10" t="str">
        <f>IFERROR(MID(Table1[شرح],FIND("سهم",Table1[شرح])+4,FIND("به نرخ",Table1[شرح])-FIND("سهم",Table1[شرح])-5),"")</f>
        <v>فرآوری موادمعدنی ایران(فرآور1)</v>
      </c>
      <c r="K485" s="10" t="str">
        <f>CHOOSE(MID(Table1[تاریخ],6,2),"فروردین","اردیبهشت","خرداد","تیر","مرداد","شهریور","مهر","آبان","آذر","دی","بهمن","اسفند")</f>
        <v>فروردین</v>
      </c>
      <c r="L485" s="10" t="str">
        <f>LEFT(Table1[[#All],[تاریخ]],4)</f>
        <v>1398</v>
      </c>
      <c r="M485" s="13" t="str">
        <f>Table1[سال]&amp;"-"&amp;Table1[ماه]</f>
        <v>1398-فروردین</v>
      </c>
      <c r="N485" s="9"/>
    </row>
    <row r="486" spans="1:14" ht="15.75" x14ac:dyDescent="0.25">
      <c r="A486" s="17" t="str">
        <f>IF(AND(C486&gt;='گزارش روزانه'!$F$2,C486&lt;='گزارش روزانه'!$F$4,J486='گزارش روزانه'!$D$6),MAX($A$1:A485)+1,"")</f>
        <v/>
      </c>
      <c r="B486" s="10">
        <v>485</v>
      </c>
      <c r="C486" s="10" t="s">
        <v>2472</v>
      </c>
      <c r="D486" s="10" t="s">
        <v>2479</v>
      </c>
      <c r="E486" s="11">
        <v>134922745</v>
      </c>
      <c r="F486" s="11">
        <v>0</v>
      </c>
      <c r="G486" s="11">
        <v>108271104</v>
      </c>
      <c r="H4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6" s="10">
        <f>VALUE(IFERROR(MID(Table1[شرح],11,FIND("سهم",Table1[شرح])-11),0))</f>
        <v>3448</v>
      </c>
      <c r="J486" s="10" t="str">
        <f>IFERROR(MID(Table1[شرح],FIND("سهم",Table1[شرح])+4,FIND("به نرخ",Table1[شرح])-FIND("سهم",Table1[شرح])-5),"")</f>
        <v>فرآوری موادمعدنی ایران(فرآور1)</v>
      </c>
      <c r="K486" s="10" t="str">
        <f>CHOOSE(MID(Table1[تاریخ],6,2),"فروردین","اردیبهشت","خرداد","تیر","مرداد","شهریور","مهر","آبان","آذر","دی","بهمن","اسفند")</f>
        <v>فروردین</v>
      </c>
      <c r="L486" s="10" t="str">
        <f>LEFT(Table1[[#All],[تاریخ]],4)</f>
        <v>1398</v>
      </c>
      <c r="M486" s="13" t="str">
        <f>Table1[سال]&amp;"-"&amp;Table1[ماه]</f>
        <v>1398-فروردین</v>
      </c>
      <c r="N486" s="9"/>
    </row>
    <row r="487" spans="1:14" ht="15.75" x14ac:dyDescent="0.25">
      <c r="A487" s="17" t="str">
        <f>IF(AND(C487&gt;='گزارش روزانه'!$F$2,C487&lt;='گزارش روزانه'!$F$4,J487='گزارش روزانه'!$D$6),MAX($A$1:A486)+1,"")</f>
        <v/>
      </c>
      <c r="B487" s="10">
        <v>486</v>
      </c>
      <c r="C487" s="10" t="s">
        <v>2472</v>
      </c>
      <c r="D487" s="10" t="s">
        <v>2480</v>
      </c>
      <c r="E487" s="11">
        <v>9157762</v>
      </c>
      <c r="F487" s="11">
        <v>0</v>
      </c>
      <c r="G487" s="11">
        <v>243193849</v>
      </c>
      <c r="H4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7" s="10">
        <f>VALUE(IFERROR(MID(Table1[شرح],11,FIND("سهم",Table1[شرح])-11),0))</f>
        <v>234</v>
      </c>
      <c r="J487" s="10" t="str">
        <f>IFERROR(MID(Table1[شرح],FIND("سهم",Table1[شرح])+4,FIND("به نرخ",Table1[شرح])-FIND("سهم",Table1[شرح])-5),"")</f>
        <v>فرآوری موادمعدنی ایران(فرآور1)</v>
      </c>
      <c r="K487" s="10" t="str">
        <f>CHOOSE(MID(Table1[تاریخ],6,2),"فروردین","اردیبهشت","خرداد","تیر","مرداد","شهریور","مهر","آبان","آذر","دی","بهمن","اسفند")</f>
        <v>فروردین</v>
      </c>
      <c r="L487" s="10" t="str">
        <f>LEFT(Table1[[#All],[تاریخ]],4)</f>
        <v>1398</v>
      </c>
      <c r="M487" s="13" t="str">
        <f>Table1[سال]&amp;"-"&amp;Table1[ماه]</f>
        <v>1398-فروردین</v>
      </c>
      <c r="N487" s="9"/>
    </row>
    <row r="488" spans="1:14" ht="15.75" x14ac:dyDescent="0.25">
      <c r="A488" s="17" t="str">
        <f>IF(AND(C488&gt;='گزارش روزانه'!$F$2,C488&lt;='گزارش روزانه'!$F$4,J488='گزارش روزانه'!$D$6),MAX($A$1:A487)+1,"")</f>
        <v/>
      </c>
      <c r="B488" s="10">
        <v>487</v>
      </c>
      <c r="C488" s="10" t="s">
        <v>2472</v>
      </c>
      <c r="D488" s="10" t="s">
        <v>2481</v>
      </c>
      <c r="E488" s="11">
        <v>42830019</v>
      </c>
      <c r="F488" s="11">
        <v>0</v>
      </c>
      <c r="G488" s="11">
        <v>252351611</v>
      </c>
      <c r="H4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8" s="10">
        <f>VALUE(IFERROR(MID(Table1[شرح],11,FIND("سهم",Table1[شرح])-11),0))</f>
        <v>1096</v>
      </c>
      <c r="J488" s="10" t="str">
        <f>IFERROR(MID(Table1[شرح],FIND("سهم",Table1[شرح])+4,FIND("به نرخ",Table1[شرح])-FIND("سهم",Table1[شرح])-5),"")</f>
        <v>فرآوری موادمعدنی ایران(فرآور1)</v>
      </c>
      <c r="K488" s="10" t="str">
        <f>CHOOSE(MID(Table1[تاریخ],6,2),"فروردین","اردیبهشت","خرداد","تیر","مرداد","شهریور","مهر","آبان","آذر","دی","بهمن","اسفند")</f>
        <v>فروردین</v>
      </c>
      <c r="L488" s="10" t="str">
        <f>LEFT(Table1[[#All],[تاریخ]],4)</f>
        <v>1398</v>
      </c>
      <c r="M488" s="13" t="str">
        <f>Table1[سال]&amp;"-"&amp;Table1[ماه]</f>
        <v>1398-فروردین</v>
      </c>
      <c r="N488" s="9"/>
    </row>
    <row r="489" spans="1:14" ht="15.75" x14ac:dyDescent="0.25">
      <c r="A489" s="17" t="str">
        <f>IF(AND(C489&gt;='گزارش روزانه'!$F$2,C489&lt;='گزارش روزانه'!$F$4,J489='گزارش روزانه'!$D$6),MAX($A$1:A488)+1,"")</f>
        <v/>
      </c>
      <c r="B489" s="10">
        <v>488</v>
      </c>
      <c r="C489" s="10" t="s">
        <v>2472</v>
      </c>
      <c r="D489" s="10" t="s">
        <v>2482</v>
      </c>
      <c r="E489" s="11">
        <v>70475897</v>
      </c>
      <c r="F489" s="11">
        <v>0</v>
      </c>
      <c r="G489" s="11">
        <v>295181630</v>
      </c>
      <c r="H4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89" s="10">
        <f>VALUE(IFERROR(MID(Table1[شرح],11,FIND("سهم",Table1[شرح])-11),0))</f>
        <v>1808</v>
      </c>
      <c r="J489" s="10" t="str">
        <f>IFERROR(MID(Table1[شرح],FIND("سهم",Table1[شرح])+4,FIND("به نرخ",Table1[شرح])-FIND("سهم",Table1[شرح])-5),"")</f>
        <v>فرآوری موادمعدنی ایران(فرآور1)</v>
      </c>
      <c r="K489" s="10" t="str">
        <f>CHOOSE(MID(Table1[تاریخ],6,2),"فروردین","اردیبهشت","خرداد","تیر","مرداد","شهریور","مهر","آبان","آذر","دی","بهمن","اسفند")</f>
        <v>فروردین</v>
      </c>
      <c r="L489" s="10" t="str">
        <f>LEFT(Table1[[#All],[تاریخ]],4)</f>
        <v>1398</v>
      </c>
      <c r="M489" s="13" t="str">
        <f>Table1[سال]&amp;"-"&amp;Table1[ماه]</f>
        <v>1398-فروردین</v>
      </c>
      <c r="N489" s="9"/>
    </row>
    <row r="490" spans="1:14" ht="15.75" x14ac:dyDescent="0.25">
      <c r="A490" s="17" t="str">
        <f>IF(AND(C490&gt;='گزارش روزانه'!$F$2,C490&lt;='گزارش روزانه'!$F$4,J490='گزارش روزانه'!$D$6),MAX($A$1:A489)+1,"")</f>
        <v/>
      </c>
      <c r="B490" s="10">
        <v>489</v>
      </c>
      <c r="C490" s="10" t="s">
        <v>2472</v>
      </c>
      <c r="D490" s="10" t="s">
        <v>2483</v>
      </c>
      <c r="E490" s="11">
        <v>79403667</v>
      </c>
      <c r="F490" s="11">
        <v>0</v>
      </c>
      <c r="G490" s="11">
        <v>365657527</v>
      </c>
      <c r="H4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90" s="10">
        <f>VALUE(IFERROR(MID(Table1[شرح],11,FIND("سهم",Table1[شرح])-11),0))</f>
        <v>2033</v>
      </c>
      <c r="J490" s="10" t="str">
        <f>IFERROR(MID(Table1[شرح],FIND("سهم",Table1[شرح])+4,FIND("به نرخ",Table1[شرح])-FIND("سهم",Table1[شرح])-5),"")</f>
        <v>فرآوری موادمعدنی ایران(فرآور1)</v>
      </c>
      <c r="K490" s="10" t="str">
        <f>CHOOSE(MID(Table1[تاریخ],6,2),"فروردین","اردیبهشت","خرداد","تیر","مرداد","شهریور","مهر","آبان","آذر","دی","بهمن","اسفند")</f>
        <v>فروردین</v>
      </c>
      <c r="L490" s="10" t="str">
        <f>LEFT(Table1[[#All],[تاریخ]],4)</f>
        <v>1398</v>
      </c>
      <c r="M490" s="13" t="str">
        <f>Table1[سال]&amp;"-"&amp;Table1[ماه]</f>
        <v>1398-فروردین</v>
      </c>
      <c r="N490" s="9"/>
    </row>
    <row r="491" spans="1:14" ht="15.75" x14ac:dyDescent="0.25">
      <c r="A491" s="17" t="str">
        <f>IF(AND(C491&gt;='گزارش روزانه'!$F$2,C491&lt;='گزارش روزانه'!$F$4,J491='گزارش روزانه'!$D$6),MAX($A$1:A490)+1,"")</f>
        <v/>
      </c>
      <c r="B491" s="10">
        <v>490</v>
      </c>
      <c r="C491" s="10" t="s">
        <v>2472</v>
      </c>
      <c r="D491" s="10" t="s">
        <v>2484</v>
      </c>
      <c r="E491" s="11">
        <v>24307440</v>
      </c>
      <c r="F491" s="11">
        <v>0</v>
      </c>
      <c r="G491" s="11">
        <v>445061194</v>
      </c>
      <c r="H4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91" s="10">
        <f>VALUE(IFERROR(MID(Table1[شرح],11,FIND("سهم",Table1[شرح])-11),0))</f>
        <v>622</v>
      </c>
      <c r="J491" s="10" t="str">
        <f>IFERROR(MID(Table1[شرح],FIND("سهم",Table1[شرح])+4,FIND("به نرخ",Table1[شرح])-FIND("سهم",Table1[شرح])-5),"")</f>
        <v>فرآوری موادمعدنی ایران(فرآور1)</v>
      </c>
      <c r="K491" s="10" t="str">
        <f>CHOOSE(MID(Table1[تاریخ],6,2),"فروردین","اردیبهشت","خرداد","تیر","مرداد","شهریور","مهر","آبان","آذر","دی","بهمن","اسفند")</f>
        <v>فروردین</v>
      </c>
      <c r="L491" s="10" t="str">
        <f>LEFT(Table1[[#All],[تاریخ]],4)</f>
        <v>1398</v>
      </c>
      <c r="M491" s="13" t="str">
        <f>Table1[سال]&amp;"-"&amp;Table1[ماه]</f>
        <v>1398-فروردین</v>
      </c>
      <c r="N491" s="9"/>
    </row>
    <row r="492" spans="1:14" ht="15.75" x14ac:dyDescent="0.25">
      <c r="A492" s="17" t="str">
        <f>IF(AND(C492&gt;='گزارش روزانه'!$F$2,C492&lt;='گزارش روزانه'!$F$4,J492='گزارش روزانه'!$D$6),MAX($A$1:A491)+1,"")</f>
        <v/>
      </c>
      <c r="B492" s="10">
        <v>491</v>
      </c>
      <c r="C492" s="10" t="s">
        <v>2472</v>
      </c>
      <c r="D492" s="10" t="s">
        <v>2485</v>
      </c>
      <c r="E492" s="11">
        <v>804917962</v>
      </c>
      <c r="F492" s="11">
        <v>0</v>
      </c>
      <c r="G492" s="11">
        <v>469368634</v>
      </c>
      <c r="H4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92" s="10">
        <f>VALUE(IFERROR(MID(Table1[شرح],11,FIND("سهم",Table1[شرح])-11),0))</f>
        <v>20598</v>
      </c>
      <c r="J492" s="10" t="str">
        <f>IFERROR(MID(Table1[شرح],FIND("سهم",Table1[شرح])+4,FIND("به نرخ",Table1[شرح])-FIND("سهم",Table1[شرح])-5),"")</f>
        <v>فرآوری موادمعدنی ایران(فرآور1)</v>
      </c>
      <c r="K492" s="10" t="str">
        <f>CHOOSE(MID(Table1[تاریخ],6,2),"فروردین","اردیبهشت","خرداد","تیر","مرداد","شهریور","مهر","آبان","آذر","دی","بهمن","اسفند")</f>
        <v>فروردین</v>
      </c>
      <c r="L492" s="10" t="str">
        <f>LEFT(Table1[[#All],[تاریخ]],4)</f>
        <v>1398</v>
      </c>
      <c r="M492" s="13" t="str">
        <f>Table1[سال]&amp;"-"&amp;Table1[ماه]</f>
        <v>1398-فروردین</v>
      </c>
      <c r="N492" s="9"/>
    </row>
    <row r="493" spans="1:14" ht="15.75" x14ac:dyDescent="0.25">
      <c r="A493" s="17" t="str">
        <f>IF(AND(C493&gt;='گزارش روزانه'!$F$2,C493&lt;='گزارش روزانه'!$F$4,J493='گزارش روزانه'!$D$6),MAX($A$1:A492)+1,"")</f>
        <v/>
      </c>
      <c r="B493" s="10">
        <v>492</v>
      </c>
      <c r="C493" s="10" t="s">
        <v>2472</v>
      </c>
      <c r="D493" s="10" t="s">
        <v>2486</v>
      </c>
      <c r="E493" s="11">
        <v>9978074</v>
      </c>
      <c r="F493" s="11">
        <v>0</v>
      </c>
      <c r="G493" s="11">
        <v>1274286596</v>
      </c>
      <c r="H4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93" s="10">
        <f>VALUE(IFERROR(MID(Table1[شرح],11,FIND("سهم",Table1[شرح])-11),0))</f>
        <v>255</v>
      </c>
      <c r="J493" s="10" t="str">
        <f>IFERROR(MID(Table1[شرح],FIND("سهم",Table1[شرح])+4,FIND("به نرخ",Table1[شرح])-FIND("سهم",Table1[شرح])-5),"")</f>
        <v>فرآوری موادمعدنی ایران(فرآور1)</v>
      </c>
      <c r="K493" s="10" t="str">
        <f>CHOOSE(MID(Table1[تاریخ],6,2),"فروردین","اردیبهشت","خرداد","تیر","مرداد","شهریور","مهر","آبان","آذر","دی","بهمن","اسفند")</f>
        <v>فروردین</v>
      </c>
      <c r="L493" s="10" t="str">
        <f>LEFT(Table1[[#All],[تاریخ]],4)</f>
        <v>1398</v>
      </c>
      <c r="M493" s="13" t="str">
        <f>Table1[سال]&amp;"-"&amp;Table1[ماه]</f>
        <v>1398-فروردین</v>
      </c>
      <c r="N493" s="9"/>
    </row>
    <row r="494" spans="1:14" ht="15.75" x14ac:dyDescent="0.25">
      <c r="A494" s="17" t="str">
        <f>IF(AND(C494&gt;='گزارش روزانه'!$F$2,C494&lt;='گزارش روزانه'!$F$4,J494='گزارش روزانه'!$D$6),MAX($A$1:A493)+1,"")</f>
        <v/>
      </c>
      <c r="B494" s="10">
        <v>493</v>
      </c>
      <c r="C494" s="10" t="s">
        <v>2472</v>
      </c>
      <c r="D494" s="10" t="s">
        <v>2487</v>
      </c>
      <c r="E494" s="11">
        <v>500687808</v>
      </c>
      <c r="F494" s="11">
        <v>0</v>
      </c>
      <c r="G494" s="11">
        <v>1284264670</v>
      </c>
      <c r="H4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94" s="10">
        <f>VALUE(IFERROR(MID(Table1[شرح],11,FIND("سهم",Table1[شرح])-11),0))</f>
        <v>12815</v>
      </c>
      <c r="J494" s="10" t="str">
        <f>IFERROR(MID(Table1[شرح],FIND("سهم",Table1[شرح])+4,FIND("به نرخ",Table1[شرح])-FIND("سهم",Table1[شرح])-5),"")</f>
        <v>فرآوری موادمعدنی ایران(فرآور1)</v>
      </c>
      <c r="K494" s="10" t="str">
        <f>CHOOSE(MID(Table1[تاریخ],6,2),"فروردین","اردیبهشت","خرداد","تیر","مرداد","شهریور","مهر","آبان","آذر","دی","بهمن","اسفند")</f>
        <v>فروردین</v>
      </c>
      <c r="L494" s="10" t="str">
        <f>LEFT(Table1[[#All],[تاریخ]],4)</f>
        <v>1398</v>
      </c>
      <c r="M494" s="13" t="str">
        <f>Table1[سال]&amp;"-"&amp;Table1[ماه]</f>
        <v>1398-فروردین</v>
      </c>
      <c r="N494" s="9"/>
    </row>
    <row r="495" spans="1:14" ht="15.75" x14ac:dyDescent="0.25">
      <c r="A495" s="17" t="str">
        <f>IF(AND(C495&gt;='گزارش روزانه'!$F$2,C495&lt;='گزارش روزانه'!$F$4,J495='گزارش روزانه'!$D$6),MAX($A$1:A494)+1,"")</f>
        <v/>
      </c>
      <c r="B495" s="10">
        <v>494</v>
      </c>
      <c r="C495" s="10" t="s">
        <v>2472</v>
      </c>
      <c r="D495" s="10" t="s">
        <v>2488</v>
      </c>
      <c r="E495" s="11">
        <v>191946354</v>
      </c>
      <c r="F495" s="11">
        <v>0</v>
      </c>
      <c r="G495" s="11">
        <v>1784952478</v>
      </c>
      <c r="H4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495" s="10">
        <f>VALUE(IFERROR(MID(Table1[شرح],11,FIND("سهم",Table1[شرح])-11),0))</f>
        <v>4904</v>
      </c>
      <c r="J495" s="10" t="str">
        <f>IFERROR(MID(Table1[شرح],FIND("سهم",Table1[شرح])+4,FIND("به نرخ",Table1[شرح])-FIND("سهم",Table1[شرح])-5),"")</f>
        <v>فرآوری موادمعدنی ایران(فرآور1)</v>
      </c>
      <c r="K495" s="10" t="str">
        <f>CHOOSE(MID(Table1[تاریخ],6,2),"فروردین","اردیبهشت","خرداد","تیر","مرداد","شهریور","مهر","آبان","آذر","دی","بهمن","اسفند")</f>
        <v>فروردین</v>
      </c>
      <c r="L495" s="10" t="str">
        <f>LEFT(Table1[[#All],[تاریخ]],4)</f>
        <v>1398</v>
      </c>
      <c r="M495" s="13" t="str">
        <f>Table1[سال]&amp;"-"&amp;Table1[ماه]</f>
        <v>1398-فروردین</v>
      </c>
      <c r="N495" s="9"/>
    </row>
    <row r="496" spans="1:14" ht="15.75" x14ac:dyDescent="0.25">
      <c r="A496" s="17" t="str">
        <f>IF(AND(C496&gt;='گزارش روزانه'!$F$2,C496&lt;='گزارش روزانه'!$F$4,J496='گزارش روزانه'!$D$6),MAX($A$1:A495)+1,"")</f>
        <v/>
      </c>
      <c r="B496" s="10">
        <v>495</v>
      </c>
      <c r="C496" s="10" t="s">
        <v>2472</v>
      </c>
      <c r="D496" s="10" t="s">
        <v>2489</v>
      </c>
      <c r="E496" s="11">
        <v>0</v>
      </c>
      <c r="F496" s="11">
        <v>21155704</v>
      </c>
      <c r="G496" s="11">
        <v>1976898832</v>
      </c>
      <c r="H4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96" s="10">
        <f>VALUE(IFERROR(MID(Table1[شرح],11,FIND("سهم",Table1[شرح])-11),0))</f>
        <v>980</v>
      </c>
      <c r="J496" s="10" t="str">
        <f>IFERROR(MID(Table1[شرح],FIND("سهم",Table1[شرح])+4,FIND("به نرخ",Table1[شرح])-FIND("سهم",Table1[شرح])-5),"")</f>
        <v>فرآورده های غدایی وقندپیرانشهر(قپیرا1)</v>
      </c>
      <c r="K496" s="10" t="str">
        <f>CHOOSE(MID(Table1[تاریخ],6,2),"فروردین","اردیبهشت","خرداد","تیر","مرداد","شهریور","مهر","آبان","آذر","دی","بهمن","اسفند")</f>
        <v>فروردین</v>
      </c>
      <c r="L496" s="10" t="str">
        <f>LEFT(Table1[[#All],[تاریخ]],4)</f>
        <v>1398</v>
      </c>
      <c r="M496" s="13" t="str">
        <f>Table1[سال]&amp;"-"&amp;Table1[ماه]</f>
        <v>1398-فروردین</v>
      </c>
      <c r="N496" s="9"/>
    </row>
    <row r="497" spans="1:14" ht="15.75" x14ac:dyDescent="0.25">
      <c r="A497" s="17" t="str">
        <f>IF(AND(C497&gt;='گزارش روزانه'!$F$2,C497&lt;='گزارش روزانه'!$F$4,J497='گزارش روزانه'!$D$6),MAX($A$1:A496)+1,"")</f>
        <v/>
      </c>
      <c r="B497" s="10">
        <v>496</v>
      </c>
      <c r="C497" s="10" t="s">
        <v>2472</v>
      </c>
      <c r="D497" s="10" t="s">
        <v>2490</v>
      </c>
      <c r="E497" s="11">
        <v>0</v>
      </c>
      <c r="F497" s="11">
        <v>45541600</v>
      </c>
      <c r="G497" s="11">
        <v>1955743128</v>
      </c>
      <c r="H4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97" s="10">
        <f>VALUE(IFERROR(MID(Table1[شرح],11,FIND("سهم",Table1[شرح])-11),0))</f>
        <v>2044</v>
      </c>
      <c r="J497" s="10" t="str">
        <f>IFERROR(MID(Table1[شرح],FIND("سهم",Table1[شرح])+4,FIND("به نرخ",Table1[شرح])-FIND("سهم",Table1[شرح])-5),"")</f>
        <v>فرآورده های غدایی وقندپیرانشهر(قپیرا1)</v>
      </c>
      <c r="K497" s="10" t="str">
        <f>CHOOSE(MID(Table1[تاریخ],6,2),"فروردین","اردیبهشت","خرداد","تیر","مرداد","شهریور","مهر","آبان","آذر","دی","بهمن","اسفند")</f>
        <v>فروردین</v>
      </c>
      <c r="L497" s="10" t="str">
        <f>LEFT(Table1[[#All],[تاریخ]],4)</f>
        <v>1398</v>
      </c>
      <c r="M497" s="13" t="str">
        <f>Table1[سال]&amp;"-"&amp;Table1[ماه]</f>
        <v>1398-فروردین</v>
      </c>
      <c r="N497" s="9"/>
    </row>
    <row r="498" spans="1:14" ht="15.75" x14ac:dyDescent="0.25">
      <c r="A498" s="17" t="str">
        <f>IF(AND(C498&gt;='گزارش روزانه'!$F$2,C498&lt;='گزارش روزانه'!$F$4,J498='گزارش روزانه'!$D$6),MAX($A$1:A497)+1,"")</f>
        <v/>
      </c>
      <c r="B498" s="10">
        <v>497</v>
      </c>
      <c r="C498" s="10" t="s">
        <v>2472</v>
      </c>
      <c r="D498" s="10" t="s">
        <v>2491</v>
      </c>
      <c r="E498" s="11">
        <v>0</v>
      </c>
      <c r="F498" s="11">
        <v>82776191</v>
      </c>
      <c r="G498" s="11">
        <v>1910201528</v>
      </c>
      <c r="H4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98" s="10">
        <f>VALUE(IFERROR(MID(Table1[شرح],11,FIND("سهم",Table1[شرح])-11),0))</f>
        <v>3850</v>
      </c>
      <c r="J498" s="10" t="str">
        <f>IFERROR(MID(Table1[شرح],FIND("سهم",Table1[شرح])+4,FIND("به نرخ",Table1[شرح])-FIND("سهم",Table1[شرح])-5),"")</f>
        <v>فرآورده های غدایی وقندپیرانشهر(قپیرا1)</v>
      </c>
      <c r="K498" s="10" t="str">
        <f>CHOOSE(MID(Table1[تاریخ],6,2),"فروردین","اردیبهشت","خرداد","تیر","مرداد","شهریور","مهر","آبان","آذر","دی","بهمن","اسفند")</f>
        <v>فروردین</v>
      </c>
      <c r="L498" s="10" t="str">
        <f>LEFT(Table1[[#All],[تاریخ]],4)</f>
        <v>1398</v>
      </c>
      <c r="M498" s="13" t="str">
        <f>Table1[سال]&amp;"-"&amp;Table1[ماه]</f>
        <v>1398-فروردین</v>
      </c>
      <c r="N498" s="9"/>
    </row>
    <row r="499" spans="1:14" ht="15.75" x14ac:dyDescent="0.25">
      <c r="A499" s="17" t="str">
        <f>IF(AND(C499&gt;='گزارش روزانه'!$F$2,C499&lt;='گزارش روزانه'!$F$4,J499='گزارش روزانه'!$D$6),MAX($A$1:A498)+1,"")</f>
        <v/>
      </c>
      <c r="B499" s="10">
        <v>498</v>
      </c>
      <c r="C499" s="10" t="s">
        <v>2472</v>
      </c>
      <c r="D499" s="10" t="s">
        <v>2492</v>
      </c>
      <c r="E499" s="11">
        <v>0</v>
      </c>
      <c r="F499" s="11">
        <v>35215274</v>
      </c>
      <c r="G499" s="11">
        <v>1827425337</v>
      </c>
      <c r="H4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499" s="10">
        <f>VALUE(IFERROR(MID(Table1[شرح],11,FIND("سهم",Table1[شرح])-11),0))</f>
        <v>6000</v>
      </c>
      <c r="J499" s="10" t="str">
        <f>IFERROR(MID(Table1[شرح],FIND("سهم",Table1[شرح])+4,FIND("به نرخ",Table1[شرح])-FIND("سهم",Table1[شرح])-5),"")</f>
        <v>زرین معدن آسیا(فزرین1)</v>
      </c>
      <c r="K499" s="10" t="str">
        <f>CHOOSE(MID(Table1[تاریخ],6,2),"فروردین","اردیبهشت","خرداد","تیر","مرداد","شهریور","مهر","آبان","آذر","دی","بهمن","اسفند")</f>
        <v>فروردین</v>
      </c>
      <c r="L499" s="10" t="str">
        <f>LEFT(Table1[[#All],[تاریخ]],4)</f>
        <v>1398</v>
      </c>
      <c r="M499" s="13" t="str">
        <f>Table1[سال]&amp;"-"&amp;Table1[ماه]</f>
        <v>1398-فروردین</v>
      </c>
      <c r="N499" s="9"/>
    </row>
    <row r="500" spans="1:14" ht="15.75" x14ac:dyDescent="0.25">
      <c r="A500" s="17" t="str">
        <f>IF(AND(C500&gt;='گزارش روزانه'!$F$2,C500&lt;='گزارش روزانه'!$F$4,J500='گزارش روزانه'!$D$6),MAX($A$1:A499)+1,"")</f>
        <v/>
      </c>
      <c r="B500" s="10">
        <v>499</v>
      </c>
      <c r="C500" s="10" t="s">
        <v>2472</v>
      </c>
      <c r="D500" s="10" t="s">
        <v>2493</v>
      </c>
      <c r="E500" s="11">
        <v>0</v>
      </c>
      <c r="F500" s="11">
        <v>60386605</v>
      </c>
      <c r="G500" s="11">
        <v>1792210063</v>
      </c>
      <c r="H5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0" s="10">
        <f>VALUE(IFERROR(MID(Table1[شرح],11,FIND("سهم",Table1[شرح])-11),0))</f>
        <v>10189</v>
      </c>
      <c r="J500" s="10" t="str">
        <f>IFERROR(MID(Table1[شرح],FIND("سهم",Table1[شرح])+4,FIND("به نرخ",Table1[شرح])-FIND("سهم",Table1[شرح])-5),"")</f>
        <v>زرین معدن آسیا(فزرین1)</v>
      </c>
      <c r="K500" s="10" t="str">
        <f>CHOOSE(MID(Table1[تاریخ],6,2),"فروردین","اردیبهشت","خرداد","تیر","مرداد","شهریور","مهر","آبان","آذر","دی","بهمن","اسفند")</f>
        <v>فروردین</v>
      </c>
      <c r="L500" s="10" t="str">
        <f>LEFT(Table1[[#All],[تاریخ]],4)</f>
        <v>1398</v>
      </c>
      <c r="M500" s="13" t="str">
        <f>Table1[سال]&amp;"-"&amp;Table1[ماه]</f>
        <v>1398-فروردین</v>
      </c>
      <c r="N500" s="9"/>
    </row>
    <row r="501" spans="1:14" ht="15.75" x14ac:dyDescent="0.25">
      <c r="A501" s="17" t="str">
        <f>IF(AND(C501&gt;='گزارش روزانه'!$F$2,C501&lt;='گزارش روزانه'!$F$4,J501='گزارش روزانه'!$D$6),MAX($A$1:A500)+1,"")</f>
        <v/>
      </c>
      <c r="B501" s="10">
        <v>500</v>
      </c>
      <c r="C501" s="10" t="s">
        <v>2472</v>
      </c>
      <c r="D501" s="10" t="s">
        <v>2494</v>
      </c>
      <c r="E501" s="11">
        <v>0</v>
      </c>
      <c r="F501" s="11">
        <v>11904788</v>
      </c>
      <c r="G501" s="11">
        <v>1731823458</v>
      </c>
      <c r="H5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1" s="10">
        <f>VALUE(IFERROR(MID(Table1[شرح],11,FIND("سهم",Table1[شرح])-11),0))</f>
        <v>2000</v>
      </c>
      <c r="J501" s="10" t="str">
        <f>IFERROR(MID(Table1[شرح],FIND("سهم",Table1[شرح])+4,FIND("به نرخ",Table1[شرح])-FIND("سهم",Table1[شرح])-5),"")</f>
        <v>زرین معدن آسیا(فزرین1)</v>
      </c>
      <c r="K501" s="10" t="str">
        <f>CHOOSE(MID(Table1[تاریخ],6,2),"فروردین","اردیبهشت","خرداد","تیر","مرداد","شهریور","مهر","آبان","آذر","دی","بهمن","اسفند")</f>
        <v>فروردین</v>
      </c>
      <c r="L501" s="10" t="str">
        <f>LEFT(Table1[[#All],[تاریخ]],4)</f>
        <v>1398</v>
      </c>
      <c r="M501" s="13" t="str">
        <f>Table1[سال]&amp;"-"&amp;Table1[ماه]</f>
        <v>1398-فروردین</v>
      </c>
      <c r="N501" s="9"/>
    </row>
    <row r="502" spans="1:14" ht="15.75" x14ac:dyDescent="0.25">
      <c r="A502" s="17" t="str">
        <f>IF(AND(C502&gt;='گزارش روزانه'!$F$2,C502&lt;='گزارش روزانه'!$F$4,J502='گزارش روزانه'!$D$6),MAX($A$1:A501)+1,"")</f>
        <v/>
      </c>
      <c r="B502" s="10">
        <v>501</v>
      </c>
      <c r="C502" s="10" t="s">
        <v>2472</v>
      </c>
      <c r="D502" s="10" t="s">
        <v>2495</v>
      </c>
      <c r="E502" s="11">
        <v>0</v>
      </c>
      <c r="F502" s="11">
        <v>24305611</v>
      </c>
      <c r="G502" s="11">
        <v>1719918670</v>
      </c>
      <c r="H5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2" s="10">
        <f>VALUE(IFERROR(MID(Table1[شرح],11,FIND("سهم",Table1[شرح])-11),0))</f>
        <v>4110</v>
      </c>
      <c r="J502" s="10" t="str">
        <f>IFERROR(MID(Table1[شرح],FIND("سهم",Table1[شرح])+4,FIND("به نرخ",Table1[شرح])-FIND("سهم",Table1[شرح])-5),"")</f>
        <v>زرین معدن آسیا(فزرین1)</v>
      </c>
      <c r="K502" s="10" t="str">
        <f>CHOOSE(MID(Table1[تاریخ],6,2),"فروردین","اردیبهشت","خرداد","تیر","مرداد","شهریور","مهر","آبان","آذر","دی","بهمن","اسفند")</f>
        <v>فروردین</v>
      </c>
      <c r="L502" s="10" t="str">
        <f>LEFT(Table1[[#All],[تاریخ]],4)</f>
        <v>1398</v>
      </c>
      <c r="M502" s="13" t="str">
        <f>Table1[سال]&amp;"-"&amp;Table1[ماه]</f>
        <v>1398-فروردین</v>
      </c>
      <c r="N502" s="9"/>
    </row>
    <row r="503" spans="1:14" ht="15.75" x14ac:dyDescent="0.25">
      <c r="A503" s="17" t="str">
        <f>IF(AND(C503&gt;='گزارش روزانه'!$F$2,C503&lt;='گزارش روزانه'!$F$4,J503='گزارش روزانه'!$D$6),MAX($A$1:A502)+1,"")</f>
        <v/>
      </c>
      <c r="B503" s="10">
        <v>502</v>
      </c>
      <c r="C503" s="10" t="s">
        <v>2472</v>
      </c>
      <c r="D503" s="10" t="s">
        <v>2496</v>
      </c>
      <c r="E503" s="11">
        <v>0</v>
      </c>
      <c r="F503" s="11">
        <v>197021133</v>
      </c>
      <c r="G503" s="11">
        <v>1695613059</v>
      </c>
      <c r="H5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3" s="10">
        <f>VALUE(IFERROR(MID(Table1[شرح],11,FIND("سهم",Table1[شرح])-11),0))</f>
        <v>33050</v>
      </c>
      <c r="J503" s="10" t="str">
        <f>IFERROR(MID(Table1[شرح],FIND("سهم",Table1[شرح])+4,FIND("به نرخ",Table1[شرح])-FIND("سهم",Table1[شرح])-5),"")</f>
        <v>زرین معدن آسیا(فزرین1)</v>
      </c>
      <c r="K503" s="10" t="str">
        <f>CHOOSE(MID(Table1[تاریخ],6,2),"فروردین","اردیبهشت","خرداد","تیر","مرداد","شهریور","مهر","آبان","آذر","دی","بهمن","اسفند")</f>
        <v>فروردین</v>
      </c>
      <c r="L503" s="10" t="str">
        <f>LEFT(Table1[[#All],[تاریخ]],4)</f>
        <v>1398</v>
      </c>
      <c r="M503" s="13" t="str">
        <f>Table1[سال]&amp;"-"&amp;Table1[ماه]</f>
        <v>1398-فروردین</v>
      </c>
      <c r="N503" s="9"/>
    </row>
    <row r="504" spans="1:14" ht="15.75" x14ac:dyDescent="0.25">
      <c r="A504" s="17" t="str">
        <f>IF(AND(C504&gt;='گزارش روزانه'!$F$2,C504&lt;='گزارش روزانه'!$F$4,J504='گزارش روزانه'!$D$6),MAX($A$1:A503)+1,"")</f>
        <v/>
      </c>
      <c r="B504" s="10">
        <v>503</v>
      </c>
      <c r="C504" s="10" t="s">
        <v>2472</v>
      </c>
      <c r="D504" s="10" t="s">
        <v>2497</v>
      </c>
      <c r="E504" s="11">
        <v>0</v>
      </c>
      <c r="F504" s="11">
        <v>70692898</v>
      </c>
      <c r="G504" s="11">
        <v>1498591926</v>
      </c>
      <c r="H5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4" s="10">
        <f>VALUE(IFERROR(MID(Table1[شرح],11,FIND("سهم",Table1[شرح])-11),0))</f>
        <v>11976</v>
      </c>
      <c r="J504" s="10" t="str">
        <f>IFERROR(MID(Table1[شرح],FIND("سهم",Table1[شرح])+4,FIND("به نرخ",Table1[شرح])-FIND("سهم",Table1[شرح])-5),"")</f>
        <v>زرین معدن آسیا(فزرین1)</v>
      </c>
      <c r="K504" s="10" t="str">
        <f>CHOOSE(MID(Table1[تاریخ],6,2),"فروردین","اردیبهشت","خرداد","تیر","مرداد","شهریور","مهر","آبان","آذر","دی","بهمن","اسفند")</f>
        <v>فروردین</v>
      </c>
      <c r="L504" s="10" t="str">
        <f>LEFT(Table1[[#All],[تاریخ]],4)</f>
        <v>1398</v>
      </c>
      <c r="M504" s="13" t="str">
        <f>Table1[سال]&amp;"-"&amp;Table1[ماه]</f>
        <v>1398-فروردین</v>
      </c>
      <c r="N504" s="9"/>
    </row>
    <row r="505" spans="1:14" ht="15.75" x14ac:dyDescent="0.25">
      <c r="A505" s="17" t="str">
        <f>IF(AND(C505&gt;='گزارش روزانه'!$F$2,C505&lt;='گزارش روزانه'!$F$4,J505='گزارش روزانه'!$D$6),MAX($A$1:A504)+1,"")</f>
        <v/>
      </c>
      <c r="B505" s="10">
        <v>504</v>
      </c>
      <c r="C505" s="10" t="s">
        <v>2472</v>
      </c>
      <c r="D505" s="10" t="s">
        <v>2498</v>
      </c>
      <c r="E505" s="11">
        <v>0</v>
      </c>
      <c r="F505" s="11">
        <v>17771031</v>
      </c>
      <c r="G505" s="11">
        <v>1427899028</v>
      </c>
      <c r="H5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5" s="10">
        <f>VALUE(IFERROR(MID(Table1[شرح],11,FIND("سهم",Table1[شرح])-11),0))</f>
        <v>3000</v>
      </c>
      <c r="J505" s="10" t="str">
        <f>IFERROR(MID(Table1[شرح],FIND("سهم",Table1[شرح])+4,FIND("به نرخ",Table1[شرح])-FIND("سهم",Table1[شرح])-5),"")</f>
        <v>زرین معدن آسیا(فزرین1)</v>
      </c>
      <c r="K505" s="10" t="str">
        <f>CHOOSE(MID(Table1[تاریخ],6,2),"فروردین","اردیبهشت","خرداد","تیر","مرداد","شهریور","مهر","آبان","آذر","دی","بهمن","اسفند")</f>
        <v>فروردین</v>
      </c>
      <c r="L505" s="10" t="str">
        <f>LEFT(Table1[[#All],[تاریخ]],4)</f>
        <v>1398</v>
      </c>
      <c r="M505" s="13" t="str">
        <f>Table1[سال]&amp;"-"&amp;Table1[ماه]</f>
        <v>1398-فروردین</v>
      </c>
      <c r="N505" s="9"/>
    </row>
    <row r="506" spans="1:14" ht="15.75" x14ac:dyDescent="0.25">
      <c r="A506" s="17" t="str">
        <f>IF(AND(C506&gt;='گزارش روزانه'!$F$2,C506&lt;='گزارش روزانه'!$F$4,J506='گزارش روزانه'!$D$6),MAX($A$1:A505)+1,"")</f>
        <v/>
      </c>
      <c r="B506" s="10">
        <v>505</v>
      </c>
      <c r="C506" s="10" t="s">
        <v>2472</v>
      </c>
      <c r="D506" s="10" t="s">
        <v>2499</v>
      </c>
      <c r="E506" s="11">
        <v>0</v>
      </c>
      <c r="F506" s="11">
        <v>9860174</v>
      </c>
      <c r="G506" s="11">
        <v>1410127997</v>
      </c>
      <c r="H5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6" s="10">
        <f>VALUE(IFERROR(MID(Table1[شرح],11,FIND("سهم",Table1[شرح])-11),0))</f>
        <v>1669</v>
      </c>
      <c r="J506" s="10" t="str">
        <f>IFERROR(MID(Table1[شرح],FIND("سهم",Table1[شرح])+4,FIND("به نرخ",Table1[شرح])-FIND("سهم",Table1[شرح])-5),"")</f>
        <v>زرین معدن آسیا(فزرین1)</v>
      </c>
      <c r="K506" s="10" t="str">
        <f>CHOOSE(MID(Table1[تاریخ],6,2),"فروردین","اردیبهشت","خرداد","تیر","مرداد","شهریور","مهر","آبان","آذر","دی","بهمن","اسفند")</f>
        <v>فروردین</v>
      </c>
      <c r="L506" s="10" t="str">
        <f>LEFT(Table1[[#All],[تاریخ]],4)</f>
        <v>1398</v>
      </c>
      <c r="M506" s="13" t="str">
        <f>Table1[سال]&amp;"-"&amp;Table1[ماه]</f>
        <v>1398-فروردین</v>
      </c>
      <c r="N506" s="9"/>
    </row>
    <row r="507" spans="1:14" ht="15.75" x14ac:dyDescent="0.25">
      <c r="A507" s="17" t="str">
        <f>IF(AND(C507&gt;='گزارش روزانه'!$F$2,C507&lt;='گزارش روزانه'!$F$4,J507='گزارش روزانه'!$D$6),MAX($A$1:A506)+1,"")</f>
        <v/>
      </c>
      <c r="B507" s="10">
        <v>506</v>
      </c>
      <c r="C507" s="10" t="s">
        <v>2472</v>
      </c>
      <c r="D507" s="10" t="s">
        <v>2500</v>
      </c>
      <c r="E507" s="11">
        <v>0</v>
      </c>
      <c r="F507" s="11">
        <v>2350065</v>
      </c>
      <c r="G507" s="11">
        <v>1400267823</v>
      </c>
      <c r="H5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7" s="10">
        <f>VALUE(IFERROR(MID(Table1[شرح],11,FIND("سهم",Table1[شرح])-11),0))</f>
        <v>400</v>
      </c>
      <c r="J507" s="10" t="str">
        <f>IFERROR(MID(Table1[شرح],FIND("سهم",Table1[شرح])+4,FIND("به نرخ",Table1[شرح])-FIND("سهم",Table1[شرح])-5),"")</f>
        <v>زرین معدن آسیا(فزرین1)</v>
      </c>
      <c r="K507" s="10" t="str">
        <f>CHOOSE(MID(Table1[تاریخ],6,2),"فروردین","اردیبهشت","خرداد","تیر","مرداد","شهریور","مهر","آبان","آذر","دی","بهمن","اسفند")</f>
        <v>فروردین</v>
      </c>
      <c r="L507" s="10" t="str">
        <f>LEFT(Table1[[#All],[تاریخ]],4)</f>
        <v>1398</v>
      </c>
      <c r="M507" s="13" t="str">
        <f>Table1[سال]&amp;"-"&amp;Table1[ماه]</f>
        <v>1398-فروردین</v>
      </c>
      <c r="N507" s="9"/>
    </row>
    <row r="508" spans="1:14" ht="15.75" x14ac:dyDescent="0.25">
      <c r="A508" s="17" t="str">
        <f>IF(AND(C508&gt;='گزارش روزانه'!$F$2,C508&lt;='گزارش روزانه'!$F$4,J508='گزارش روزانه'!$D$6),MAX($A$1:A507)+1,"")</f>
        <v/>
      </c>
      <c r="B508" s="10">
        <v>507</v>
      </c>
      <c r="C508" s="10" t="s">
        <v>2472</v>
      </c>
      <c r="D508" s="10" t="s">
        <v>2501</v>
      </c>
      <c r="E508" s="11">
        <v>0</v>
      </c>
      <c r="F508" s="11">
        <v>136245098</v>
      </c>
      <c r="G508" s="11">
        <v>1397917758</v>
      </c>
      <c r="H5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8" s="10">
        <f>VALUE(IFERROR(MID(Table1[شرح],11,FIND("سهم",Table1[شرح])-11),0))</f>
        <v>22912</v>
      </c>
      <c r="J508" s="10" t="str">
        <f>IFERROR(MID(Table1[شرح],FIND("سهم",Table1[شرح])+4,FIND("به نرخ",Table1[شرح])-FIND("سهم",Table1[شرح])-5),"")</f>
        <v>زرین معدن آسیا(فزرین1)</v>
      </c>
      <c r="K508" s="10" t="str">
        <f>CHOOSE(MID(Table1[تاریخ],6,2),"فروردین","اردیبهشت","خرداد","تیر","مرداد","شهریور","مهر","آبان","آذر","دی","بهمن","اسفند")</f>
        <v>فروردین</v>
      </c>
      <c r="L508" s="10" t="str">
        <f>LEFT(Table1[[#All],[تاریخ]],4)</f>
        <v>1398</v>
      </c>
      <c r="M508" s="13" t="str">
        <f>Table1[سال]&amp;"-"&amp;Table1[ماه]</f>
        <v>1398-فروردین</v>
      </c>
      <c r="N508" s="9"/>
    </row>
    <row r="509" spans="1:14" ht="15.75" x14ac:dyDescent="0.25">
      <c r="A509" s="17" t="str">
        <f>IF(AND(C509&gt;='گزارش روزانه'!$F$2,C509&lt;='گزارش روزانه'!$F$4,J509='گزارش روزانه'!$D$6),MAX($A$1:A508)+1,"")</f>
        <v/>
      </c>
      <c r="B509" s="10">
        <v>508</v>
      </c>
      <c r="C509" s="10" t="s">
        <v>2472</v>
      </c>
      <c r="D509" s="10" t="s">
        <v>2502</v>
      </c>
      <c r="E509" s="11">
        <v>0</v>
      </c>
      <c r="F509" s="11">
        <v>50154624</v>
      </c>
      <c r="G509" s="11">
        <v>1261672660</v>
      </c>
      <c r="H5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09" s="10">
        <f>VALUE(IFERROR(MID(Table1[شرح],11,FIND("سهم",Table1[شرح])-11),0))</f>
        <v>8440</v>
      </c>
      <c r="J509" s="10" t="str">
        <f>IFERROR(MID(Table1[شرح],FIND("سهم",Table1[شرح])+4,FIND("به نرخ",Table1[شرح])-FIND("سهم",Table1[شرح])-5),"")</f>
        <v>زرین معدن آسیا(فزرین1)</v>
      </c>
      <c r="K509" s="10" t="str">
        <f>CHOOSE(MID(Table1[تاریخ],6,2),"فروردین","اردیبهشت","خرداد","تیر","مرداد","شهریور","مهر","آبان","آذر","دی","بهمن","اسفند")</f>
        <v>فروردین</v>
      </c>
      <c r="L509" s="10" t="str">
        <f>LEFT(Table1[[#All],[تاریخ]],4)</f>
        <v>1398</v>
      </c>
      <c r="M509" s="13" t="str">
        <f>Table1[سال]&amp;"-"&amp;Table1[ماه]</f>
        <v>1398-فروردین</v>
      </c>
      <c r="N509" s="9"/>
    </row>
    <row r="510" spans="1:14" ht="15.75" x14ac:dyDescent="0.25">
      <c r="A510" s="17" t="str">
        <f>IF(AND(C510&gt;='گزارش روزانه'!$F$2,C510&lt;='گزارش روزانه'!$F$4,J510='گزارش روزانه'!$D$6),MAX($A$1:A509)+1,"")</f>
        <v/>
      </c>
      <c r="B510" s="10">
        <v>509</v>
      </c>
      <c r="C510" s="10" t="s">
        <v>2472</v>
      </c>
      <c r="D510" s="10" t="s">
        <v>2503</v>
      </c>
      <c r="E510" s="11">
        <v>0</v>
      </c>
      <c r="F510" s="11">
        <v>49353762</v>
      </c>
      <c r="G510" s="11">
        <v>1211518036</v>
      </c>
      <c r="H5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0" s="10">
        <f>VALUE(IFERROR(MID(Table1[شرح],11,FIND("سهم",Table1[شرح])-11),0))</f>
        <v>8308</v>
      </c>
      <c r="J510" s="10" t="str">
        <f>IFERROR(MID(Table1[شرح],FIND("سهم",Table1[شرح])+4,FIND("به نرخ",Table1[شرح])-FIND("سهم",Table1[شرح])-5),"")</f>
        <v>زرین معدن آسیا(فزرین1)</v>
      </c>
      <c r="K510" s="10" t="str">
        <f>CHOOSE(MID(Table1[تاریخ],6,2),"فروردین","اردیبهشت","خرداد","تیر","مرداد","شهریور","مهر","آبان","آذر","دی","بهمن","اسفند")</f>
        <v>فروردین</v>
      </c>
      <c r="L510" s="10" t="str">
        <f>LEFT(Table1[[#All],[تاریخ]],4)</f>
        <v>1398</v>
      </c>
      <c r="M510" s="13" t="str">
        <f>Table1[سال]&amp;"-"&amp;Table1[ماه]</f>
        <v>1398-فروردین</v>
      </c>
      <c r="N510" s="9"/>
    </row>
    <row r="511" spans="1:14" ht="15.75" x14ac:dyDescent="0.25">
      <c r="A511" s="17" t="str">
        <f>IF(AND(C511&gt;='گزارش روزانه'!$F$2,C511&lt;='گزارش روزانه'!$F$4,J511='گزارش روزانه'!$D$6),MAX($A$1:A510)+1,"")</f>
        <v/>
      </c>
      <c r="B511" s="10">
        <v>510</v>
      </c>
      <c r="C511" s="10" t="s">
        <v>2472</v>
      </c>
      <c r="D511" s="10" t="s">
        <v>2504</v>
      </c>
      <c r="E511" s="11">
        <v>0</v>
      </c>
      <c r="F511" s="11">
        <v>10321705</v>
      </c>
      <c r="G511" s="11">
        <v>1162164274</v>
      </c>
      <c r="H5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1" s="10">
        <f>VALUE(IFERROR(MID(Table1[شرح],11,FIND("سهم",Table1[شرح])-11),0))</f>
        <v>1748</v>
      </c>
      <c r="J511" s="10" t="str">
        <f>IFERROR(MID(Table1[شرح],FIND("سهم",Table1[شرح])+4,FIND("به نرخ",Table1[شرح])-FIND("سهم",Table1[شرح])-5),"")</f>
        <v>زرین معدن آسیا(فزرین1)</v>
      </c>
      <c r="K511" s="10" t="str">
        <f>CHOOSE(MID(Table1[تاریخ],6,2),"فروردین","اردیبهشت","خرداد","تیر","مرداد","شهریور","مهر","آبان","آذر","دی","بهمن","اسفند")</f>
        <v>فروردین</v>
      </c>
      <c r="L511" s="10" t="str">
        <f>LEFT(Table1[[#All],[تاریخ]],4)</f>
        <v>1398</v>
      </c>
      <c r="M511" s="13" t="str">
        <f>Table1[سال]&amp;"-"&amp;Table1[ماه]</f>
        <v>1398-فروردین</v>
      </c>
      <c r="N511" s="9"/>
    </row>
    <row r="512" spans="1:14" ht="15.75" x14ac:dyDescent="0.25">
      <c r="A512" s="17" t="str">
        <f>IF(AND(C512&gt;='گزارش روزانه'!$F$2,C512&lt;='گزارش روزانه'!$F$4,J512='گزارش روزانه'!$D$6),MAX($A$1:A511)+1,"")</f>
        <v/>
      </c>
      <c r="B512" s="10">
        <v>511</v>
      </c>
      <c r="C512" s="10" t="s">
        <v>2472</v>
      </c>
      <c r="D512" s="10" t="s">
        <v>2505</v>
      </c>
      <c r="E512" s="11">
        <v>0</v>
      </c>
      <c r="F512" s="11">
        <v>39865282</v>
      </c>
      <c r="G512" s="11">
        <v>1151842569</v>
      </c>
      <c r="H5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2" s="10">
        <f>VALUE(IFERROR(MID(Table1[شرح],11,FIND("سهم",Table1[شرح])-11),0))</f>
        <v>6749</v>
      </c>
      <c r="J512" s="10" t="str">
        <f>IFERROR(MID(Table1[شرح],FIND("سهم",Table1[شرح])+4,FIND("به نرخ",Table1[شرح])-FIND("سهم",Table1[شرح])-5),"")</f>
        <v>زرین معدن آسیا(فزرین1)</v>
      </c>
      <c r="K512" s="10" t="str">
        <f>CHOOSE(MID(Table1[تاریخ],6,2),"فروردین","اردیبهشت","خرداد","تیر","مرداد","شهریور","مهر","آبان","آذر","دی","بهمن","اسفند")</f>
        <v>فروردین</v>
      </c>
      <c r="L512" s="10" t="str">
        <f>LEFT(Table1[[#All],[تاریخ]],4)</f>
        <v>1398</v>
      </c>
      <c r="M512" s="13" t="str">
        <f>Table1[سال]&amp;"-"&amp;Table1[ماه]</f>
        <v>1398-فروردین</v>
      </c>
      <c r="N512" s="9"/>
    </row>
    <row r="513" spans="1:14" ht="15.75" x14ac:dyDescent="0.25">
      <c r="A513" s="17" t="str">
        <f>IF(AND(C513&gt;='گزارش روزانه'!$F$2,C513&lt;='گزارش روزانه'!$F$4,J513='گزارش روزانه'!$D$6),MAX($A$1:A512)+1,"")</f>
        <v/>
      </c>
      <c r="B513" s="10">
        <v>512</v>
      </c>
      <c r="C513" s="10" t="s">
        <v>2472</v>
      </c>
      <c r="D513" s="10" t="s">
        <v>2506</v>
      </c>
      <c r="E513" s="11">
        <v>0</v>
      </c>
      <c r="F513" s="11">
        <v>149173243</v>
      </c>
      <c r="G513" s="11">
        <v>1111977287</v>
      </c>
      <c r="H5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3" s="10">
        <f>VALUE(IFERROR(MID(Table1[شرح],11,FIND("سهم",Table1[شرح])-11),0))</f>
        <v>25107</v>
      </c>
      <c r="J513" s="10" t="str">
        <f>IFERROR(MID(Table1[شرح],FIND("سهم",Table1[شرح])+4,FIND("به نرخ",Table1[شرح])-FIND("سهم",Table1[شرح])-5),"")</f>
        <v>زرین معدن آسیا(فزرین1)</v>
      </c>
      <c r="K513" s="10" t="str">
        <f>CHOOSE(MID(Table1[تاریخ],6,2),"فروردین","اردیبهشت","خرداد","تیر","مرداد","شهریور","مهر","آبان","آذر","دی","بهمن","اسفند")</f>
        <v>فروردین</v>
      </c>
      <c r="L513" s="10" t="str">
        <f>LEFT(Table1[[#All],[تاریخ]],4)</f>
        <v>1398</v>
      </c>
      <c r="M513" s="13" t="str">
        <f>Table1[سال]&amp;"-"&amp;Table1[ماه]</f>
        <v>1398-فروردین</v>
      </c>
      <c r="N513" s="9"/>
    </row>
    <row r="514" spans="1:14" ht="15.75" x14ac:dyDescent="0.25">
      <c r="A514" s="17" t="str">
        <f>IF(AND(C514&gt;='گزارش روزانه'!$F$2,C514&lt;='گزارش روزانه'!$F$4,J514='گزارش روزانه'!$D$6),MAX($A$1:A513)+1,"")</f>
        <v/>
      </c>
      <c r="B514" s="10">
        <v>513</v>
      </c>
      <c r="C514" s="10" t="s">
        <v>2472</v>
      </c>
      <c r="D514" s="10" t="s">
        <v>2507</v>
      </c>
      <c r="E514" s="11">
        <v>0</v>
      </c>
      <c r="F514" s="11">
        <v>29657997</v>
      </c>
      <c r="G514" s="11">
        <v>962804044</v>
      </c>
      <c r="H5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4" s="10">
        <f>VALUE(IFERROR(MID(Table1[شرح],11,FIND("سهم",Table1[شرح])-11),0))</f>
        <v>5000</v>
      </c>
      <c r="J514" s="10" t="str">
        <f>IFERROR(MID(Table1[شرح],FIND("سهم",Table1[شرح])+4,FIND("به نرخ",Table1[شرح])-FIND("سهم",Table1[شرح])-5),"")</f>
        <v>زرین معدن آسیا(فزرین1)</v>
      </c>
      <c r="K514" s="10" t="str">
        <f>CHOOSE(MID(Table1[تاریخ],6,2),"فروردین","اردیبهشت","خرداد","تیر","مرداد","شهریور","مهر","آبان","آذر","دی","بهمن","اسفند")</f>
        <v>فروردین</v>
      </c>
      <c r="L514" s="10" t="str">
        <f>LEFT(Table1[[#All],[تاریخ]],4)</f>
        <v>1398</v>
      </c>
      <c r="M514" s="13" t="str">
        <f>Table1[سال]&amp;"-"&amp;Table1[ماه]</f>
        <v>1398-فروردین</v>
      </c>
      <c r="N514" s="9"/>
    </row>
    <row r="515" spans="1:14" ht="15.75" x14ac:dyDescent="0.25">
      <c r="A515" s="17" t="str">
        <f>IF(AND(C515&gt;='گزارش روزانه'!$F$2,C515&lt;='گزارش روزانه'!$F$4,J515='گزارش روزانه'!$D$6),MAX($A$1:A514)+1,"")</f>
        <v/>
      </c>
      <c r="B515" s="10">
        <v>514</v>
      </c>
      <c r="C515" s="10" t="s">
        <v>2472</v>
      </c>
      <c r="D515" s="10" t="s">
        <v>2508</v>
      </c>
      <c r="E515" s="11">
        <v>0</v>
      </c>
      <c r="F515" s="11">
        <v>17472213</v>
      </c>
      <c r="G515" s="11">
        <v>933146047</v>
      </c>
      <c r="H5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5" s="10">
        <f>VALUE(IFERROR(MID(Table1[شرح],11,FIND("سهم",Table1[شرح])-11),0))</f>
        <v>2954</v>
      </c>
      <c r="J515" s="10" t="str">
        <f>IFERROR(MID(Table1[شرح],FIND("سهم",Table1[شرح])+4,FIND("به نرخ",Table1[شرح])-FIND("سهم",Table1[شرح])-5),"")</f>
        <v>زرین معدن آسیا(فزرین1)</v>
      </c>
      <c r="K515" s="10" t="str">
        <f>CHOOSE(MID(Table1[تاریخ],6,2),"فروردین","اردیبهشت","خرداد","تیر","مرداد","شهریور","مهر","آبان","آذر","دی","بهمن","اسفند")</f>
        <v>فروردین</v>
      </c>
      <c r="L515" s="10" t="str">
        <f>LEFT(Table1[[#All],[تاریخ]],4)</f>
        <v>1398</v>
      </c>
      <c r="M515" s="13" t="str">
        <f>Table1[سال]&amp;"-"&amp;Table1[ماه]</f>
        <v>1398-فروردین</v>
      </c>
      <c r="N515" s="9"/>
    </row>
    <row r="516" spans="1:14" ht="15.75" x14ac:dyDescent="0.25">
      <c r="A516" s="17" t="str">
        <f>IF(AND(C516&gt;='گزارش روزانه'!$F$2,C516&lt;='گزارش روزانه'!$F$4,J516='گزارش روزانه'!$D$6),MAX($A$1:A515)+1,"")</f>
        <v/>
      </c>
      <c r="B516" s="10">
        <v>515</v>
      </c>
      <c r="C516" s="10" t="s">
        <v>2472</v>
      </c>
      <c r="D516" s="10" t="s">
        <v>2509</v>
      </c>
      <c r="E516" s="11">
        <v>0</v>
      </c>
      <c r="F516" s="11">
        <v>76274909</v>
      </c>
      <c r="G516" s="11">
        <v>915673834</v>
      </c>
      <c r="H5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6" s="10">
        <f>VALUE(IFERROR(MID(Table1[شرح],11,FIND("سهم",Table1[شرح])-11),0))</f>
        <v>12900</v>
      </c>
      <c r="J516" s="10" t="str">
        <f>IFERROR(MID(Table1[شرح],FIND("سهم",Table1[شرح])+4,FIND("به نرخ",Table1[شرح])-FIND("سهم",Table1[شرح])-5),"")</f>
        <v>زرین معدن آسیا(فزرین1)</v>
      </c>
      <c r="K516" s="10" t="str">
        <f>CHOOSE(MID(Table1[تاریخ],6,2),"فروردین","اردیبهشت","خرداد","تیر","مرداد","شهریور","مهر","آبان","آذر","دی","بهمن","اسفند")</f>
        <v>فروردین</v>
      </c>
      <c r="L516" s="10" t="str">
        <f>LEFT(Table1[[#All],[تاریخ]],4)</f>
        <v>1398</v>
      </c>
      <c r="M516" s="13" t="str">
        <f>Table1[سال]&amp;"-"&amp;Table1[ماه]</f>
        <v>1398-فروردین</v>
      </c>
      <c r="N516" s="9"/>
    </row>
    <row r="517" spans="1:14" ht="15.75" x14ac:dyDescent="0.25">
      <c r="A517" s="17" t="str">
        <f>IF(AND(C517&gt;='گزارش روزانه'!$F$2,C517&lt;='گزارش روزانه'!$F$4,J517='گزارش روزانه'!$D$6),MAX($A$1:A516)+1,"")</f>
        <v/>
      </c>
      <c r="B517" s="10">
        <v>516</v>
      </c>
      <c r="C517" s="10" t="s">
        <v>2472</v>
      </c>
      <c r="D517" s="10" t="s">
        <v>2510</v>
      </c>
      <c r="E517" s="11">
        <v>0</v>
      </c>
      <c r="F517" s="11">
        <v>47246813</v>
      </c>
      <c r="G517" s="11">
        <v>839398925</v>
      </c>
      <c r="H5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7" s="10">
        <f>VALUE(IFERROR(MID(Table1[شرح],11,FIND("سهم",Table1[شرح])-11),0))</f>
        <v>8000</v>
      </c>
      <c r="J517" s="10" t="str">
        <f>IFERROR(MID(Table1[شرح],FIND("سهم",Table1[شرح])+4,FIND("به نرخ",Table1[شرح])-FIND("سهم",Table1[شرح])-5),"")</f>
        <v>زرین معدن آسیا(فزرین1)</v>
      </c>
      <c r="K517" s="10" t="str">
        <f>CHOOSE(MID(Table1[تاریخ],6,2),"فروردین","اردیبهشت","خرداد","تیر","مرداد","شهریور","مهر","آبان","آذر","دی","بهمن","اسفند")</f>
        <v>فروردین</v>
      </c>
      <c r="L517" s="10" t="str">
        <f>LEFT(Table1[[#All],[تاریخ]],4)</f>
        <v>1398</v>
      </c>
      <c r="M517" s="13" t="str">
        <f>Table1[سال]&amp;"-"&amp;Table1[ماه]</f>
        <v>1398-فروردین</v>
      </c>
      <c r="N517" s="9"/>
    </row>
    <row r="518" spans="1:14" ht="15.75" x14ac:dyDescent="0.25">
      <c r="A518" s="17" t="str">
        <f>IF(AND(C518&gt;='گزارش روزانه'!$F$2,C518&lt;='گزارش روزانه'!$F$4,J518='گزارش روزانه'!$D$6),MAX($A$1:A517)+1,"")</f>
        <v/>
      </c>
      <c r="B518" s="10">
        <v>517</v>
      </c>
      <c r="C518" s="10" t="s">
        <v>2472</v>
      </c>
      <c r="D518" s="10" t="s">
        <v>2511</v>
      </c>
      <c r="E518" s="11">
        <v>0</v>
      </c>
      <c r="F518" s="11">
        <v>90893832</v>
      </c>
      <c r="G518" s="11">
        <v>792152112</v>
      </c>
      <c r="H5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8" s="10">
        <f>VALUE(IFERROR(MID(Table1[شرح],11,FIND("سهم",Table1[شرح])-11),0))</f>
        <v>15375</v>
      </c>
      <c r="J518" s="10" t="str">
        <f>IFERROR(MID(Table1[شرح],FIND("سهم",Table1[شرح])+4,FIND("به نرخ",Table1[شرح])-FIND("سهم",Table1[شرح])-5),"")</f>
        <v>زرین معدن آسیا(فزرین1)</v>
      </c>
      <c r="K518" s="10" t="str">
        <f>CHOOSE(MID(Table1[تاریخ],6,2),"فروردین","اردیبهشت","خرداد","تیر","مرداد","شهریور","مهر","آبان","آذر","دی","بهمن","اسفند")</f>
        <v>فروردین</v>
      </c>
      <c r="L518" s="10" t="str">
        <f>LEFT(Table1[[#All],[تاریخ]],4)</f>
        <v>1398</v>
      </c>
      <c r="M518" s="13" t="str">
        <f>Table1[سال]&amp;"-"&amp;Table1[ماه]</f>
        <v>1398-فروردین</v>
      </c>
      <c r="N518" s="9"/>
    </row>
    <row r="519" spans="1:14" ht="15.75" x14ac:dyDescent="0.25">
      <c r="A519" s="17" t="str">
        <f>IF(AND(C519&gt;='گزارش روزانه'!$F$2,C519&lt;='گزارش روزانه'!$F$4,J519='گزارش روزانه'!$D$6),MAX($A$1:A518)+1,"")</f>
        <v/>
      </c>
      <c r="B519" s="10">
        <v>518</v>
      </c>
      <c r="C519" s="10" t="s">
        <v>2472</v>
      </c>
      <c r="D519" s="10" t="s">
        <v>2512</v>
      </c>
      <c r="E519" s="11">
        <v>0</v>
      </c>
      <c r="F519" s="11">
        <v>5908823</v>
      </c>
      <c r="G519" s="11">
        <v>701258280</v>
      </c>
      <c r="H5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19" s="10">
        <f>VALUE(IFERROR(MID(Table1[شرح],11,FIND("سهم",Table1[شرح])-11),0))</f>
        <v>1000</v>
      </c>
      <c r="J519" s="10" t="str">
        <f>IFERROR(MID(Table1[شرح],FIND("سهم",Table1[شرح])+4,FIND("به نرخ",Table1[شرح])-FIND("سهم",Table1[شرح])-5),"")</f>
        <v>زرین معدن آسیا(فزرین1)</v>
      </c>
      <c r="K519" s="10" t="str">
        <f>CHOOSE(MID(Table1[تاریخ],6,2),"فروردین","اردیبهشت","خرداد","تیر","مرداد","شهریور","مهر","آبان","آذر","دی","بهمن","اسفند")</f>
        <v>فروردین</v>
      </c>
      <c r="L519" s="10" t="str">
        <f>LEFT(Table1[[#All],[تاریخ]],4)</f>
        <v>1398</v>
      </c>
      <c r="M519" s="13" t="str">
        <f>Table1[سال]&amp;"-"&amp;Table1[ماه]</f>
        <v>1398-فروردین</v>
      </c>
      <c r="N519" s="9"/>
    </row>
    <row r="520" spans="1:14" ht="15.75" x14ac:dyDescent="0.25">
      <c r="A520" s="17" t="str">
        <f>IF(AND(C520&gt;='گزارش روزانه'!$F$2,C520&lt;='گزارش روزانه'!$F$4,J520='گزارش روزانه'!$D$6),MAX($A$1:A519)+1,"")</f>
        <v/>
      </c>
      <c r="B520" s="10">
        <v>519</v>
      </c>
      <c r="C520" s="10" t="s">
        <v>2472</v>
      </c>
      <c r="D520" s="10" t="s">
        <v>2513</v>
      </c>
      <c r="E520" s="11">
        <v>0</v>
      </c>
      <c r="F520" s="11">
        <v>386841174</v>
      </c>
      <c r="G520" s="11">
        <v>695349457</v>
      </c>
      <c r="H5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20" s="10">
        <f>VALUE(IFERROR(MID(Table1[شرح],11,FIND("سهم",Table1[شرح])-11),0))</f>
        <v>65000</v>
      </c>
      <c r="J520" s="10" t="str">
        <f>IFERROR(MID(Table1[شرح],FIND("سهم",Table1[شرح])+4,FIND("به نرخ",Table1[شرح])-FIND("سهم",Table1[شرح])-5),"")</f>
        <v>زرین معدن آسیا(فزرین1)</v>
      </c>
      <c r="K520" s="10" t="str">
        <f>CHOOSE(MID(Table1[تاریخ],6,2),"فروردین","اردیبهشت","خرداد","تیر","مرداد","شهریور","مهر","آبان","آذر","دی","بهمن","اسفند")</f>
        <v>فروردین</v>
      </c>
      <c r="L520" s="10" t="str">
        <f>LEFT(Table1[[#All],[تاریخ]],4)</f>
        <v>1398</v>
      </c>
      <c r="M520" s="13" t="str">
        <f>Table1[سال]&amp;"-"&amp;Table1[ماه]</f>
        <v>1398-فروردین</v>
      </c>
      <c r="N520" s="9"/>
    </row>
    <row r="521" spans="1:14" ht="15.75" x14ac:dyDescent="0.25">
      <c r="A521" s="17" t="str">
        <f>IF(AND(C521&gt;='گزارش روزانه'!$F$2,C521&lt;='گزارش روزانه'!$F$4,J521='گزارش روزانه'!$D$6),MAX($A$1:A520)+1,"")</f>
        <v/>
      </c>
      <c r="B521" s="10">
        <v>520</v>
      </c>
      <c r="C521" s="10" t="s">
        <v>2472</v>
      </c>
      <c r="D521" s="10" t="s">
        <v>2514</v>
      </c>
      <c r="E521" s="11">
        <v>0</v>
      </c>
      <c r="F521" s="11">
        <v>307928147</v>
      </c>
      <c r="G521" s="11">
        <v>308508283</v>
      </c>
      <c r="H5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21" s="10">
        <f>VALUE(IFERROR(MID(Table1[شرح],11,FIND("سهم",Table1[شرح])-11),0))</f>
        <v>52000</v>
      </c>
      <c r="J521" s="10" t="str">
        <f>IFERROR(MID(Table1[شرح],FIND("سهم",Table1[شرح])+4,FIND("به نرخ",Table1[شرح])-FIND("سهم",Table1[شرح])-5),"")</f>
        <v>زرین معدن آسیا(فزرین1)</v>
      </c>
      <c r="K521" s="10" t="str">
        <f>CHOOSE(MID(Table1[تاریخ],6,2),"فروردین","اردیبهشت","خرداد","تیر","مرداد","شهریور","مهر","آبان","آذر","دی","بهمن","اسفند")</f>
        <v>فروردین</v>
      </c>
      <c r="L521" s="10" t="str">
        <f>LEFT(Table1[[#All],[تاریخ]],4)</f>
        <v>1398</v>
      </c>
      <c r="M521" s="13" t="str">
        <f>Table1[سال]&amp;"-"&amp;Table1[ماه]</f>
        <v>1398-فروردین</v>
      </c>
      <c r="N521" s="9"/>
    </row>
    <row r="522" spans="1:14" ht="15.75" x14ac:dyDescent="0.25">
      <c r="A522" s="17" t="str">
        <f>IF(AND(C522&gt;='گزارش روزانه'!$F$2,C522&lt;='گزارش روزانه'!$F$4,J522='گزارش روزانه'!$D$6),MAX($A$1:A521)+1,"")</f>
        <v/>
      </c>
      <c r="B522" s="10">
        <v>521</v>
      </c>
      <c r="C522" s="10" t="s">
        <v>2472</v>
      </c>
      <c r="D522" s="10" t="s">
        <v>2515</v>
      </c>
      <c r="E522" s="11">
        <v>2622733</v>
      </c>
      <c r="F522" s="11">
        <v>0</v>
      </c>
      <c r="G522" s="11">
        <v>580136</v>
      </c>
      <c r="H5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522" s="10">
        <f>VALUE(IFERROR(MID(Table1[شرح],11,FIND("سهم",Table1[شرح])-11),0))</f>
        <v>0</v>
      </c>
      <c r="J522" s="10" t="str">
        <f>IFERROR(MID(Table1[شرح],FIND("سهم",Table1[شرح])+4,FIND("به نرخ",Table1[شرح])-FIND("سهم",Table1[شرح])-5),"")</f>
        <v/>
      </c>
      <c r="K522" s="10" t="str">
        <f>CHOOSE(MID(Table1[تاریخ],6,2),"فروردین","اردیبهشت","خرداد","تیر","مرداد","شهریور","مهر","آبان","آذر","دی","بهمن","اسفند")</f>
        <v>فروردین</v>
      </c>
      <c r="L522" s="10" t="str">
        <f>LEFT(Table1[[#All],[تاریخ]],4)</f>
        <v>1398</v>
      </c>
      <c r="M522" s="13" t="str">
        <f>Table1[سال]&amp;"-"&amp;Table1[ماه]</f>
        <v>1398-فروردین</v>
      </c>
      <c r="N522" s="9"/>
    </row>
    <row r="523" spans="1:14" ht="15.75" x14ac:dyDescent="0.25">
      <c r="A523" s="17" t="str">
        <f>IF(AND(C523&gt;='گزارش روزانه'!$F$2,C523&lt;='گزارش روزانه'!$F$4,J523='گزارش روزانه'!$D$6),MAX($A$1:A522)+1,"")</f>
        <v/>
      </c>
      <c r="B523" s="10">
        <v>522</v>
      </c>
      <c r="C523" s="10" t="s">
        <v>2472</v>
      </c>
      <c r="D523" s="10" t="s">
        <v>2516</v>
      </c>
      <c r="E523" s="11">
        <v>0</v>
      </c>
      <c r="F523" s="11">
        <v>3195895</v>
      </c>
      <c r="G523" s="11">
        <v>3202869</v>
      </c>
      <c r="H5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523" s="10">
        <f>VALUE(IFERROR(MID(Table1[شرح],11,FIND("سهم",Table1[شرح])-11),0))</f>
        <v>0</v>
      </c>
      <c r="J523" s="10" t="str">
        <f>IFERROR(MID(Table1[شرح],FIND("سهم",Table1[شرح])+4,FIND("به نرخ",Table1[شرح])-FIND("سهم",Table1[شرح])-5),"")</f>
        <v/>
      </c>
      <c r="K523" s="10" t="str">
        <f>CHOOSE(MID(Table1[تاریخ],6,2),"فروردین","اردیبهشت","خرداد","تیر","مرداد","شهریور","مهر","آبان","آذر","دی","بهمن","اسفند")</f>
        <v>فروردین</v>
      </c>
      <c r="L523" s="10" t="str">
        <f>LEFT(Table1[[#All],[تاریخ]],4)</f>
        <v>1398</v>
      </c>
      <c r="M523" s="13" t="str">
        <f>Table1[سال]&amp;"-"&amp;Table1[ماه]</f>
        <v>1398-فروردین</v>
      </c>
      <c r="N523" s="9"/>
    </row>
    <row r="524" spans="1:14" ht="15.75" x14ac:dyDescent="0.25">
      <c r="A524" s="17" t="str">
        <f>IF(AND(C524&gt;='گزارش روزانه'!$F$2,C524&lt;='گزارش روزانه'!$F$4,J524='گزارش روزانه'!$D$6),MAX($A$1:A523)+1,"")</f>
        <v/>
      </c>
      <c r="B524" s="10">
        <v>523</v>
      </c>
      <c r="C524" s="10" t="s">
        <v>2467</v>
      </c>
      <c r="D524" s="10" t="s">
        <v>2468</v>
      </c>
      <c r="E524" s="11">
        <v>49996499</v>
      </c>
      <c r="F524" s="11">
        <v>0</v>
      </c>
      <c r="G524" s="11">
        <v>3287145</v>
      </c>
      <c r="H5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24" s="10">
        <f>VALUE(IFERROR(MID(Table1[شرح],11,FIND("سهم",Table1[شرح])-11),0))</f>
        <v>1310</v>
      </c>
      <c r="J524" s="10" t="str">
        <f>IFERROR(MID(Table1[شرح],FIND("سهم",Table1[شرح])+4,FIND("به نرخ",Table1[شرح])-FIND("سهم",Table1[شرح])-5),"")</f>
        <v>فرآوری موادمعدنی ایران(فرآور1)</v>
      </c>
      <c r="K524" s="10" t="str">
        <f>CHOOSE(MID(Table1[تاریخ],6,2),"فروردین","اردیبهشت","خرداد","تیر","مرداد","شهریور","مهر","آبان","آذر","دی","بهمن","اسفند")</f>
        <v>اردیبهشت</v>
      </c>
      <c r="L524" s="10" t="str">
        <f>LEFT(Table1[[#All],[تاریخ]],4)</f>
        <v>1398</v>
      </c>
      <c r="M524" s="13" t="str">
        <f>Table1[سال]&amp;"-"&amp;Table1[ماه]</f>
        <v>1398-اردیبهشت</v>
      </c>
      <c r="N524" s="9"/>
    </row>
    <row r="525" spans="1:14" ht="15.75" x14ac:dyDescent="0.25">
      <c r="A525" s="17" t="str">
        <f>IF(AND(C525&gt;='گزارش روزانه'!$F$2,C525&lt;='گزارش روزانه'!$F$4,J525='گزارش روزانه'!$D$6),MAX($A$1:A524)+1,"")</f>
        <v/>
      </c>
      <c r="B525" s="10">
        <v>524</v>
      </c>
      <c r="C525" s="10" t="s">
        <v>2467</v>
      </c>
      <c r="D525" s="10" t="s">
        <v>2469</v>
      </c>
      <c r="E525" s="11">
        <v>0</v>
      </c>
      <c r="F525" s="11">
        <v>2567446</v>
      </c>
      <c r="G525" s="11">
        <v>53283644</v>
      </c>
      <c r="H5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25" s="10">
        <f>VALUE(IFERROR(MID(Table1[شرح],11,FIND("سهم",Table1[شرح])-11),0))</f>
        <v>720</v>
      </c>
      <c r="J525" s="10" t="str">
        <f>IFERROR(MID(Table1[شرح],FIND("سهم",Table1[شرح])+4,FIND("به نرخ",Table1[شرح])-FIND("سهم",Table1[شرح])-5),"")</f>
        <v>ایران ارقام(مرقام1)</v>
      </c>
      <c r="K525" s="10" t="str">
        <f>CHOOSE(MID(Table1[تاریخ],6,2),"فروردین","اردیبهشت","خرداد","تیر","مرداد","شهریور","مهر","آبان","آذر","دی","بهمن","اسفند")</f>
        <v>اردیبهشت</v>
      </c>
      <c r="L525" s="10" t="str">
        <f>LEFT(Table1[[#All],[تاریخ]],4)</f>
        <v>1398</v>
      </c>
      <c r="M525" s="13" t="str">
        <f>Table1[سال]&amp;"-"&amp;Table1[ماه]</f>
        <v>1398-اردیبهشت</v>
      </c>
      <c r="N525" s="9"/>
    </row>
    <row r="526" spans="1:14" ht="15.75" x14ac:dyDescent="0.25">
      <c r="A526" s="17" t="str">
        <f>IF(AND(C526&gt;='گزارش روزانه'!$F$2,C526&lt;='گزارش روزانه'!$F$4,J526='گزارش روزانه'!$D$6),MAX($A$1:A525)+1,"")</f>
        <v/>
      </c>
      <c r="B526" s="10">
        <v>525</v>
      </c>
      <c r="C526" s="10" t="s">
        <v>2467</v>
      </c>
      <c r="D526" s="10" t="s">
        <v>2470</v>
      </c>
      <c r="E526" s="11">
        <v>0</v>
      </c>
      <c r="F526" s="11">
        <v>47484472</v>
      </c>
      <c r="G526" s="11">
        <v>50716198</v>
      </c>
      <c r="H5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26" s="10">
        <f>VALUE(IFERROR(MID(Table1[شرح],11,FIND("سهم",Table1[شرح])-11),0))</f>
        <v>13320</v>
      </c>
      <c r="J526" s="10" t="str">
        <f>IFERROR(MID(Table1[شرح],FIND("سهم",Table1[شرح])+4,FIND("به نرخ",Table1[شرح])-FIND("سهم",Table1[شرح])-5),"")</f>
        <v>ایران ارقام(مرقام1)</v>
      </c>
      <c r="K526" s="10" t="str">
        <f>CHOOSE(MID(Table1[تاریخ],6,2),"فروردین","اردیبهشت","خرداد","تیر","مرداد","شهریور","مهر","آبان","آذر","دی","بهمن","اسفند")</f>
        <v>اردیبهشت</v>
      </c>
      <c r="L526" s="10" t="str">
        <f>LEFT(Table1[[#All],[تاریخ]],4)</f>
        <v>1398</v>
      </c>
      <c r="M526" s="13" t="str">
        <f>Table1[سال]&amp;"-"&amp;Table1[ماه]</f>
        <v>1398-اردیبهشت</v>
      </c>
      <c r="N526" s="9"/>
    </row>
    <row r="527" spans="1:14" ht="15.75" x14ac:dyDescent="0.25">
      <c r="A527" s="17" t="str">
        <f>IF(AND(C527&gt;='گزارش روزانه'!$F$2,C527&lt;='گزارش روزانه'!$F$4,J527='گزارش روزانه'!$D$6),MAX($A$1:A526)+1,"")</f>
        <v/>
      </c>
      <c r="B527" s="10">
        <v>526</v>
      </c>
      <c r="C527" s="10" t="s">
        <v>2467</v>
      </c>
      <c r="D527" s="10" t="s">
        <v>2471</v>
      </c>
      <c r="E527" s="11">
        <v>0</v>
      </c>
      <c r="F527" s="11">
        <v>2622733</v>
      </c>
      <c r="G527" s="11">
        <v>3231726</v>
      </c>
      <c r="H5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527" s="10">
        <f>VALUE(IFERROR(MID(Table1[شرح],11,FIND("سهم",Table1[شرح])-11),0))</f>
        <v>0</v>
      </c>
      <c r="J527" s="10" t="str">
        <f>IFERROR(MID(Table1[شرح],FIND("سهم",Table1[شرح])+4,FIND("به نرخ",Table1[شرح])-FIND("سهم",Table1[شرح])-5),"")</f>
        <v/>
      </c>
      <c r="K527" s="10" t="str">
        <f>CHOOSE(MID(Table1[تاریخ],6,2),"فروردین","اردیبهشت","خرداد","تیر","مرداد","شهریور","مهر","آبان","آذر","دی","بهمن","اسفند")</f>
        <v>اردیبهشت</v>
      </c>
      <c r="L527" s="10" t="str">
        <f>LEFT(Table1[[#All],[تاریخ]],4)</f>
        <v>1398</v>
      </c>
      <c r="M527" s="13" t="str">
        <f>Table1[سال]&amp;"-"&amp;Table1[ماه]</f>
        <v>1398-اردیبهشت</v>
      </c>
      <c r="N527" s="9"/>
    </row>
    <row r="528" spans="1:14" ht="15.75" x14ac:dyDescent="0.25">
      <c r="A528" s="17" t="str">
        <f>IF(AND(C528&gt;='گزارش روزانه'!$F$2,C528&lt;='گزارش روزانه'!$F$4,J528='گزارش روزانه'!$D$6),MAX($A$1:A527)+1,"")</f>
        <v/>
      </c>
      <c r="B528" s="10">
        <v>527</v>
      </c>
      <c r="C528" s="10" t="s">
        <v>2460</v>
      </c>
      <c r="D528" s="10" t="s">
        <v>2461</v>
      </c>
      <c r="E528" s="11">
        <v>39950108</v>
      </c>
      <c r="F528" s="11">
        <v>0</v>
      </c>
      <c r="G528" s="11">
        <v>-91994262</v>
      </c>
      <c r="H5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28" s="10">
        <f>VALUE(IFERROR(MID(Table1[شرح],11,FIND("سهم",Table1[شرح])-11),0))</f>
        <v>7364</v>
      </c>
      <c r="J528" s="10" t="str">
        <f>IFERROR(MID(Table1[شرح],FIND("سهم",Table1[شرح])+4,FIND("به نرخ",Table1[شرح])-FIND("سهم",Table1[شرح])-5),"")</f>
        <v>سرامیک های صنعتی اردکان(کسرا1)</v>
      </c>
      <c r="K528" s="10" t="str">
        <f>CHOOSE(MID(Table1[تاریخ],6,2),"فروردین","اردیبهشت","خرداد","تیر","مرداد","شهریور","مهر","آبان","آذر","دی","بهمن","اسفند")</f>
        <v>اردیبهشت</v>
      </c>
      <c r="L528" s="10" t="str">
        <f>LEFT(Table1[[#All],[تاریخ]],4)</f>
        <v>1398</v>
      </c>
      <c r="M528" s="13" t="str">
        <f>Table1[سال]&amp;"-"&amp;Table1[ماه]</f>
        <v>1398-اردیبهشت</v>
      </c>
      <c r="N528" s="9"/>
    </row>
    <row r="529" spans="1:14" ht="15.75" x14ac:dyDescent="0.25">
      <c r="A529" s="17" t="str">
        <f>IF(AND(C529&gt;='گزارش روزانه'!$F$2,C529&lt;='گزارش روزانه'!$F$4,J529='گزارش روزانه'!$D$6),MAX($A$1:A528)+1,"")</f>
        <v/>
      </c>
      <c r="B529" s="10">
        <v>528</v>
      </c>
      <c r="C529" s="10" t="s">
        <v>2460</v>
      </c>
      <c r="D529" s="10" t="s">
        <v>2462</v>
      </c>
      <c r="E529" s="11">
        <v>3236345</v>
      </c>
      <c r="F529" s="11">
        <v>0</v>
      </c>
      <c r="G529" s="11">
        <v>-52044154</v>
      </c>
      <c r="H5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29" s="10">
        <f>VALUE(IFERROR(MID(Table1[شرح],11,FIND("سهم",Table1[شرح])-11),0))</f>
        <v>600</v>
      </c>
      <c r="J529" s="10" t="str">
        <f>IFERROR(MID(Table1[شرح],FIND("سهم",Table1[شرح])+4,FIND("به نرخ",Table1[شرح])-FIND("سهم",Table1[شرح])-5),"")</f>
        <v>سرامیک های صنعتی اردکان(کسرا1)</v>
      </c>
      <c r="K529" s="10" t="str">
        <f>CHOOSE(MID(Table1[تاریخ],6,2),"فروردین","اردیبهشت","خرداد","تیر","مرداد","شهریور","مهر","آبان","آذر","دی","بهمن","اسفند")</f>
        <v>اردیبهشت</v>
      </c>
      <c r="L529" s="10" t="str">
        <f>LEFT(Table1[[#All],[تاریخ]],4)</f>
        <v>1398</v>
      </c>
      <c r="M529" s="13" t="str">
        <f>Table1[سال]&amp;"-"&amp;Table1[ماه]</f>
        <v>1398-اردیبهشت</v>
      </c>
      <c r="N529" s="9"/>
    </row>
    <row r="530" spans="1:14" ht="15.75" x14ac:dyDescent="0.25">
      <c r="A530" s="17" t="str">
        <f>IF(AND(C530&gt;='گزارش روزانه'!$F$2,C530&lt;='گزارش روزانه'!$F$4,J530='گزارش روزانه'!$D$6),MAX($A$1:A529)+1,"")</f>
        <v/>
      </c>
      <c r="B530" s="10">
        <v>529</v>
      </c>
      <c r="C530" s="10" t="s">
        <v>2460</v>
      </c>
      <c r="D530" s="10" t="s">
        <v>2463</v>
      </c>
      <c r="E530" s="11">
        <v>2246253</v>
      </c>
      <c r="F530" s="11">
        <v>0</v>
      </c>
      <c r="G530" s="11">
        <v>-48807809</v>
      </c>
      <c r="H5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30" s="10">
        <f>VALUE(IFERROR(MID(Table1[شرح],11,FIND("سهم",Table1[شرح])-11),0))</f>
        <v>418</v>
      </c>
      <c r="J530" s="10" t="str">
        <f>IFERROR(MID(Table1[شرح],FIND("سهم",Table1[شرح])+4,FIND("به نرخ",Table1[شرح])-FIND("سهم",Table1[شرح])-5),"")</f>
        <v>سرامیک های صنعتی اردکان(کسرا1)</v>
      </c>
      <c r="K530" s="10" t="str">
        <f>CHOOSE(MID(Table1[تاریخ],6,2),"فروردین","اردیبهشت","خرداد","تیر","مرداد","شهریور","مهر","آبان","آذر","دی","بهمن","اسفند")</f>
        <v>اردیبهشت</v>
      </c>
      <c r="L530" s="10" t="str">
        <f>LEFT(Table1[[#All],[تاریخ]],4)</f>
        <v>1398</v>
      </c>
      <c r="M530" s="13" t="str">
        <f>Table1[سال]&amp;"-"&amp;Table1[ماه]</f>
        <v>1398-اردیبهشت</v>
      </c>
      <c r="N530" s="9"/>
    </row>
    <row r="531" spans="1:14" ht="15.75" x14ac:dyDescent="0.25">
      <c r="A531" s="17" t="str">
        <f>IF(AND(C531&gt;='گزارش روزانه'!$F$2,C531&lt;='گزارش روزانه'!$F$4,J531='گزارش روزانه'!$D$6),MAX($A$1:A530)+1,"")</f>
        <v/>
      </c>
      <c r="B531" s="10">
        <v>530</v>
      </c>
      <c r="C531" s="10" t="s">
        <v>2460</v>
      </c>
      <c r="D531" s="10" t="s">
        <v>2464</v>
      </c>
      <c r="E531" s="11">
        <v>1877669</v>
      </c>
      <c r="F531" s="11">
        <v>0</v>
      </c>
      <c r="G531" s="11">
        <v>-46561556</v>
      </c>
      <c r="H5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31" s="10">
        <f>VALUE(IFERROR(MID(Table1[شرح],11,FIND("سهم",Table1[شرح])-11),0))</f>
        <v>350</v>
      </c>
      <c r="J531" s="10" t="str">
        <f>IFERROR(MID(Table1[شرح],FIND("سهم",Table1[شرح])+4,FIND("به نرخ",Table1[شرح])-FIND("سهم",Table1[شرح])-5),"")</f>
        <v>سرامیک های صنعتی اردکان(کسرا1)</v>
      </c>
      <c r="K531" s="10" t="str">
        <f>CHOOSE(MID(Table1[تاریخ],6,2),"فروردین","اردیبهشت","خرداد","تیر","مرداد","شهریور","مهر","آبان","آذر","دی","بهمن","اسفند")</f>
        <v>اردیبهشت</v>
      </c>
      <c r="L531" s="10" t="str">
        <f>LEFT(Table1[[#All],[تاریخ]],4)</f>
        <v>1398</v>
      </c>
      <c r="M531" s="13" t="str">
        <f>Table1[سال]&amp;"-"&amp;Table1[ماه]</f>
        <v>1398-اردیبهشت</v>
      </c>
      <c r="N531" s="9"/>
    </row>
    <row r="532" spans="1:14" ht="15.75" x14ac:dyDescent="0.25">
      <c r="A532" s="17" t="str">
        <f>IF(AND(C532&gt;='گزارش روزانه'!$F$2,C532&lt;='گزارش روزانه'!$F$4,J532='گزارش روزانه'!$D$6),MAX($A$1:A531)+1,"")</f>
        <v/>
      </c>
      <c r="B532" s="10">
        <v>531</v>
      </c>
      <c r="C532" s="10" t="s">
        <v>2460</v>
      </c>
      <c r="D532" s="10" t="s">
        <v>2465</v>
      </c>
      <c r="E532" s="11">
        <v>18675139</v>
      </c>
      <c r="F532" s="11">
        <v>0</v>
      </c>
      <c r="G532" s="11">
        <v>-44683887</v>
      </c>
      <c r="H5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32" s="10">
        <f>VALUE(IFERROR(MID(Table1[شرح],11,FIND("سهم",Table1[شرح])-11),0))</f>
        <v>3508</v>
      </c>
      <c r="J532" s="10" t="str">
        <f>IFERROR(MID(Table1[شرح],FIND("سهم",Table1[شرح])+4,FIND("به نرخ",Table1[شرح])-FIND("سهم",Table1[شرح])-5),"")</f>
        <v>سرامیک های صنعتی اردکان(کسرا1)</v>
      </c>
      <c r="K532" s="10" t="str">
        <f>CHOOSE(MID(Table1[تاریخ],6,2),"فروردین","اردیبهشت","خرداد","تیر","مرداد","شهریور","مهر","آبان","آذر","دی","بهمن","اسفند")</f>
        <v>اردیبهشت</v>
      </c>
      <c r="L532" s="10" t="str">
        <f>LEFT(Table1[[#All],[تاریخ]],4)</f>
        <v>1398</v>
      </c>
      <c r="M532" s="13" t="str">
        <f>Table1[سال]&amp;"-"&amp;Table1[ماه]</f>
        <v>1398-اردیبهشت</v>
      </c>
      <c r="N532" s="9"/>
    </row>
    <row r="533" spans="1:14" ht="15.75" x14ac:dyDescent="0.25">
      <c r="A533" s="17" t="str">
        <f>IF(AND(C533&gt;='گزارش روزانه'!$F$2,C533&lt;='گزارش روزانه'!$F$4,J533='گزارش روزانه'!$D$6),MAX($A$1:A532)+1,"")</f>
        <v/>
      </c>
      <c r="B533" s="10">
        <v>532</v>
      </c>
      <c r="C533" s="10" t="s">
        <v>2460</v>
      </c>
      <c r="D533" s="10" t="s">
        <v>2466</v>
      </c>
      <c r="E533" s="11">
        <v>29295893</v>
      </c>
      <c r="F533" s="11">
        <v>0</v>
      </c>
      <c r="G533" s="11">
        <v>-26008748</v>
      </c>
      <c r="H5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33" s="10">
        <f>VALUE(IFERROR(MID(Table1[شرح],11,FIND("سهم",Table1[شرح])-11),0))</f>
        <v>5502</v>
      </c>
      <c r="J533" s="10" t="str">
        <f>IFERROR(MID(Table1[شرح],FIND("سهم",Table1[شرح])+4,FIND("به نرخ",Table1[شرح])-FIND("سهم",Table1[شرح])-5),"")</f>
        <v>سرامیک های صنعتی اردکان(کسرا1)</v>
      </c>
      <c r="K533" s="10" t="str">
        <f>CHOOSE(MID(Table1[تاریخ],6,2),"فروردین","اردیبهشت","خرداد","تیر","مرداد","شهریور","مهر","آبان","آذر","دی","بهمن","اسفند")</f>
        <v>اردیبهشت</v>
      </c>
      <c r="L533" s="10" t="str">
        <f>LEFT(Table1[[#All],[تاریخ]],4)</f>
        <v>1398</v>
      </c>
      <c r="M533" s="13" t="str">
        <f>Table1[سال]&amp;"-"&amp;Table1[ماه]</f>
        <v>1398-اردیبهشت</v>
      </c>
      <c r="N533" s="9"/>
    </row>
    <row r="534" spans="1:14" ht="15.75" x14ac:dyDescent="0.25">
      <c r="A534" s="17" t="str">
        <f>IF(AND(C534&gt;='گزارش روزانه'!$F$2,C534&lt;='گزارش روزانه'!$F$4,J534='گزارش روزانه'!$D$6),MAX($A$1:A533)+1,"")</f>
        <v/>
      </c>
      <c r="B534" s="10">
        <v>533</v>
      </c>
      <c r="C534" s="10" t="s">
        <v>2455</v>
      </c>
      <c r="D534" s="10" t="s">
        <v>2456</v>
      </c>
      <c r="E534" s="11">
        <v>0</v>
      </c>
      <c r="F534" s="11">
        <v>20000000</v>
      </c>
      <c r="G534" s="11">
        <v>5738</v>
      </c>
      <c r="H5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534" s="10">
        <f>VALUE(IFERROR(MID(Table1[شرح],11,FIND("سهم",Table1[شرح])-11),0))</f>
        <v>0</v>
      </c>
      <c r="J534" s="10" t="str">
        <f>IFERROR(MID(Table1[شرح],FIND("سهم",Table1[شرح])+4,FIND("به نرخ",Table1[شرح])-FIND("سهم",Table1[شرح])-5),"")</f>
        <v/>
      </c>
      <c r="K534" s="10" t="str">
        <f>CHOOSE(MID(Table1[تاریخ],6,2),"فروردین","اردیبهشت","خرداد","تیر","مرداد","شهریور","مهر","آبان","آذر","دی","بهمن","اسفند")</f>
        <v>اردیبهشت</v>
      </c>
      <c r="L534" s="10" t="str">
        <f>LEFT(Table1[[#All],[تاریخ]],4)</f>
        <v>1398</v>
      </c>
      <c r="M534" s="13" t="str">
        <f>Table1[سال]&amp;"-"&amp;Table1[ماه]</f>
        <v>1398-اردیبهشت</v>
      </c>
      <c r="N534" s="9"/>
    </row>
    <row r="535" spans="1:14" ht="15.75" x14ac:dyDescent="0.25">
      <c r="A535" s="17" t="str">
        <f>IF(AND(C535&gt;='گزارش روزانه'!$F$2,C535&lt;='گزارش روزانه'!$F$4,J535='گزارش روزانه'!$D$6),MAX($A$1:A534)+1,"")</f>
        <v/>
      </c>
      <c r="B535" s="10">
        <v>534</v>
      </c>
      <c r="C535" s="10" t="s">
        <v>2455</v>
      </c>
      <c r="D535" s="10" t="s">
        <v>2457</v>
      </c>
      <c r="E535" s="11">
        <v>0</v>
      </c>
      <c r="F535" s="11">
        <v>50000000</v>
      </c>
      <c r="G535" s="11">
        <v>-19994262</v>
      </c>
      <c r="H5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535" s="10">
        <f>VALUE(IFERROR(MID(Table1[شرح],11,FIND("سهم",Table1[شرح])-11),0))</f>
        <v>0</v>
      </c>
      <c r="J535" s="10" t="str">
        <f>IFERROR(MID(Table1[شرح],FIND("سهم",Table1[شرح])+4,FIND("به نرخ",Table1[شرح])-FIND("سهم",Table1[شرح])-5),"")</f>
        <v/>
      </c>
      <c r="K535" s="10" t="str">
        <f>CHOOSE(MID(Table1[تاریخ],6,2),"فروردین","اردیبهشت","خرداد","تیر","مرداد","شهریور","مهر","آبان","آذر","دی","بهمن","اسفند")</f>
        <v>اردیبهشت</v>
      </c>
      <c r="L535" s="10" t="str">
        <f>LEFT(Table1[[#All],[تاریخ]],4)</f>
        <v>1398</v>
      </c>
      <c r="M535" s="13" t="str">
        <f>Table1[سال]&amp;"-"&amp;Table1[ماه]</f>
        <v>1398-اردیبهشت</v>
      </c>
      <c r="N535" s="9"/>
    </row>
    <row r="536" spans="1:14" ht="15.75" x14ac:dyDescent="0.25">
      <c r="A536" s="17" t="str">
        <f>IF(AND(C536&gt;='گزارش روزانه'!$F$2,C536&lt;='گزارش روزانه'!$F$4,J536='گزارش روزانه'!$D$6),MAX($A$1:A535)+1,"")</f>
        <v/>
      </c>
      <c r="B536" s="10">
        <v>535</v>
      </c>
      <c r="C536" s="10" t="s">
        <v>2455</v>
      </c>
      <c r="D536" s="10" t="s">
        <v>2458</v>
      </c>
      <c r="E536" s="11">
        <v>0</v>
      </c>
      <c r="F536" s="11">
        <v>2000000</v>
      </c>
      <c r="G536" s="11">
        <v>-69994262</v>
      </c>
      <c r="H5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536" s="10">
        <f>VALUE(IFERROR(MID(Table1[شرح],11,FIND("سهم",Table1[شرح])-11),0))</f>
        <v>0</v>
      </c>
      <c r="J536" s="10" t="str">
        <f>IFERROR(MID(Table1[شرح],FIND("سهم",Table1[شرح])+4,FIND("به نرخ",Table1[شرح])-FIND("سهم",Table1[شرح])-5),"")</f>
        <v/>
      </c>
      <c r="K536" s="10" t="str">
        <f>CHOOSE(MID(Table1[تاریخ],6,2),"فروردین","اردیبهشت","خرداد","تیر","مرداد","شهریور","مهر","آبان","آذر","دی","بهمن","اسفند")</f>
        <v>اردیبهشت</v>
      </c>
      <c r="L536" s="10" t="str">
        <f>LEFT(Table1[[#All],[تاریخ]],4)</f>
        <v>1398</v>
      </c>
      <c r="M536" s="13" t="str">
        <f>Table1[سال]&amp;"-"&amp;Table1[ماه]</f>
        <v>1398-اردیبهشت</v>
      </c>
      <c r="N536" s="9"/>
    </row>
    <row r="537" spans="1:14" ht="15.75" x14ac:dyDescent="0.25">
      <c r="A537" s="17" t="str">
        <f>IF(AND(C537&gt;='گزارش روزانه'!$F$2,C537&lt;='گزارش روزانه'!$F$4,J537='گزارش روزانه'!$D$6),MAX($A$1:A536)+1,"")</f>
        <v/>
      </c>
      <c r="B537" s="10">
        <v>536</v>
      </c>
      <c r="C537" s="10" t="s">
        <v>2455</v>
      </c>
      <c r="D537" s="10" t="s">
        <v>2459</v>
      </c>
      <c r="E537" s="11">
        <v>0</v>
      </c>
      <c r="F537" s="11">
        <v>20000000</v>
      </c>
      <c r="G537" s="11">
        <v>-71994262</v>
      </c>
      <c r="H5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537" s="10">
        <f>VALUE(IFERROR(MID(Table1[شرح],11,FIND("سهم",Table1[شرح])-11),0))</f>
        <v>0</v>
      </c>
      <c r="J537" s="10" t="str">
        <f>IFERROR(MID(Table1[شرح],FIND("سهم",Table1[شرح])+4,FIND("به نرخ",Table1[شرح])-FIND("سهم",Table1[شرح])-5),"")</f>
        <v/>
      </c>
      <c r="K537" s="10" t="str">
        <f>CHOOSE(MID(Table1[تاریخ],6,2),"فروردین","اردیبهشت","خرداد","تیر","مرداد","شهریور","مهر","آبان","آذر","دی","بهمن","اسفند")</f>
        <v>اردیبهشت</v>
      </c>
      <c r="L537" s="10" t="str">
        <f>LEFT(Table1[[#All],[تاریخ]],4)</f>
        <v>1398</v>
      </c>
      <c r="M537" s="13" t="str">
        <f>Table1[سال]&amp;"-"&amp;Table1[ماه]</f>
        <v>1398-اردیبهشت</v>
      </c>
      <c r="N537" s="9"/>
    </row>
    <row r="538" spans="1:14" ht="15.75" x14ac:dyDescent="0.25">
      <c r="A538" s="17" t="str">
        <f>IF(AND(C538&gt;='گزارش روزانه'!$F$2,C538&lt;='گزارش روزانه'!$F$4,J538='گزارش روزانه'!$D$6),MAX($A$1:A537)+1,"")</f>
        <v/>
      </c>
      <c r="B538" s="10">
        <v>537</v>
      </c>
      <c r="C538" s="10" t="s">
        <v>2445</v>
      </c>
      <c r="D538" s="10" t="s">
        <v>2446</v>
      </c>
      <c r="E538" s="11">
        <v>89778850</v>
      </c>
      <c r="F538" s="11">
        <v>0</v>
      </c>
      <c r="G538" s="11">
        <v>408914792</v>
      </c>
      <c r="H5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38" s="10">
        <f>VALUE(IFERROR(MID(Table1[شرح],11,FIND("سهم",Table1[شرح])-11),0))</f>
        <v>10300</v>
      </c>
      <c r="J538" s="10" t="str">
        <f>IFERROR(MID(Table1[شرح],FIND("سهم",Table1[شرح])+4,FIND("به نرخ",Table1[شرح])-FIND("سهم",Table1[شرح])-5),"")</f>
        <v>آتیه داده پرداز(اپرداز1)</v>
      </c>
      <c r="K538" s="10" t="str">
        <f>CHOOSE(MID(Table1[تاریخ],6,2),"فروردین","اردیبهشت","خرداد","تیر","مرداد","شهریور","مهر","آبان","آذر","دی","بهمن","اسفند")</f>
        <v>اردیبهشت</v>
      </c>
      <c r="L538" s="10" t="str">
        <f>LEFT(Table1[[#All],[تاریخ]],4)</f>
        <v>1398</v>
      </c>
      <c r="M538" s="13" t="str">
        <f>Table1[سال]&amp;"-"&amp;Table1[ماه]</f>
        <v>1398-اردیبهشت</v>
      </c>
      <c r="N538" s="9"/>
    </row>
    <row r="539" spans="1:14" ht="15.75" x14ac:dyDescent="0.25">
      <c r="A539" s="17" t="str">
        <f>IF(AND(C539&gt;='گزارش روزانه'!$F$2,C539&lt;='گزارش روزانه'!$F$4,J539='گزارش روزانه'!$D$6),MAX($A$1:A538)+1,"")</f>
        <v/>
      </c>
      <c r="B539" s="10">
        <v>538</v>
      </c>
      <c r="C539" s="10" t="s">
        <v>2445</v>
      </c>
      <c r="D539" s="10" t="s">
        <v>2447</v>
      </c>
      <c r="E539" s="11">
        <v>36494937</v>
      </c>
      <c r="F539" s="11">
        <v>0</v>
      </c>
      <c r="G539" s="11">
        <v>498693642</v>
      </c>
      <c r="H5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39" s="10">
        <f>VALUE(IFERROR(MID(Table1[شرح],11,FIND("سهم",Table1[شرح])-11),0))</f>
        <v>4200</v>
      </c>
      <c r="J539" s="10" t="str">
        <f>IFERROR(MID(Table1[شرح],FIND("سهم",Table1[شرح])+4,FIND("به نرخ",Table1[شرح])-FIND("سهم",Table1[شرح])-5),"")</f>
        <v>آتیه داده پرداز(اپرداز1)</v>
      </c>
      <c r="K539" s="10" t="str">
        <f>CHOOSE(MID(Table1[تاریخ],6,2),"فروردین","اردیبهشت","خرداد","تیر","مرداد","شهریور","مهر","آبان","آذر","دی","بهمن","اسفند")</f>
        <v>اردیبهشت</v>
      </c>
      <c r="L539" s="10" t="str">
        <f>LEFT(Table1[[#All],[تاریخ]],4)</f>
        <v>1398</v>
      </c>
      <c r="M539" s="13" t="str">
        <f>Table1[سال]&amp;"-"&amp;Table1[ماه]</f>
        <v>1398-اردیبهشت</v>
      </c>
      <c r="N539" s="9"/>
    </row>
    <row r="540" spans="1:14" ht="15.75" x14ac:dyDescent="0.25">
      <c r="A540" s="17" t="str">
        <f>IF(AND(C540&gt;='گزارش روزانه'!$F$2,C540&lt;='گزارش روزانه'!$F$4,J540='گزارش روزانه'!$D$6),MAX($A$1:A539)+1,"")</f>
        <v/>
      </c>
      <c r="B540" s="10">
        <v>539</v>
      </c>
      <c r="C540" s="10" t="s">
        <v>2445</v>
      </c>
      <c r="D540" s="10" t="s">
        <v>2448</v>
      </c>
      <c r="E540" s="11">
        <v>0</v>
      </c>
      <c r="F540" s="11">
        <v>64128591</v>
      </c>
      <c r="G540" s="11">
        <v>535188579</v>
      </c>
      <c r="H5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40" s="10">
        <f>VALUE(IFERROR(MID(Table1[شرح],11,FIND("سهم",Table1[شرح])-11),0))</f>
        <v>5000</v>
      </c>
      <c r="J540" s="10" t="str">
        <f>IFERROR(MID(Table1[شرح],FIND("سهم",Table1[شرح])+4,FIND("به نرخ",Table1[شرح])-FIND("سهم",Table1[شرح])-5),"")</f>
        <v>آسان پرداخت پرشین(آپ1)</v>
      </c>
      <c r="K540" s="10" t="str">
        <f>CHOOSE(MID(Table1[تاریخ],6,2),"فروردین","اردیبهشت","خرداد","تیر","مرداد","شهریور","مهر","آبان","آذر","دی","بهمن","اسفند")</f>
        <v>اردیبهشت</v>
      </c>
      <c r="L540" s="10" t="str">
        <f>LEFT(Table1[[#All],[تاریخ]],4)</f>
        <v>1398</v>
      </c>
      <c r="M540" s="13" t="str">
        <f>Table1[سال]&amp;"-"&amp;Table1[ماه]</f>
        <v>1398-اردیبهشت</v>
      </c>
      <c r="N540" s="9"/>
    </row>
    <row r="541" spans="1:14" ht="15.75" x14ac:dyDescent="0.25">
      <c r="A541" s="17" t="str">
        <f>IF(AND(C541&gt;='گزارش روزانه'!$F$2,C541&lt;='گزارش روزانه'!$F$4,J541='گزارش روزانه'!$D$6),MAX($A$1:A540)+1,"")</f>
        <v/>
      </c>
      <c r="B541" s="10">
        <v>540</v>
      </c>
      <c r="C541" s="10" t="s">
        <v>2445</v>
      </c>
      <c r="D541" s="10" t="s">
        <v>2449</v>
      </c>
      <c r="E541" s="11">
        <v>0</v>
      </c>
      <c r="F541" s="11">
        <v>1087666</v>
      </c>
      <c r="G541" s="11">
        <v>471059988</v>
      </c>
      <c r="H5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41" s="10">
        <f>VALUE(IFERROR(MID(Table1[شرح],11,FIND("سهم",Table1[شرح])-11),0))</f>
        <v>85</v>
      </c>
      <c r="J541" s="10" t="str">
        <f>IFERROR(MID(Table1[شرح],FIND("سهم",Table1[شرح])+4,FIND("به نرخ",Table1[شرح])-FIND("سهم",Table1[شرح])-5),"")</f>
        <v>آسان پرداخت پرشین(آپ1)</v>
      </c>
      <c r="K541" s="10" t="str">
        <f>CHOOSE(MID(Table1[تاریخ],6,2),"فروردین","اردیبهشت","خرداد","تیر","مرداد","شهریور","مهر","آبان","آذر","دی","بهمن","اسفند")</f>
        <v>اردیبهشت</v>
      </c>
      <c r="L541" s="10" t="str">
        <f>LEFT(Table1[[#All],[تاریخ]],4)</f>
        <v>1398</v>
      </c>
      <c r="M541" s="13" t="str">
        <f>Table1[سال]&amp;"-"&amp;Table1[ماه]</f>
        <v>1398-اردیبهشت</v>
      </c>
      <c r="N541" s="9"/>
    </row>
    <row r="542" spans="1:14" ht="15.75" x14ac:dyDescent="0.25">
      <c r="A542" s="17" t="str">
        <f>IF(AND(C542&gt;='گزارش روزانه'!$F$2,C542&lt;='گزارش روزانه'!$F$4,J542='گزارش روزانه'!$D$6),MAX($A$1:A541)+1,"")</f>
        <v/>
      </c>
      <c r="B542" s="10">
        <v>541</v>
      </c>
      <c r="C542" s="10" t="s">
        <v>2445</v>
      </c>
      <c r="D542" s="10" t="s">
        <v>2450</v>
      </c>
      <c r="E542" s="11">
        <v>0</v>
      </c>
      <c r="F542" s="11">
        <v>32061823</v>
      </c>
      <c r="G542" s="11">
        <v>469972322</v>
      </c>
      <c r="H5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42" s="10">
        <f>VALUE(IFERROR(MID(Table1[شرح],11,FIND("سهم",Table1[شرح])-11),0))</f>
        <v>2500</v>
      </c>
      <c r="J542" s="10" t="str">
        <f>IFERROR(MID(Table1[شرح],FIND("سهم",Table1[شرح])+4,FIND("به نرخ",Table1[شرح])-FIND("سهم",Table1[شرح])-5),"")</f>
        <v>آسان پرداخت پرشین(آپ1)</v>
      </c>
      <c r="K542" s="10" t="str">
        <f>CHOOSE(MID(Table1[تاریخ],6,2),"فروردین","اردیبهشت","خرداد","تیر","مرداد","شهریور","مهر","آبان","آذر","دی","بهمن","اسفند")</f>
        <v>اردیبهشت</v>
      </c>
      <c r="L542" s="10" t="str">
        <f>LEFT(Table1[[#All],[تاریخ]],4)</f>
        <v>1398</v>
      </c>
      <c r="M542" s="13" t="str">
        <f>Table1[سال]&amp;"-"&amp;Table1[ماه]</f>
        <v>1398-اردیبهشت</v>
      </c>
      <c r="N542" s="9"/>
    </row>
    <row r="543" spans="1:14" ht="15.75" x14ac:dyDescent="0.25">
      <c r="A543" s="17" t="str">
        <f>IF(AND(C543&gt;='گزارش روزانه'!$F$2,C543&lt;='گزارش روزانه'!$F$4,J543='گزارش روزانه'!$D$6),MAX($A$1:A542)+1,"")</f>
        <v/>
      </c>
      <c r="B543" s="10">
        <v>542</v>
      </c>
      <c r="C543" s="10" t="s">
        <v>2445</v>
      </c>
      <c r="D543" s="10" t="s">
        <v>2451</v>
      </c>
      <c r="E543" s="11">
        <v>0</v>
      </c>
      <c r="F543" s="11">
        <v>38456366</v>
      </c>
      <c r="G543" s="11">
        <v>437910499</v>
      </c>
      <c r="H5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43" s="10">
        <f>VALUE(IFERROR(MID(Table1[شرح],11,FIND("سهم",Table1[شرح])-11),0))</f>
        <v>3000</v>
      </c>
      <c r="J543" s="10" t="str">
        <f>IFERROR(MID(Table1[شرح],FIND("سهم",Table1[شرح])+4,FIND("به نرخ",Table1[شرح])-FIND("سهم",Table1[شرح])-5),"")</f>
        <v>آسان پرداخت پرشین(آپ1)</v>
      </c>
      <c r="K543" s="10" t="str">
        <f>CHOOSE(MID(Table1[تاریخ],6,2),"فروردین","اردیبهشت","خرداد","تیر","مرداد","شهریور","مهر","آبان","آذر","دی","بهمن","اسفند")</f>
        <v>اردیبهشت</v>
      </c>
      <c r="L543" s="10" t="str">
        <f>LEFT(Table1[[#All],[تاریخ]],4)</f>
        <v>1398</v>
      </c>
      <c r="M543" s="13" t="str">
        <f>Table1[سال]&amp;"-"&amp;Table1[ماه]</f>
        <v>1398-اردیبهشت</v>
      </c>
      <c r="N543" s="9"/>
    </row>
    <row r="544" spans="1:14" ht="15.75" x14ac:dyDescent="0.25">
      <c r="A544" s="17" t="str">
        <f>IF(AND(C544&gt;='گزارش روزانه'!$F$2,C544&lt;='گزارش روزانه'!$F$4,J544='گزارش روزانه'!$D$6),MAX($A$1:A543)+1,"")</f>
        <v/>
      </c>
      <c r="B544" s="10">
        <v>543</v>
      </c>
      <c r="C544" s="10" t="s">
        <v>2445</v>
      </c>
      <c r="D544" s="10" t="s">
        <v>2452</v>
      </c>
      <c r="E544" s="11">
        <v>0</v>
      </c>
      <c r="F544" s="11">
        <v>64371223</v>
      </c>
      <c r="G544" s="11">
        <v>399454133</v>
      </c>
      <c r="H5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44" s="10">
        <f>VALUE(IFERROR(MID(Table1[شرح],11,FIND("سهم",Table1[شرح])-11),0))</f>
        <v>5000</v>
      </c>
      <c r="J544" s="10" t="str">
        <f>IFERROR(MID(Table1[شرح],FIND("سهم",Table1[شرح])+4,FIND("به نرخ",Table1[شرح])-FIND("سهم",Table1[شرح])-5),"")</f>
        <v>آسان پرداخت پرشین(آپ1)</v>
      </c>
      <c r="K544" s="10" t="str">
        <f>CHOOSE(MID(Table1[تاریخ],6,2),"فروردین","اردیبهشت","خرداد","تیر","مرداد","شهریور","مهر","آبان","آذر","دی","بهمن","اسفند")</f>
        <v>اردیبهشت</v>
      </c>
      <c r="L544" s="10" t="str">
        <f>LEFT(Table1[[#All],[تاریخ]],4)</f>
        <v>1398</v>
      </c>
      <c r="M544" s="13" t="str">
        <f>Table1[سال]&amp;"-"&amp;Table1[ماه]</f>
        <v>1398-اردیبهشت</v>
      </c>
      <c r="N544" s="9"/>
    </row>
    <row r="545" spans="1:14" ht="15.75" x14ac:dyDescent="0.25">
      <c r="A545" s="17" t="str">
        <f>IF(AND(C545&gt;='گزارش روزانه'!$F$2,C545&lt;='گزارش روزانه'!$F$4,J545='گزارش روزانه'!$D$6),MAX($A$1:A544)+1,"")</f>
        <v/>
      </c>
      <c r="B545" s="10">
        <v>544</v>
      </c>
      <c r="C545" s="10" t="s">
        <v>2445</v>
      </c>
      <c r="D545" s="10" t="s">
        <v>2453</v>
      </c>
      <c r="E545" s="11">
        <v>0</v>
      </c>
      <c r="F545" s="11">
        <v>273955344</v>
      </c>
      <c r="G545" s="11">
        <v>335082910</v>
      </c>
      <c r="H5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45" s="10">
        <f>VALUE(IFERROR(MID(Table1[شرح],11,FIND("سهم",Table1[شرح])-11),0))</f>
        <v>21378</v>
      </c>
      <c r="J545" s="10" t="str">
        <f>IFERROR(MID(Table1[شرح],FIND("سهم",Table1[شرح])+4,FIND("به نرخ",Table1[شرح])-FIND("سهم",Table1[شرح])-5),"")</f>
        <v>آسان پرداخت پرشین(آپ1)</v>
      </c>
      <c r="K545" s="10" t="str">
        <f>CHOOSE(MID(Table1[تاریخ],6,2),"فروردین","اردیبهشت","خرداد","تیر","مرداد","شهریور","مهر","آبان","آذر","دی","بهمن","اسفند")</f>
        <v>اردیبهشت</v>
      </c>
      <c r="L545" s="10" t="str">
        <f>LEFT(Table1[[#All],[تاریخ]],4)</f>
        <v>1398</v>
      </c>
      <c r="M545" s="13" t="str">
        <f>Table1[سال]&amp;"-"&amp;Table1[ماه]</f>
        <v>1398-اردیبهشت</v>
      </c>
      <c r="N545" s="9"/>
    </row>
    <row r="546" spans="1:14" ht="15.75" x14ac:dyDescent="0.25">
      <c r="A546" s="17" t="str">
        <f>IF(AND(C546&gt;='گزارش روزانه'!$F$2,C546&lt;='گزارش روزانه'!$F$4,J546='گزارش روزانه'!$D$6),MAX($A$1:A545)+1,"")</f>
        <v/>
      </c>
      <c r="B546" s="10">
        <v>545</v>
      </c>
      <c r="C546" s="10" t="s">
        <v>2445</v>
      </c>
      <c r="D546" s="10" t="s">
        <v>2454</v>
      </c>
      <c r="E546" s="11">
        <v>0</v>
      </c>
      <c r="F546" s="11">
        <v>61121828</v>
      </c>
      <c r="G546" s="11">
        <v>61127566</v>
      </c>
      <c r="H5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46" s="10">
        <f>VALUE(IFERROR(MID(Table1[شرح],11,FIND("سهم",Table1[شرح])-11),0))</f>
        <v>4777</v>
      </c>
      <c r="J546" s="10" t="str">
        <f>IFERROR(MID(Table1[شرح],FIND("سهم",Table1[شرح])+4,FIND("به نرخ",Table1[شرح])-FIND("سهم",Table1[شرح])-5),"")</f>
        <v>آسان پرداخت پرشین(آپ1)</v>
      </c>
      <c r="K546" s="10" t="str">
        <f>CHOOSE(MID(Table1[تاریخ],6,2),"فروردین","اردیبهشت","خرداد","تیر","مرداد","شهریور","مهر","آبان","آذر","دی","بهمن","اسفند")</f>
        <v>اردیبهشت</v>
      </c>
      <c r="L546" s="10" t="str">
        <f>LEFT(Table1[[#All],[تاریخ]],4)</f>
        <v>1398</v>
      </c>
      <c r="M546" s="13" t="str">
        <f>Table1[سال]&amp;"-"&amp;Table1[ماه]</f>
        <v>1398-اردیبهشت</v>
      </c>
      <c r="N546" s="9"/>
    </row>
    <row r="547" spans="1:14" ht="15.75" x14ac:dyDescent="0.25">
      <c r="A547" s="17" t="str">
        <f>IF(AND(C547&gt;='گزارش روزانه'!$F$2,C547&lt;='گزارش روزانه'!$F$4,J547='گزارش روزانه'!$D$6),MAX($A$1:A546)+1,"")</f>
        <v/>
      </c>
      <c r="B547" s="10">
        <v>546</v>
      </c>
      <c r="C547" s="10" t="s">
        <v>2430</v>
      </c>
      <c r="D547" s="10" t="s">
        <v>2431</v>
      </c>
      <c r="E547" s="11">
        <v>192871680</v>
      </c>
      <c r="F547" s="11">
        <v>0</v>
      </c>
      <c r="G547" s="11">
        <v>508663</v>
      </c>
      <c r="H5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47" s="10">
        <f>VALUE(IFERROR(MID(Table1[شرح],11,FIND("سهم",Table1[شرح])-11),0))</f>
        <v>20000</v>
      </c>
      <c r="J547" s="10" t="str">
        <f>IFERROR(MID(Table1[شرح],FIND("سهم",Table1[شرح])+4,FIND("به نرخ",Table1[شرح])-FIND("سهم",Table1[شرح])-5),"")</f>
        <v>فرابورس ایران(فرابورس1)</v>
      </c>
      <c r="K547" s="10" t="str">
        <f>CHOOSE(MID(Table1[تاریخ],6,2),"فروردین","اردیبهشت","خرداد","تیر","مرداد","شهریور","مهر","آبان","آذر","دی","بهمن","اسفند")</f>
        <v>اردیبهشت</v>
      </c>
      <c r="L547" s="10" t="str">
        <f>LEFT(Table1[[#All],[تاریخ]],4)</f>
        <v>1398</v>
      </c>
      <c r="M547" s="13" t="str">
        <f>Table1[سال]&amp;"-"&amp;Table1[ماه]</f>
        <v>1398-اردیبهشت</v>
      </c>
      <c r="N547" s="9"/>
    </row>
    <row r="548" spans="1:14" ht="15.75" x14ac:dyDescent="0.25">
      <c r="A548" s="17" t="str">
        <f>IF(AND(C548&gt;='گزارش روزانه'!$F$2,C548&lt;='گزارش روزانه'!$F$4,J548='گزارش روزانه'!$D$6),MAX($A$1:A547)+1,"")</f>
        <v/>
      </c>
      <c r="B548" s="10">
        <v>547</v>
      </c>
      <c r="C548" s="10" t="s">
        <v>2430</v>
      </c>
      <c r="D548" s="10" t="s">
        <v>2432</v>
      </c>
      <c r="E548" s="11">
        <v>312643968</v>
      </c>
      <c r="F548" s="11">
        <v>0</v>
      </c>
      <c r="G548" s="11">
        <v>193380343</v>
      </c>
      <c r="H5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48" s="10">
        <f>VALUE(IFERROR(MID(Table1[شرح],11,FIND("سهم",Table1[شرح])-11),0))</f>
        <v>20000</v>
      </c>
      <c r="J548" s="10" t="str">
        <f>IFERROR(MID(Table1[شرح],FIND("سهم",Table1[شرح])+4,FIND("به نرخ",Table1[شرح])-FIND("سهم",Table1[شرح])-5),"")</f>
        <v>بورس کالای ایران(کالا1)</v>
      </c>
      <c r="K548" s="10" t="str">
        <f>CHOOSE(MID(Table1[تاریخ],6,2),"فروردین","اردیبهشت","خرداد","تیر","مرداد","شهریور","مهر","آبان","آذر","دی","بهمن","اسفند")</f>
        <v>اردیبهشت</v>
      </c>
      <c r="L548" s="10" t="str">
        <f>LEFT(Table1[[#All],[تاریخ]],4)</f>
        <v>1398</v>
      </c>
      <c r="M548" s="13" t="str">
        <f>Table1[سال]&amp;"-"&amp;Table1[ماه]</f>
        <v>1398-اردیبهشت</v>
      </c>
      <c r="N548" s="9"/>
    </row>
    <row r="549" spans="1:14" ht="15.75" x14ac:dyDescent="0.25">
      <c r="A549" s="17" t="str">
        <f>IF(AND(C549&gt;='گزارش روزانه'!$F$2,C549&lt;='گزارش روزانه'!$F$4,J549='گزارش روزانه'!$D$6),MAX($A$1:A548)+1,"")</f>
        <v/>
      </c>
      <c r="B549" s="10">
        <v>548</v>
      </c>
      <c r="C549" s="10" t="s">
        <v>2430</v>
      </c>
      <c r="D549" s="10" t="s">
        <v>2433</v>
      </c>
      <c r="E549" s="11">
        <v>177227824</v>
      </c>
      <c r="F549" s="11">
        <v>0</v>
      </c>
      <c r="G549" s="11">
        <v>506024311</v>
      </c>
      <c r="H5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49" s="10">
        <f>VALUE(IFERROR(MID(Table1[شرح],11,FIND("سهم",Table1[شرح])-11),0))</f>
        <v>25667</v>
      </c>
      <c r="J549" s="10" t="str">
        <f>IFERROR(MID(Table1[شرح],FIND("سهم",Table1[شرح])+4,FIND("به نرخ",Table1[شرح])-FIND("سهم",Table1[شرح])-5),"")</f>
        <v>سرامیک های صنعتی اردکان(کسرا1)</v>
      </c>
      <c r="K549" s="10" t="str">
        <f>CHOOSE(MID(Table1[تاریخ],6,2),"فروردین","اردیبهشت","خرداد","تیر","مرداد","شهریور","مهر","آبان","آذر","دی","بهمن","اسفند")</f>
        <v>اردیبهشت</v>
      </c>
      <c r="L549" s="10" t="str">
        <f>LEFT(Table1[[#All],[تاریخ]],4)</f>
        <v>1398</v>
      </c>
      <c r="M549" s="13" t="str">
        <f>Table1[سال]&amp;"-"&amp;Table1[ماه]</f>
        <v>1398-اردیبهشت</v>
      </c>
      <c r="N549" s="9"/>
    </row>
    <row r="550" spans="1:14" ht="15.75" x14ac:dyDescent="0.25">
      <c r="A550" s="17" t="str">
        <f>IF(AND(C550&gt;='گزارش روزانه'!$F$2,C550&lt;='گزارش روزانه'!$F$4,J550='گزارش روزانه'!$D$6),MAX($A$1:A549)+1,"")</f>
        <v/>
      </c>
      <c r="B550" s="10">
        <v>549</v>
      </c>
      <c r="C550" s="10" t="s">
        <v>2430</v>
      </c>
      <c r="D550" s="10" t="s">
        <v>2434</v>
      </c>
      <c r="E550" s="11">
        <v>156402354</v>
      </c>
      <c r="F550" s="11">
        <v>0</v>
      </c>
      <c r="G550" s="11">
        <v>683252135</v>
      </c>
      <c r="H5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50" s="10">
        <f>VALUE(IFERROR(MID(Table1[شرح],11,FIND("سهم",Table1[شرح])-11),0))</f>
        <v>10000</v>
      </c>
      <c r="J550" s="10" t="str">
        <f>IFERROR(MID(Table1[شرح],FIND("سهم",Table1[شرح])+4,FIND("به نرخ",Table1[شرح])-FIND("سهم",Table1[شرح])-5),"")</f>
        <v>بورس کالای ایران(کالا1)</v>
      </c>
      <c r="K550" s="10" t="str">
        <f>CHOOSE(MID(Table1[تاریخ],6,2),"فروردین","اردیبهشت","خرداد","تیر","مرداد","شهریور","مهر","آبان","آذر","دی","بهمن","اسفند")</f>
        <v>اردیبهشت</v>
      </c>
      <c r="L550" s="10" t="str">
        <f>LEFT(Table1[[#All],[تاریخ]],4)</f>
        <v>1398</v>
      </c>
      <c r="M550" s="13" t="str">
        <f>Table1[سال]&amp;"-"&amp;Table1[ماه]</f>
        <v>1398-اردیبهشت</v>
      </c>
      <c r="N550" s="9"/>
    </row>
    <row r="551" spans="1:14" ht="15.75" x14ac:dyDescent="0.25">
      <c r="A551" s="17" t="str">
        <f>IF(AND(C551&gt;='گزارش روزانه'!$F$2,C551&lt;='گزارش روزانه'!$F$4,J551='گزارش روزانه'!$D$6),MAX($A$1:A550)+1,"")</f>
        <v/>
      </c>
      <c r="B551" s="10">
        <v>550</v>
      </c>
      <c r="C551" s="10" t="s">
        <v>2430</v>
      </c>
      <c r="D551" s="10" t="s">
        <v>2435</v>
      </c>
      <c r="E551" s="11">
        <v>0</v>
      </c>
      <c r="F551" s="11">
        <v>130821929</v>
      </c>
      <c r="G551" s="11">
        <v>839654489</v>
      </c>
      <c r="H5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51" s="10">
        <f>VALUE(IFERROR(MID(Table1[شرح],11,FIND("سهم",Table1[شرح])-11),0))</f>
        <v>10000</v>
      </c>
      <c r="J551" s="10" t="str">
        <f>IFERROR(MID(Table1[شرح],FIND("سهم",Table1[شرح])+4,FIND("به نرخ",Table1[شرح])-FIND("سهم",Table1[شرح])-5),"")</f>
        <v>آسان پرداخت پرشین(آپ1)</v>
      </c>
      <c r="K551" s="10" t="str">
        <f>CHOOSE(MID(Table1[تاریخ],6,2),"فروردین","اردیبهشت","خرداد","تیر","مرداد","شهریور","مهر","آبان","آذر","دی","بهمن","اسفند")</f>
        <v>اردیبهشت</v>
      </c>
      <c r="L551" s="10" t="str">
        <f>LEFT(Table1[[#All],[تاریخ]],4)</f>
        <v>1398</v>
      </c>
      <c r="M551" s="13" t="str">
        <f>Table1[سال]&amp;"-"&amp;Table1[ماه]</f>
        <v>1398-اردیبهشت</v>
      </c>
      <c r="N551" s="9"/>
    </row>
    <row r="552" spans="1:14" ht="15.75" x14ac:dyDescent="0.25">
      <c r="A552" s="17" t="str">
        <f>IF(AND(C552&gt;='گزارش روزانه'!$F$2,C552&lt;='گزارش روزانه'!$F$4,J552='گزارش روزانه'!$D$6),MAX($A$1:A551)+1,"")</f>
        <v/>
      </c>
      <c r="B552" s="10">
        <v>551</v>
      </c>
      <c r="C552" s="10" t="s">
        <v>2430</v>
      </c>
      <c r="D552" s="10" t="s">
        <v>2436</v>
      </c>
      <c r="E552" s="11">
        <v>0</v>
      </c>
      <c r="F552" s="11">
        <v>14777942</v>
      </c>
      <c r="G552" s="11">
        <v>708832560</v>
      </c>
      <c r="H5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52" s="10">
        <f>VALUE(IFERROR(MID(Table1[شرح],11,FIND("سهم",Table1[شرح])-11),0))</f>
        <v>1128</v>
      </c>
      <c r="J552" s="10" t="str">
        <f>IFERROR(MID(Table1[شرح],FIND("سهم",Table1[شرح])+4,FIND("به نرخ",Table1[شرح])-FIND("سهم",Table1[شرح])-5),"")</f>
        <v>آسان پرداخت پرشین(آپ1)</v>
      </c>
      <c r="K552" s="10" t="str">
        <f>CHOOSE(MID(Table1[تاریخ],6,2),"فروردین","اردیبهشت","خرداد","تیر","مرداد","شهریور","مهر","آبان","آذر","دی","بهمن","اسفند")</f>
        <v>اردیبهشت</v>
      </c>
      <c r="L552" s="10" t="str">
        <f>LEFT(Table1[[#All],[تاریخ]],4)</f>
        <v>1398</v>
      </c>
      <c r="M552" s="13" t="str">
        <f>Table1[سال]&amp;"-"&amp;Table1[ماه]</f>
        <v>1398-اردیبهشت</v>
      </c>
      <c r="N552" s="9"/>
    </row>
    <row r="553" spans="1:14" ht="15.75" x14ac:dyDescent="0.25">
      <c r="A553" s="17" t="str">
        <f>IF(AND(C553&gt;='گزارش روزانه'!$F$2,C553&lt;='گزارش روزانه'!$F$4,J553='گزارش روزانه'!$D$6),MAX($A$1:A552)+1,"")</f>
        <v/>
      </c>
      <c r="B553" s="10">
        <v>552</v>
      </c>
      <c r="C553" s="10" t="s">
        <v>2430</v>
      </c>
      <c r="D553" s="10" t="s">
        <v>2437</v>
      </c>
      <c r="E553" s="11">
        <v>0</v>
      </c>
      <c r="F553" s="11">
        <v>50205208</v>
      </c>
      <c r="G553" s="11">
        <v>694054618</v>
      </c>
      <c r="H5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53" s="10">
        <f>VALUE(IFERROR(MID(Table1[شرح],11,FIND("سهم",Table1[شرح])-11),0))</f>
        <v>3840</v>
      </c>
      <c r="J553" s="10" t="str">
        <f>IFERROR(MID(Table1[شرح],FIND("سهم",Table1[شرح])+4,FIND("به نرخ",Table1[شرح])-FIND("سهم",Table1[شرح])-5),"")</f>
        <v>آسان پرداخت پرشین(آپ1)</v>
      </c>
      <c r="K553" s="10" t="str">
        <f>CHOOSE(MID(Table1[تاریخ],6,2),"فروردین","اردیبهشت","خرداد","تیر","مرداد","شهریور","مهر","آبان","آذر","دی","بهمن","اسفند")</f>
        <v>اردیبهشت</v>
      </c>
      <c r="L553" s="10" t="str">
        <f>LEFT(Table1[[#All],[تاریخ]],4)</f>
        <v>1398</v>
      </c>
      <c r="M553" s="13" t="str">
        <f>Table1[سال]&amp;"-"&amp;Table1[ماه]</f>
        <v>1398-اردیبهشت</v>
      </c>
      <c r="N553" s="9"/>
    </row>
    <row r="554" spans="1:14" ht="15.75" x14ac:dyDescent="0.25">
      <c r="A554" s="17" t="str">
        <f>IF(AND(C554&gt;='گزارش روزانه'!$F$2,C554&lt;='گزارش روزانه'!$F$4,J554='گزارش روزانه'!$D$6),MAX($A$1:A553)+1,"")</f>
        <v/>
      </c>
      <c r="B554" s="10">
        <v>553</v>
      </c>
      <c r="C554" s="10" t="s">
        <v>2430</v>
      </c>
      <c r="D554" s="10" t="s">
        <v>2438</v>
      </c>
      <c r="E554" s="11">
        <v>0</v>
      </c>
      <c r="F554" s="11">
        <v>116144298</v>
      </c>
      <c r="G554" s="11">
        <v>643849410</v>
      </c>
      <c r="H5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54" s="10">
        <f>VALUE(IFERROR(MID(Table1[شرح],11,FIND("سهم",Table1[شرح])-11),0))</f>
        <v>8872</v>
      </c>
      <c r="J554" s="10" t="str">
        <f>IFERROR(MID(Table1[شرح],FIND("سهم",Table1[شرح])+4,FIND("به نرخ",Table1[شرح])-FIND("سهم",Table1[شرح])-5),"")</f>
        <v>آسان پرداخت پرشین(آپ1)</v>
      </c>
      <c r="K554" s="10" t="str">
        <f>CHOOSE(MID(Table1[تاریخ],6,2),"فروردین","اردیبهشت","خرداد","تیر","مرداد","شهریور","مهر","آبان","آذر","دی","بهمن","اسفند")</f>
        <v>اردیبهشت</v>
      </c>
      <c r="L554" s="10" t="str">
        <f>LEFT(Table1[[#All],[تاریخ]],4)</f>
        <v>1398</v>
      </c>
      <c r="M554" s="13" t="str">
        <f>Table1[سال]&amp;"-"&amp;Table1[ماه]</f>
        <v>1398-اردیبهشت</v>
      </c>
      <c r="N554" s="9"/>
    </row>
    <row r="555" spans="1:14" ht="15.75" x14ac:dyDescent="0.25">
      <c r="A555" s="17" t="str">
        <f>IF(AND(C555&gt;='گزارش روزانه'!$F$2,C555&lt;='گزارش روزانه'!$F$4,J555='گزارش روزانه'!$D$6),MAX($A$1:A554)+1,"")</f>
        <v/>
      </c>
      <c r="B555" s="10">
        <v>554</v>
      </c>
      <c r="C555" s="10" t="s">
        <v>2430</v>
      </c>
      <c r="D555" s="10" t="s">
        <v>2439</v>
      </c>
      <c r="E555" s="11">
        <v>0</v>
      </c>
      <c r="F555" s="11">
        <v>390002990</v>
      </c>
      <c r="G555" s="11">
        <v>527705112</v>
      </c>
      <c r="H5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55" s="10">
        <f>VALUE(IFERROR(MID(Table1[شرح],11,FIND("سهم",Table1[شرح])-11),0))</f>
        <v>29814</v>
      </c>
      <c r="J555" s="10" t="str">
        <f>IFERROR(MID(Table1[شرح],FIND("سهم",Table1[شرح])+4,FIND("به نرخ",Table1[شرح])-FIND("سهم",Table1[شرح])-5),"")</f>
        <v>آسان پرداخت پرشین(آپ1)</v>
      </c>
      <c r="K555" s="10" t="str">
        <f>CHOOSE(MID(Table1[تاریخ],6,2),"فروردین","اردیبهشت","خرداد","تیر","مرداد","شهریور","مهر","آبان","آذر","دی","بهمن","اسفند")</f>
        <v>اردیبهشت</v>
      </c>
      <c r="L555" s="10" t="str">
        <f>LEFT(Table1[[#All],[تاریخ]],4)</f>
        <v>1398</v>
      </c>
      <c r="M555" s="13" t="str">
        <f>Table1[سال]&amp;"-"&amp;Table1[ماه]</f>
        <v>1398-اردیبهشت</v>
      </c>
      <c r="N555" s="9"/>
    </row>
    <row r="556" spans="1:14" ht="15.75" x14ac:dyDescent="0.25">
      <c r="A556" s="17" t="str">
        <f>IF(AND(C556&gt;='گزارش روزانه'!$F$2,C556&lt;='گزارش روزانه'!$F$4,J556='گزارش روزانه'!$D$6),MAX($A$1:A555)+1,"")</f>
        <v/>
      </c>
      <c r="B556" s="10">
        <v>555</v>
      </c>
      <c r="C556" s="10" t="s">
        <v>2430</v>
      </c>
      <c r="D556" s="10" t="s">
        <v>2440</v>
      </c>
      <c r="E556" s="11">
        <v>5955839</v>
      </c>
      <c r="F556" s="11">
        <v>0</v>
      </c>
      <c r="G556" s="11">
        <v>137702122</v>
      </c>
      <c r="H5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56" s="10">
        <f>VALUE(IFERROR(MID(Table1[شرح],11,FIND("سهم",Table1[شرح])-11),0))</f>
        <v>0</v>
      </c>
      <c r="J556" s="10" t="str">
        <f>IFERROR(MID(Table1[شرح],FIND("سهم",Table1[شرح])+4,FIND("به نرخ",Table1[شرح])-FIND("سهم",Table1[شرح])-5),"")</f>
        <v/>
      </c>
      <c r="K556" s="10" t="str">
        <f>CHOOSE(MID(Table1[تاریخ],6,2),"فروردین","اردیبهشت","خرداد","تیر","مرداد","شهریور","مهر","آبان","آذر","دی","بهمن","اسفند")</f>
        <v>اردیبهشت</v>
      </c>
      <c r="L556" s="10" t="str">
        <f>LEFT(Table1[[#All],[تاریخ]],4)</f>
        <v>1398</v>
      </c>
      <c r="M556" s="13" t="str">
        <f>Table1[سال]&amp;"-"&amp;Table1[ماه]</f>
        <v>1398-اردیبهشت</v>
      </c>
      <c r="N556" s="9"/>
    </row>
    <row r="557" spans="1:14" ht="15.75" x14ac:dyDescent="0.25">
      <c r="A557" s="17" t="str">
        <f>IF(AND(C557&gt;='گزارش روزانه'!$F$2,C557&lt;='گزارش روزانه'!$F$4,J557='گزارش روزانه'!$D$6),MAX($A$1:A556)+1,"")</f>
        <v/>
      </c>
      <c r="B557" s="10">
        <v>556</v>
      </c>
      <c r="C557" s="10" t="s">
        <v>2430</v>
      </c>
      <c r="D557" s="10" t="s">
        <v>2441</v>
      </c>
      <c r="E557" s="11">
        <v>121954077</v>
      </c>
      <c r="F557" s="11">
        <v>0</v>
      </c>
      <c r="G557" s="11">
        <v>143657961</v>
      </c>
      <c r="H5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57" s="10">
        <f>VALUE(IFERROR(MID(Table1[شرح],11,FIND("سهم",Table1[شرح])-11),0))</f>
        <v>0</v>
      </c>
      <c r="J557" s="10" t="str">
        <f>IFERROR(MID(Table1[شرح],FIND("سهم",Table1[شرح])+4,FIND("به نرخ",Table1[شرح])-FIND("سهم",Table1[شرح])-5),"")</f>
        <v/>
      </c>
      <c r="K557" s="10" t="str">
        <f>CHOOSE(MID(Table1[تاریخ],6,2),"فروردین","اردیبهشت","خرداد","تیر","مرداد","شهریور","مهر","آبان","آذر","دی","بهمن","اسفند")</f>
        <v>اردیبهشت</v>
      </c>
      <c r="L557" s="10" t="str">
        <f>LEFT(Table1[[#All],[تاریخ]],4)</f>
        <v>1398</v>
      </c>
      <c r="M557" s="13" t="str">
        <f>Table1[سال]&amp;"-"&amp;Table1[ماه]</f>
        <v>1398-اردیبهشت</v>
      </c>
      <c r="N557" s="9"/>
    </row>
    <row r="558" spans="1:14" ht="15.75" x14ac:dyDescent="0.25">
      <c r="A558" s="17" t="str">
        <f>IF(AND(C558&gt;='گزارش روزانه'!$F$2,C558&lt;='گزارش روزانه'!$F$4,J558='گزارش روزانه'!$D$6),MAX($A$1:A557)+1,"")</f>
        <v/>
      </c>
      <c r="B558" s="10">
        <v>557</v>
      </c>
      <c r="C558" s="10" t="s">
        <v>2430</v>
      </c>
      <c r="D558" s="10" t="s">
        <v>2442</v>
      </c>
      <c r="E558" s="11">
        <v>19821265</v>
      </c>
      <c r="F558" s="11">
        <v>0</v>
      </c>
      <c r="G558" s="11">
        <v>265612038</v>
      </c>
      <c r="H5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58" s="10">
        <f>VALUE(IFERROR(MID(Table1[شرح],11,FIND("سهم",Table1[شرح])-11),0))</f>
        <v>0</v>
      </c>
      <c r="J558" s="10" t="str">
        <f>IFERROR(MID(Table1[شرح],FIND("سهم",Table1[شرح])+4,FIND("به نرخ",Table1[شرح])-FIND("سهم",Table1[شرح])-5),"")</f>
        <v/>
      </c>
      <c r="K558" s="10" t="str">
        <f>CHOOSE(MID(Table1[تاریخ],6,2),"فروردین","اردیبهشت","خرداد","تیر","مرداد","شهریور","مهر","آبان","آذر","دی","بهمن","اسفند")</f>
        <v>اردیبهشت</v>
      </c>
      <c r="L558" s="10" t="str">
        <f>LEFT(Table1[[#All],[تاریخ]],4)</f>
        <v>1398</v>
      </c>
      <c r="M558" s="13" t="str">
        <f>Table1[سال]&amp;"-"&amp;Table1[ماه]</f>
        <v>1398-اردیبهشت</v>
      </c>
      <c r="N558" s="9"/>
    </row>
    <row r="559" spans="1:14" ht="15.75" x14ac:dyDescent="0.25">
      <c r="A559" s="17" t="str">
        <f>IF(AND(C559&gt;='گزارش روزانه'!$F$2,C559&lt;='گزارش روزانه'!$F$4,J559='گزارش روزانه'!$D$6),MAX($A$1:A558)+1,"")</f>
        <v/>
      </c>
      <c r="B559" s="10">
        <v>558</v>
      </c>
      <c r="C559" s="10" t="s">
        <v>2430</v>
      </c>
      <c r="D559" s="10" t="s">
        <v>2443</v>
      </c>
      <c r="E559" s="11">
        <v>102496419</v>
      </c>
      <c r="F559" s="11">
        <v>0</v>
      </c>
      <c r="G559" s="11">
        <v>285433303</v>
      </c>
      <c r="H5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59" s="10">
        <f>VALUE(IFERROR(MID(Table1[شرح],11,FIND("سهم",Table1[شرح])-11),0))</f>
        <v>0</v>
      </c>
      <c r="J559" s="10" t="str">
        <f>IFERROR(MID(Table1[شرح],FIND("سهم",Table1[شرح])+4,FIND("به نرخ",Table1[شرح])-FIND("سهم",Table1[شرح])-5),"")</f>
        <v/>
      </c>
      <c r="K559" s="10" t="str">
        <f>CHOOSE(MID(Table1[تاریخ],6,2),"فروردین","اردیبهشت","خرداد","تیر","مرداد","شهریور","مهر","آبان","آذر","دی","بهمن","اسفند")</f>
        <v>اردیبهشت</v>
      </c>
      <c r="L559" s="10" t="str">
        <f>LEFT(Table1[[#All],[تاریخ]],4)</f>
        <v>1398</v>
      </c>
      <c r="M559" s="13" t="str">
        <f>Table1[سال]&amp;"-"&amp;Table1[ماه]</f>
        <v>1398-اردیبهشت</v>
      </c>
      <c r="N559" s="9"/>
    </row>
    <row r="560" spans="1:14" ht="15.75" x14ac:dyDescent="0.25">
      <c r="A560" s="17" t="str">
        <f>IF(AND(C560&gt;='گزارش روزانه'!$F$2,C560&lt;='گزارش روزانه'!$F$4,J560='گزارش روزانه'!$D$6),MAX($A$1:A559)+1,"")</f>
        <v/>
      </c>
      <c r="B560" s="10">
        <v>559</v>
      </c>
      <c r="C560" s="10" t="s">
        <v>2430</v>
      </c>
      <c r="D560" s="10" t="s">
        <v>2444</v>
      </c>
      <c r="E560" s="11">
        <v>20985070</v>
      </c>
      <c r="F560" s="11">
        <v>0</v>
      </c>
      <c r="G560" s="11">
        <v>387929722</v>
      </c>
      <c r="H5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60" s="10">
        <f>VALUE(IFERROR(MID(Table1[شرح],11,FIND("سهم",Table1[شرح])-11),0))</f>
        <v>0</v>
      </c>
      <c r="J560" s="10" t="str">
        <f>IFERROR(MID(Table1[شرح],FIND("سهم",Table1[شرح])+4,FIND("به نرخ",Table1[شرح])-FIND("سهم",Table1[شرح])-5),"")</f>
        <v/>
      </c>
      <c r="K560" s="10" t="str">
        <f>CHOOSE(MID(Table1[تاریخ],6,2),"فروردین","اردیبهشت","خرداد","تیر","مرداد","شهریور","مهر","آبان","آذر","دی","بهمن","اسفند")</f>
        <v>اردیبهشت</v>
      </c>
      <c r="L560" s="10" t="str">
        <f>LEFT(Table1[[#All],[تاریخ]],4)</f>
        <v>1398</v>
      </c>
      <c r="M560" s="13" t="str">
        <f>Table1[سال]&amp;"-"&amp;Table1[ماه]</f>
        <v>1398-اردیبهشت</v>
      </c>
      <c r="N560" s="9"/>
    </row>
    <row r="561" spans="1:14" ht="15.75" x14ac:dyDescent="0.25">
      <c r="A561" s="17" t="str">
        <f>IF(AND(C561&gt;='گزارش روزانه'!$F$2,C561&lt;='گزارش روزانه'!$F$4,J561='گزارش روزانه'!$D$6),MAX($A$1:A560)+1,"")</f>
        <v/>
      </c>
      <c r="B561" s="10">
        <v>560</v>
      </c>
      <c r="C561" s="10" t="s">
        <v>2424</v>
      </c>
      <c r="D561" s="10" t="s">
        <v>2425</v>
      </c>
      <c r="E561" s="11">
        <v>55091440</v>
      </c>
      <c r="F561" s="11">
        <v>0</v>
      </c>
      <c r="G561" s="11">
        <v>6624234</v>
      </c>
      <c r="H5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61" s="10">
        <f>VALUE(IFERROR(MID(Table1[شرح],11,FIND("سهم",Table1[شرح])-11),0))</f>
        <v>3000</v>
      </c>
      <c r="J561" s="10" t="str">
        <f>IFERROR(MID(Table1[شرح],FIND("سهم",Table1[شرح])+4,FIND("به نرخ",Table1[شرح])-FIND("سهم",Table1[شرح])-5),"")</f>
        <v>صنایع خاک چینی ایران(کخاک1)</v>
      </c>
      <c r="K561" s="10" t="str">
        <f>CHOOSE(MID(Table1[تاریخ],6,2),"فروردین","اردیبهشت","خرداد","تیر","مرداد","شهریور","مهر","آبان","آذر","دی","بهمن","اسفند")</f>
        <v>اردیبهشت</v>
      </c>
      <c r="L561" s="10" t="str">
        <f>LEFT(Table1[[#All],[تاریخ]],4)</f>
        <v>1398</v>
      </c>
      <c r="M561" s="13" t="str">
        <f>Table1[سال]&amp;"-"&amp;Table1[ماه]</f>
        <v>1398-اردیبهشت</v>
      </c>
      <c r="N561" s="9"/>
    </row>
    <row r="562" spans="1:14" ht="15.75" x14ac:dyDescent="0.25">
      <c r="A562" s="17" t="str">
        <f>IF(AND(C562&gt;='گزارش روزانه'!$F$2,C562&lt;='گزارش روزانه'!$F$4,J562='گزارش روزانه'!$D$6),MAX($A$1:A561)+1,"")</f>
        <v/>
      </c>
      <c r="B562" s="10">
        <v>561</v>
      </c>
      <c r="C562" s="10" t="s">
        <v>2424</v>
      </c>
      <c r="D562" s="10" t="s">
        <v>2426</v>
      </c>
      <c r="E562" s="11">
        <v>11012259</v>
      </c>
      <c r="F562" s="11">
        <v>0</v>
      </c>
      <c r="G562" s="11">
        <v>61715674</v>
      </c>
      <c r="H5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62" s="10">
        <f>VALUE(IFERROR(MID(Table1[شرح],11,FIND("سهم",Table1[شرح])-11),0))</f>
        <v>600</v>
      </c>
      <c r="J562" s="10" t="str">
        <f>IFERROR(MID(Table1[شرح],FIND("سهم",Table1[شرح])+4,FIND("به نرخ",Table1[شرح])-FIND("سهم",Table1[شرح])-5),"")</f>
        <v>صنایع خاک چینی ایران(کخاک1)</v>
      </c>
      <c r="K562" s="10" t="str">
        <f>CHOOSE(MID(Table1[تاریخ],6,2),"فروردین","اردیبهشت","خرداد","تیر","مرداد","شهریور","مهر","آبان","آذر","دی","بهمن","اسفند")</f>
        <v>اردیبهشت</v>
      </c>
      <c r="L562" s="10" t="str">
        <f>LEFT(Table1[[#All],[تاریخ]],4)</f>
        <v>1398</v>
      </c>
      <c r="M562" s="13" t="str">
        <f>Table1[سال]&amp;"-"&amp;Table1[ماه]</f>
        <v>1398-اردیبهشت</v>
      </c>
      <c r="N562" s="9"/>
    </row>
    <row r="563" spans="1:14" ht="15.75" x14ac:dyDescent="0.25">
      <c r="A563" s="17" t="str">
        <f>IF(AND(C563&gt;='گزارش روزانه'!$F$2,C563&lt;='گزارش روزانه'!$F$4,J563='گزارش روزانه'!$D$6),MAX($A$1:A562)+1,"")</f>
        <v/>
      </c>
      <c r="B563" s="10">
        <v>562</v>
      </c>
      <c r="C563" s="10" t="s">
        <v>2424</v>
      </c>
      <c r="D563" s="10" t="s">
        <v>2427</v>
      </c>
      <c r="E563" s="11">
        <v>0</v>
      </c>
      <c r="F563" s="11">
        <v>5997205</v>
      </c>
      <c r="G563" s="11">
        <v>72727933</v>
      </c>
      <c r="H5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63" s="10">
        <f>VALUE(IFERROR(MID(Table1[شرح],11,FIND("سهم",Table1[شرح])-11),0))</f>
        <v>475</v>
      </c>
      <c r="J563" s="10" t="str">
        <f>IFERROR(MID(Table1[شرح],FIND("سهم",Table1[شرح])+4,FIND("به نرخ",Table1[شرح])-FIND("سهم",Table1[شرح])-5),"")</f>
        <v>قاسم ایران(قاسم1)</v>
      </c>
      <c r="K563" s="10" t="str">
        <f>CHOOSE(MID(Table1[تاریخ],6,2),"فروردین","اردیبهشت","خرداد","تیر","مرداد","شهریور","مهر","آبان","آذر","دی","بهمن","اسفند")</f>
        <v>اردیبهشت</v>
      </c>
      <c r="L563" s="10" t="str">
        <f>LEFT(Table1[[#All],[تاریخ]],4)</f>
        <v>1398</v>
      </c>
      <c r="M563" s="13" t="str">
        <f>Table1[سال]&amp;"-"&amp;Table1[ماه]</f>
        <v>1398-اردیبهشت</v>
      </c>
      <c r="N563" s="9"/>
    </row>
    <row r="564" spans="1:14" ht="15.75" x14ac:dyDescent="0.25">
      <c r="A564" s="17" t="str">
        <f>IF(AND(C564&gt;='گزارش روزانه'!$F$2,C564&lt;='گزارش روزانه'!$F$4,J564='گزارش روزانه'!$D$6),MAX($A$1:A563)+1,"")</f>
        <v/>
      </c>
      <c r="B564" s="10">
        <v>563</v>
      </c>
      <c r="C564" s="10" t="s">
        <v>2424</v>
      </c>
      <c r="D564" s="10" t="s">
        <v>2428</v>
      </c>
      <c r="E564" s="11">
        <v>0</v>
      </c>
      <c r="F564" s="11">
        <v>543153</v>
      </c>
      <c r="G564" s="11">
        <v>66730728</v>
      </c>
      <c r="H5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64" s="10">
        <f>VALUE(IFERROR(MID(Table1[شرح],11,FIND("سهم",Table1[شرح])-11),0))</f>
        <v>82</v>
      </c>
      <c r="J564" s="10" t="str">
        <f>IFERROR(MID(Table1[شرح],FIND("سهم",Table1[شرح])+4,FIND("به نرخ",Table1[شرح])-FIND("سهم",Table1[شرح])-5),"")</f>
        <v>زرین معدن آسیا(فزرین1)</v>
      </c>
      <c r="K564" s="10" t="str">
        <f>CHOOSE(MID(Table1[تاریخ],6,2),"فروردین","اردیبهشت","خرداد","تیر","مرداد","شهریور","مهر","آبان","آذر","دی","بهمن","اسفند")</f>
        <v>اردیبهشت</v>
      </c>
      <c r="L564" s="10" t="str">
        <f>LEFT(Table1[[#All],[تاریخ]],4)</f>
        <v>1398</v>
      </c>
      <c r="M564" s="13" t="str">
        <f>Table1[سال]&amp;"-"&amp;Table1[ماه]</f>
        <v>1398-اردیبهشت</v>
      </c>
      <c r="N564" s="9"/>
    </row>
    <row r="565" spans="1:14" ht="15.75" x14ac:dyDescent="0.25">
      <c r="A565" s="17" t="str">
        <f>IF(AND(C565&gt;='گزارش روزانه'!$F$2,C565&lt;='گزارش روزانه'!$F$4,J565='گزارش روزانه'!$D$6),MAX($A$1:A564)+1,"")</f>
        <v/>
      </c>
      <c r="B565" s="10">
        <v>564</v>
      </c>
      <c r="C565" s="10" t="s">
        <v>2424</v>
      </c>
      <c r="D565" s="10" t="s">
        <v>2429</v>
      </c>
      <c r="E565" s="11">
        <v>0</v>
      </c>
      <c r="F565" s="11">
        <v>65678912</v>
      </c>
      <c r="G565" s="11">
        <v>66187575</v>
      </c>
      <c r="H5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65" s="10">
        <f>VALUE(IFERROR(MID(Table1[شرح],11,FIND("سهم",Table1[شرح])-11),0))</f>
        <v>9557</v>
      </c>
      <c r="J565" s="10" t="str">
        <f>IFERROR(MID(Table1[شرح],FIND("سهم",Table1[شرح])+4,FIND("به نرخ",Table1[شرح])-FIND("سهم",Table1[شرح])-5),"")</f>
        <v>کشتیرانی دریای خزر(حخزر1)</v>
      </c>
      <c r="K565" s="10" t="str">
        <f>CHOOSE(MID(Table1[تاریخ],6,2),"فروردین","اردیبهشت","خرداد","تیر","مرداد","شهریور","مهر","آبان","آذر","دی","بهمن","اسفند")</f>
        <v>اردیبهشت</v>
      </c>
      <c r="L565" s="10" t="str">
        <f>LEFT(Table1[[#All],[تاریخ]],4)</f>
        <v>1398</v>
      </c>
      <c r="M565" s="13" t="str">
        <f>Table1[سال]&amp;"-"&amp;Table1[ماه]</f>
        <v>1398-اردیبهشت</v>
      </c>
      <c r="N565" s="9"/>
    </row>
    <row r="566" spans="1:14" ht="15.75" x14ac:dyDescent="0.25">
      <c r="A566" s="17" t="str">
        <f>IF(AND(C566&gt;='گزارش روزانه'!$F$2,C566&lt;='گزارش روزانه'!$F$4,J566='گزارش روزانه'!$D$6),MAX($A$1:A565)+1,"")</f>
        <v/>
      </c>
      <c r="B566" s="10">
        <v>565</v>
      </c>
      <c r="C566" s="10" t="s">
        <v>2420</v>
      </c>
      <c r="D566" s="10" t="s">
        <v>2421</v>
      </c>
      <c r="E566" s="11">
        <v>6579232</v>
      </c>
      <c r="F566" s="11">
        <v>0</v>
      </c>
      <c r="G566" s="11">
        <v>128549</v>
      </c>
      <c r="H5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66" s="10">
        <f>VALUE(IFERROR(MID(Table1[شرح],11,FIND("سهم",Table1[شرح])-11),0))</f>
        <v>630</v>
      </c>
      <c r="J566" s="10" t="str">
        <f>IFERROR(MID(Table1[شرح],FIND("سهم",Table1[شرح])+4,FIND("به نرخ",Table1[شرح])-FIND("سهم",Table1[شرح])-5),"")</f>
        <v>بورس اوراق بهادار تهران(بورس1)</v>
      </c>
      <c r="K566" s="10" t="str">
        <f>CHOOSE(MID(Table1[تاریخ],6,2),"فروردین","اردیبهشت","خرداد","تیر","مرداد","شهریور","مهر","آبان","آذر","دی","بهمن","اسفند")</f>
        <v>اردیبهشت</v>
      </c>
      <c r="L566" s="10" t="str">
        <f>LEFT(Table1[[#All],[تاریخ]],4)</f>
        <v>1398</v>
      </c>
      <c r="M566" s="13" t="str">
        <f>Table1[سال]&amp;"-"&amp;Table1[ماه]</f>
        <v>1398-اردیبهشت</v>
      </c>
      <c r="N566" s="9"/>
    </row>
    <row r="567" spans="1:14" ht="15.75" x14ac:dyDescent="0.25">
      <c r="A567" s="17" t="str">
        <f>IF(AND(C567&gt;='گزارش روزانه'!$F$2,C567&lt;='گزارش روزانه'!$F$4,J567='گزارش روزانه'!$D$6),MAX($A$1:A566)+1,"")</f>
        <v/>
      </c>
      <c r="B567" s="10">
        <v>566</v>
      </c>
      <c r="C567" s="10" t="s">
        <v>2420</v>
      </c>
      <c r="D567" s="10" t="s">
        <v>2422</v>
      </c>
      <c r="E567" s="11">
        <v>39027724</v>
      </c>
      <c r="F567" s="11">
        <v>0</v>
      </c>
      <c r="G567" s="11">
        <v>6707781</v>
      </c>
      <c r="H5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67" s="10">
        <f>VALUE(IFERROR(MID(Table1[شرح],11,FIND("سهم",Table1[شرح])-11),0))</f>
        <v>6180</v>
      </c>
      <c r="J567" s="10" t="str">
        <f>IFERROR(MID(Table1[شرح],FIND("سهم",Table1[شرح])+4,FIND("به نرخ",Table1[شرح])-FIND("سهم",Table1[شرح])-5),"")</f>
        <v>آلومینیوم ایران(فایرا1)</v>
      </c>
      <c r="K567" s="10" t="str">
        <f>CHOOSE(MID(Table1[تاریخ],6,2),"فروردین","اردیبهشت","خرداد","تیر","مرداد","شهریور","مهر","آبان","آذر","دی","بهمن","اسفند")</f>
        <v>اردیبهشت</v>
      </c>
      <c r="L567" s="10" t="str">
        <f>LEFT(Table1[[#All],[تاریخ]],4)</f>
        <v>1398</v>
      </c>
      <c r="M567" s="13" t="str">
        <f>Table1[سال]&amp;"-"&amp;Table1[ماه]</f>
        <v>1398-اردیبهشت</v>
      </c>
      <c r="N567" s="9"/>
    </row>
    <row r="568" spans="1:14" ht="15.75" x14ac:dyDescent="0.25">
      <c r="A568" s="17" t="str">
        <f>IF(AND(C568&gt;='گزارش روزانه'!$F$2,C568&lt;='گزارش روزانه'!$F$4,J568='گزارش روزانه'!$D$6),MAX($A$1:A567)+1,"")</f>
        <v/>
      </c>
      <c r="B568" s="10">
        <v>567</v>
      </c>
      <c r="C568" s="10" t="s">
        <v>2420</v>
      </c>
      <c r="D568" s="10" t="s">
        <v>2423</v>
      </c>
      <c r="E568" s="11">
        <v>0</v>
      </c>
      <c r="F568" s="11">
        <v>39111271</v>
      </c>
      <c r="G568" s="11">
        <v>45735505</v>
      </c>
      <c r="H5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68" s="10">
        <f>VALUE(IFERROR(MID(Table1[شرح],11,FIND("سهم",Table1[شرح])-11),0))</f>
        <v>3012</v>
      </c>
      <c r="J568" s="10" t="str">
        <f>IFERROR(MID(Table1[شرح],FIND("سهم",Table1[شرح])+4,FIND("به نرخ",Table1[شرح])-FIND("سهم",Table1[شرح])-5),"")</f>
        <v>باما(کاما1)</v>
      </c>
      <c r="K568" s="10" t="str">
        <f>CHOOSE(MID(Table1[تاریخ],6,2),"فروردین","اردیبهشت","خرداد","تیر","مرداد","شهریور","مهر","آبان","آذر","دی","بهمن","اسفند")</f>
        <v>اردیبهشت</v>
      </c>
      <c r="L568" s="10" t="str">
        <f>LEFT(Table1[[#All],[تاریخ]],4)</f>
        <v>1398</v>
      </c>
      <c r="M568" s="13" t="str">
        <f>Table1[سال]&amp;"-"&amp;Table1[ماه]</f>
        <v>1398-اردیبهشت</v>
      </c>
      <c r="N568" s="9"/>
    </row>
    <row r="569" spans="1:14" ht="15.75" x14ac:dyDescent="0.25">
      <c r="A569" s="17" t="str">
        <f>IF(AND(C569&gt;='گزارش روزانه'!$F$2,C569&lt;='گزارش روزانه'!$F$4,J569='گزارش روزانه'!$D$6),MAX($A$1:A568)+1,"")</f>
        <v/>
      </c>
      <c r="B569" s="10">
        <v>568</v>
      </c>
      <c r="C569" s="10" t="s">
        <v>2416</v>
      </c>
      <c r="D569" s="10" t="s">
        <v>2417</v>
      </c>
      <c r="E569" s="11">
        <v>1826261</v>
      </c>
      <c r="F569" s="11">
        <v>0</v>
      </c>
      <c r="G569" s="11">
        <v>-15456272</v>
      </c>
      <c r="H5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69" s="10">
        <f>VALUE(IFERROR(MID(Table1[شرح],11,FIND("سهم",Table1[شرح])-11),0))</f>
        <v>0</v>
      </c>
      <c r="J569" s="10" t="str">
        <f>IFERROR(MID(Table1[شرح],FIND("سهم",Table1[شرح])+4,FIND("به نرخ",Table1[شرح])-FIND("سهم",Table1[شرح])-5),"")</f>
        <v/>
      </c>
      <c r="K569" s="10" t="str">
        <f>CHOOSE(MID(Table1[تاریخ],6,2),"فروردین","اردیبهشت","خرداد","تیر","مرداد","شهریور","مهر","آبان","آذر","دی","بهمن","اسفند")</f>
        <v>اردیبهشت</v>
      </c>
      <c r="L569" s="10" t="str">
        <f>LEFT(Table1[[#All],[تاریخ]],4)</f>
        <v>1398</v>
      </c>
      <c r="M569" s="13" t="str">
        <f>Table1[سال]&amp;"-"&amp;Table1[ماه]</f>
        <v>1398-اردیبهشت</v>
      </c>
      <c r="N569" s="9"/>
    </row>
    <row r="570" spans="1:14" ht="15.75" x14ac:dyDescent="0.25">
      <c r="A570" s="17" t="str">
        <f>IF(AND(C570&gt;='گزارش روزانه'!$F$2,C570&lt;='گزارش روزانه'!$F$4,J570='گزارش روزانه'!$D$6),MAX($A$1:A569)+1,"")</f>
        <v/>
      </c>
      <c r="B570" s="10">
        <v>569</v>
      </c>
      <c r="C570" s="10" t="s">
        <v>2416</v>
      </c>
      <c r="D570" s="10" t="s">
        <v>2418</v>
      </c>
      <c r="E570" s="11">
        <v>1582875</v>
      </c>
      <c r="F570" s="11">
        <v>0</v>
      </c>
      <c r="G570" s="11">
        <v>-13630011</v>
      </c>
      <c r="H5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70" s="10">
        <f>VALUE(IFERROR(MID(Table1[شرح],11,FIND("سهم",Table1[شرح])-11),0))</f>
        <v>0</v>
      </c>
      <c r="J570" s="10" t="str">
        <f>IFERROR(MID(Table1[شرح],FIND("سهم",Table1[شرح])+4,FIND("به نرخ",Table1[شرح])-FIND("سهم",Table1[شرح])-5),"")</f>
        <v/>
      </c>
      <c r="K570" s="10" t="str">
        <f>CHOOSE(MID(Table1[تاریخ],6,2),"فروردین","اردیبهشت","خرداد","تیر","مرداد","شهریور","مهر","آبان","آذر","دی","بهمن","اسفند")</f>
        <v>اردیبهشت</v>
      </c>
      <c r="L570" s="10" t="str">
        <f>LEFT(Table1[[#All],[تاریخ]],4)</f>
        <v>1398</v>
      </c>
      <c r="M570" s="13" t="str">
        <f>Table1[سال]&amp;"-"&amp;Table1[ماه]</f>
        <v>1398-اردیبهشت</v>
      </c>
      <c r="N570" s="9"/>
    </row>
    <row r="571" spans="1:14" ht="15.75" x14ac:dyDescent="0.25">
      <c r="A571" s="17" t="str">
        <f>IF(AND(C571&gt;='گزارش روزانه'!$F$2,C571&lt;='گزارش روزانه'!$F$4,J571='گزارش روزانه'!$D$6),MAX($A$1:A570)+1,"")</f>
        <v/>
      </c>
      <c r="B571" s="10">
        <v>570</v>
      </c>
      <c r="C571" s="10" t="s">
        <v>2416</v>
      </c>
      <c r="D571" s="10" t="s">
        <v>2419</v>
      </c>
      <c r="E571" s="11">
        <v>12175685</v>
      </c>
      <c r="F571" s="11">
        <v>0</v>
      </c>
      <c r="G571" s="11">
        <v>-12047136</v>
      </c>
      <c r="H5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71" s="10">
        <f>VALUE(IFERROR(MID(Table1[شرح],11,FIND("سهم",Table1[شرح])-11),0))</f>
        <v>0</v>
      </c>
      <c r="J571" s="10" t="str">
        <f>IFERROR(MID(Table1[شرح],FIND("سهم",Table1[شرح])+4,FIND("به نرخ",Table1[شرح])-FIND("سهم",Table1[شرح])-5),"")</f>
        <v/>
      </c>
      <c r="K571" s="10" t="str">
        <f>CHOOSE(MID(Table1[تاریخ],6,2),"فروردین","اردیبهشت","خرداد","تیر","مرداد","شهریور","مهر","آبان","آذر","دی","بهمن","اسفند")</f>
        <v>اردیبهشت</v>
      </c>
      <c r="L571" s="10" t="str">
        <f>LEFT(Table1[[#All],[تاریخ]],4)</f>
        <v>1398</v>
      </c>
      <c r="M571" s="13" t="str">
        <f>Table1[سال]&amp;"-"&amp;Table1[ماه]</f>
        <v>1398-اردیبهشت</v>
      </c>
      <c r="N571" s="9"/>
    </row>
    <row r="572" spans="1:14" ht="15.75" x14ac:dyDescent="0.25">
      <c r="A572" s="17" t="str">
        <f>IF(AND(C572&gt;='گزارش روزانه'!$F$2,C572&lt;='گزارش روزانه'!$F$4,J572='گزارش روزانه'!$D$6),MAX($A$1:A571)+1,"")</f>
        <v/>
      </c>
      <c r="B572" s="10">
        <v>571</v>
      </c>
      <c r="C572" s="10" t="s">
        <v>2414</v>
      </c>
      <c r="D572" s="10" t="s">
        <v>2415</v>
      </c>
      <c r="E572" s="11">
        <v>0</v>
      </c>
      <c r="F572" s="11">
        <v>16000000</v>
      </c>
      <c r="G572" s="11">
        <v>543728</v>
      </c>
      <c r="H5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572" s="10">
        <f>VALUE(IFERROR(MID(Table1[شرح],11,FIND("سهم",Table1[شرح])-11),0))</f>
        <v>0</v>
      </c>
      <c r="J572" s="10" t="str">
        <f>IFERROR(MID(Table1[شرح],FIND("سهم",Table1[شرح])+4,FIND("به نرخ",Table1[شرح])-FIND("سهم",Table1[شرح])-5),"")</f>
        <v/>
      </c>
      <c r="K572" s="10" t="str">
        <f>CHOOSE(MID(Table1[تاریخ],6,2),"فروردین","اردیبهشت","خرداد","تیر","مرداد","شهریور","مهر","آبان","آذر","دی","بهمن","اسفند")</f>
        <v>اردیبهشت</v>
      </c>
      <c r="L572" s="10" t="str">
        <f>LEFT(Table1[[#All],[تاریخ]],4)</f>
        <v>1398</v>
      </c>
      <c r="M572" s="13" t="str">
        <f>Table1[سال]&amp;"-"&amp;Table1[ماه]</f>
        <v>1398-اردیبهشت</v>
      </c>
      <c r="N572" s="9"/>
    </row>
    <row r="573" spans="1:14" ht="15.75" x14ac:dyDescent="0.25">
      <c r="A573" s="17" t="str">
        <f>IF(AND(C573&gt;='گزارش روزانه'!$F$2,C573&lt;='گزارش روزانه'!$F$4,J573='گزارش روزانه'!$D$6),MAX($A$1:A572)+1,"")</f>
        <v/>
      </c>
      <c r="B573" s="10">
        <v>572</v>
      </c>
      <c r="C573" s="10" t="s">
        <v>2407</v>
      </c>
      <c r="D573" s="10" t="s">
        <v>2408</v>
      </c>
      <c r="E573" s="11">
        <v>35262864</v>
      </c>
      <c r="F573" s="11">
        <v>0</v>
      </c>
      <c r="G573" s="11">
        <v>93535</v>
      </c>
      <c r="H5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73" s="10">
        <f>VALUE(IFERROR(MID(Table1[شرح],11,FIND("سهم",Table1[شرح])-11),0))</f>
        <v>2600</v>
      </c>
      <c r="J573" s="10" t="str">
        <f>IFERROR(MID(Table1[شرح],FIND("سهم",Table1[شرح])+4,FIND("به نرخ",Table1[شرح])-FIND("سهم",Table1[شرح])-5),"")</f>
        <v>بورس کالای ایران(کالا1)</v>
      </c>
      <c r="K573" s="10" t="str">
        <f>CHOOSE(MID(Table1[تاریخ],6,2),"فروردین","اردیبهشت","خرداد","تیر","مرداد","شهریور","مهر","آبان","آذر","دی","بهمن","اسفند")</f>
        <v>اردیبهشت</v>
      </c>
      <c r="L573" s="10" t="str">
        <f>LEFT(Table1[[#All],[تاریخ]],4)</f>
        <v>1398</v>
      </c>
      <c r="M573" s="13" t="str">
        <f>Table1[سال]&amp;"-"&amp;Table1[ماه]</f>
        <v>1398-اردیبهشت</v>
      </c>
      <c r="N573" s="9"/>
    </row>
    <row r="574" spans="1:14" ht="15.75" x14ac:dyDescent="0.25">
      <c r="A574" s="17" t="str">
        <f>IF(AND(C574&gt;='گزارش روزانه'!$F$2,C574&lt;='گزارش روزانه'!$F$4,J574='گزارش روزانه'!$D$6),MAX($A$1:A573)+1,"")</f>
        <v/>
      </c>
      <c r="B574" s="10">
        <v>573</v>
      </c>
      <c r="C574" s="10" t="s">
        <v>2407</v>
      </c>
      <c r="D574" s="10" t="s">
        <v>2409</v>
      </c>
      <c r="E574" s="11">
        <v>63191850</v>
      </c>
      <c r="F574" s="11">
        <v>0</v>
      </c>
      <c r="G574" s="11">
        <v>35356399</v>
      </c>
      <c r="H5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74" s="10">
        <f>VALUE(IFERROR(MID(Table1[شرح],11,FIND("سهم",Table1[شرح])-11),0))</f>
        <v>10000</v>
      </c>
      <c r="J574" s="10" t="str">
        <f>IFERROR(MID(Table1[شرح],FIND("سهم",Table1[شرح])+4,FIND("به نرخ",Table1[شرح])-FIND("سهم",Table1[شرح])-5),"")</f>
        <v>سرامیک های صنعتی اردکان(کسرا1)</v>
      </c>
      <c r="K574" s="10" t="str">
        <f>CHOOSE(MID(Table1[تاریخ],6,2),"فروردین","اردیبهشت","خرداد","تیر","مرداد","شهریور","مهر","آبان","آذر","دی","بهمن","اسفند")</f>
        <v>اردیبهشت</v>
      </c>
      <c r="L574" s="10" t="str">
        <f>LEFT(Table1[[#All],[تاریخ]],4)</f>
        <v>1398</v>
      </c>
      <c r="M574" s="13" t="str">
        <f>Table1[سال]&amp;"-"&amp;Table1[ماه]</f>
        <v>1398-اردیبهشت</v>
      </c>
      <c r="N574" s="9"/>
    </row>
    <row r="575" spans="1:14" ht="15.75" x14ac:dyDescent="0.25">
      <c r="A575" s="17" t="str">
        <f>IF(AND(C575&gt;='گزارش روزانه'!$F$2,C575&lt;='گزارش روزانه'!$F$4,J575='گزارش روزانه'!$D$6),MAX($A$1:A574)+1,"")</f>
        <v/>
      </c>
      <c r="B575" s="10">
        <v>574</v>
      </c>
      <c r="C575" s="10" t="s">
        <v>2407</v>
      </c>
      <c r="D575" s="10" t="s">
        <v>2410</v>
      </c>
      <c r="E575" s="11">
        <v>0</v>
      </c>
      <c r="F575" s="11">
        <v>30598725</v>
      </c>
      <c r="G575" s="11">
        <v>98548249</v>
      </c>
      <c r="H5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75" s="10">
        <f>VALUE(IFERROR(MID(Table1[شرح],11,FIND("سهم",Table1[شرح])-11),0))</f>
        <v>3000</v>
      </c>
      <c r="J575" s="10" t="str">
        <f>IFERROR(MID(Table1[شرح],FIND("سهم",Table1[شرح])+4,FIND("به نرخ",Table1[شرح])-FIND("سهم",Table1[شرح])-5),"")</f>
        <v>پرداخت الکترونیک سامان کیش(سپ1)</v>
      </c>
      <c r="K575" s="10" t="str">
        <f>CHOOSE(MID(Table1[تاریخ],6,2),"فروردین","اردیبهشت","خرداد","تیر","مرداد","شهریور","مهر","آبان","آذر","دی","بهمن","اسفند")</f>
        <v>اردیبهشت</v>
      </c>
      <c r="L575" s="10" t="str">
        <f>LEFT(Table1[[#All],[تاریخ]],4)</f>
        <v>1398</v>
      </c>
      <c r="M575" s="13" t="str">
        <f>Table1[سال]&amp;"-"&amp;Table1[ماه]</f>
        <v>1398-اردیبهشت</v>
      </c>
      <c r="N575" s="9"/>
    </row>
    <row r="576" spans="1:14" ht="15.75" x14ac:dyDescent="0.25">
      <c r="A576" s="17" t="str">
        <f>IF(AND(C576&gt;='گزارش روزانه'!$F$2,C576&lt;='گزارش روزانه'!$F$4,J576='گزارش روزانه'!$D$6),MAX($A$1:A575)+1,"")</f>
        <v/>
      </c>
      <c r="B576" s="10">
        <v>575</v>
      </c>
      <c r="C576" s="10" t="s">
        <v>2407</v>
      </c>
      <c r="D576" s="10" t="s">
        <v>2411</v>
      </c>
      <c r="E576" s="11">
        <v>0</v>
      </c>
      <c r="F576" s="11">
        <v>19770659</v>
      </c>
      <c r="G576" s="11">
        <v>67949524</v>
      </c>
      <c r="H5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76" s="10">
        <f>VALUE(IFERROR(MID(Table1[شرح],11,FIND("سهم",Table1[شرح])-11),0))</f>
        <v>1957</v>
      </c>
      <c r="J576" s="10" t="str">
        <f>IFERROR(MID(Table1[شرح],FIND("سهم",Table1[شرح])+4,FIND("به نرخ",Table1[شرح])-FIND("سهم",Table1[شرح])-5),"")</f>
        <v>پرداخت الکترونیک سامان کیش(سپ1)</v>
      </c>
      <c r="K576" s="10" t="str">
        <f>CHOOSE(MID(Table1[تاریخ],6,2),"فروردین","اردیبهشت","خرداد","تیر","مرداد","شهریور","مهر","آبان","آذر","دی","بهمن","اسفند")</f>
        <v>اردیبهشت</v>
      </c>
      <c r="L576" s="10" t="str">
        <f>LEFT(Table1[[#All],[تاریخ]],4)</f>
        <v>1398</v>
      </c>
      <c r="M576" s="13" t="str">
        <f>Table1[سال]&amp;"-"&amp;Table1[ماه]</f>
        <v>1398-اردیبهشت</v>
      </c>
      <c r="N576" s="9"/>
    </row>
    <row r="577" spans="1:14" ht="15.75" x14ac:dyDescent="0.25">
      <c r="A577" s="17" t="str">
        <f>IF(AND(C577&gt;='گزارش روزانه'!$F$2,C577&lt;='گزارش روزانه'!$F$4,J577='گزارش روزانه'!$D$6),MAX($A$1:A576)+1,"")</f>
        <v/>
      </c>
      <c r="B577" s="10">
        <v>576</v>
      </c>
      <c r="C577" s="10" t="s">
        <v>2407</v>
      </c>
      <c r="D577" s="10" t="s">
        <v>2412</v>
      </c>
      <c r="E577" s="11">
        <v>0</v>
      </c>
      <c r="F577" s="11">
        <v>38139685</v>
      </c>
      <c r="G577" s="11">
        <v>48178865</v>
      </c>
      <c r="H5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77" s="10">
        <f>VALUE(IFERROR(MID(Table1[شرح],11,FIND("سهم",Table1[شرح])-11),0))</f>
        <v>3776</v>
      </c>
      <c r="J577" s="10" t="str">
        <f>IFERROR(MID(Table1[شرح],FIND("سهم",Table1[شرح])+4,FIND("به نرخ",Table1[شرح])-FIND("سهم",Table1[شرح])-5),"")</f>
        <v>پرداخت الکترونیک سامان کیش(سپ1)</v>
      </c>
      <c r="K577" s="10" t="str">
        <f>CHOOSE(MID(Table1[تاریخ],6,2),"فروردین","اردیبهشت","خرداد","تیر","مرداد","شهریور","مهر","آبان","آذر","دی","بهمن","اسفند")</f>
        <v>اردیبهشت</v>
      </c>
      <c r="L577" s="10" t="str">
        <f>LEFT(Table1[[#All],[تاریخ]],4)</f>
        <v>1398</v>
      </c>
      <c r="M577" s="13" t="str">
        <f>Table1[سال]&amp;"-"&amp;Table1[ماه]</f>
        <v>1398-اردیبهشت</v>
      </c>
      <c r="N577" s="9"/>
    </row>
    <row r="578" spans="1:14" ht="15.75" x14ac:dyDescent="0.25">
      <c r="A578" s="17" t="str">
        <f>IF(AND(C578&gt;='گزارش روزانه'!$F$2,C578&lt;='گزارش روزانه'!$F$4,J578='گزارش روزانه'!$D$6),MAX($A$1:A577)+1,"")</f>
        <v/>
      </c>
      <c r="B578" s="10">
        <v>577</v>
      </c>
      <c r="C578" s="10" t="s">
        <v>2407</v>
      </c>
      <c r="D578" s="10" t="s">
        <v>2413</v>
      </c>
      <c r="E578" s="11">
        <v>0</v>
      </c>
      <c r="F578" s="11">
        <v>9495452</v>
      </c>
      <c r="G578" s="11">
        <v>10039180</v>
      </c>
      <c r="H5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78" s="10">
        <f>VALUE(IFERROR(MID(Table1[شرح],11,FIND("سهم",Table1[شرح])-11),0))</f>
        <v>940</v>
      </c>
      <c r="J578" s="10" t="str">
        <f>IFERROR(MID(Table1[شرح],FIND("سهم",Table1[شرح])+4,FIND("به نرخ",Table1[شرح])-FIND("سهم",Table1[شرح])-5),"")</f>
        <v>پرداخت الکترونیک سامان کیش(سپ1)</v>
      </c>
      <c r="K578" s="10" t="str">
        <f>CHOOSE(MID(Table1[تاریخ],6,2),"فروردین","اردیبهشت","خرداد","تیر","مرداد","شهریور","مهر","آبان","آذر","دی","بهمن","اسفند")</f>
        <v>اردیبهشت</v>
      </c>
      <c r="L578" s="10" t="str">
        <f>LEFT(Table1[[#All],[تاریخ]],4)</f>
        <v>1398</v>
      </c>
      <c r="M578" s="13" t="str">
        <f>Table1[سال]&amp;"-"&amp;Table1[ماه]</f>
        <v>1398-اردیبهشت</v>
      </c>
      <c r="N578" s="9"/>
    </row>
    <row r="579" spans="1:14" ht="15.75" x14ac:dyDescent="0.25">
      <c r="A579" s="17" t="str">
        <f>IF(AND(C579&gt;='گزارش روزانه'!$F$2,C579&lt;='گزارش روزانه'!$F$4,J579='گزارش روزانه'!$D$6),MAX($A$1:A578)+1,"")</f>
        <v/>
      </c>
      <c r="B579" s="10">
        <v>578</v>
      </c>
      <c r="C579" s="10" t="s">
        <v>2395</v>
      </c>
      <c r="D579" s="10" t="s">
        <v>2396</v>
      </c>
      <c r="E579" s="11">
        <v>77444963</v>
      </c>
      <c r="F579" s="11">
        <v>0</v>
      </c>
      <c r="G579" s="11">
        <v>81117294</v>
      </c>
      <c r="H5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79" s="10">
        <f>VALUE(IFERROR(MID(Table1[شرح],11,FIND("سهم",Table1[شرح])-11),0))</f>
        <v>11509</v>
      </c>
      <c r="J579" s="10" t="str">
        <f>IFERROR(MID(Table1[شرح],FIND("سهم",Table1[شرح])+4,FIND("به نرخ",Table1[شرح])-FIND("سهم",Table1[شرح])-5),"")</f>
        <v>سرامیک های صنعتی اردکان(کسرا1)</v>
      </c>
      <c r="K579" s="10" t="str">
        <f>CHOOSE(MID(Table1[تاریخ],6,2),"فروردین","اردیبهشت","خرداد","تیر","مرداد","شهریور","مهر","آبان","آذر","دی","بهمن","اسفند")</f>
        <v>اردیبهشت</v>
      </c>
      <c r="L579" s="10" t="str">
        <f>LEFT(Table1[[#All],[تاریخ]],4)</f>
        <v>1398</v>
      </c>
      <c r="M579" s="13" t="str">
        <f>Table1[سال]&amp;"-"&amp;Table1[ماه]</f>
        <v>1398-اردیبهشت</v>
      </c>
      <c r="N579" s="9"/>
    </row>
    <row r="580" spans="1:14" ht="15.75" x14ac:dyDescent="0.25">
      <c r="A580" s="17" t="str">
        <f>IF(AND(C580&gt;='گزارش روزانه'!$F$2,C580&lt;='گزارش روزانه'!$F$4,J580='گزارش روزانه'!$D$6),MAX($A$1:A579)+1,"")</f>
        <v/>
      </c>
      <c r="B580" s="10">
        <v>579</v>
      </c>
      <c r="C580" s="10" t="s">
        <v>2395</v>
      </c>
      <c r="D580" s="10" t="s">
        <v>2397</v>
      </c>
      <c r="E580" s="11">
        <v>55976407</v>
      </c>
      <c r="F580" s="11">
        <v>0</v>
      </c>
      <c r="G580" s="11">
        <v>158562257</v>
      </c>
      <c r="H5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80" s="10">
        <f>VALUE(IFERROR(MID(Table1[شرح],11,FIND("سهم",Table1[شرح])-11),0))</f>
        <v>8341</v>
      </c>
      <c r="J580" s="10" t="str">
        <f>IFERROR(MID(Table1[شرح],FIND("سهم",Table1[شرح])+4,FIND("به نرخ",Table1[شرح])-FIND("سهم",Table1[شرح])-5),"")</f>
        <v>سرامیک های صنعتی اردکان(کسرا1)</v>
      </c>
      <c r="K580" s="10" t="str">
        <f>CHOOSE(MID(Table1[تاریخ],6,2),"فروردین","اردیبهشت","خرداد","تیر","مرداد","شهریور","مهر","آبان","آذر","دی","بهمن","اسفند")</f>
        <v>اردیبهشت</v>
      </c>
      <c r="L580" s="10" t="str">
        <f>LEFT(Table1[[#All],[تاریخ]],4)</f>
        <v>1398</v>
      </c>
      <c r="M580" s="13" t="str">
        <f>Table1[سال]&amp;"-"&amp;Table1[ماه]</f>
        <v>1398-اردیبهشت</v>
      </c>
      <c r="N580" s="9"/>
    </row>
    <row r="581" spans="1:14" ht="15.75" x14ac:dyDescent="0.25">
      <c r="A581" s="17" t="str">
        <f>IF(AND(C581&gt;='گزارش روزانه'!$F$2,C581&lt;='گزارش روزانه'!$F$4,J581='گزارش روزانه'!$D$6),MAX($A$1:A580)+1,"")</f>
        <v/>
      </c>
      <c r="B581" s="10">
        <v>580</v>
      </c>
      <c r="C581" s="10" t="s">
        <v>2395</v>
      </c>
      <c r="D581" s="10" t="s">
        <v>2398</v>
      </c>
      <c r="E581" s="11">
        <v>0</v>
      </c>
      <c r="F581" s="11">
        <v>5302791</v>
      </c>
      <c r="G581" s="11">
        <v>214538664</v>
      </c>
      <c r="H5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1" s="10">
        <f>VALUE(IFERROR(MID(Table1[شرح],11,FIND("سهم",Table1[شرح])-11),0))</f>
        <v>900</v>
      </c>
      <c r="J581" s="10" t="str">
        <f>IFERROR(MID(Table1[شرح],FIND("سهم",Table1[شرح])+4,FIND("به نرخ",Table1[شرح])-FIND("سهم",Table1[شرح])-5),"")</f>
        <v>تجارت الکترونیک پارسیان کیش(تاپکیش1)</v>
      </c>
      <c r="K581" s="10" t="str">
        <f>CHOOSE(MID(Table1[تاریخ],6,2),"فروردین","اردیبهشت","خرداد","تیر","مرداد","شهریور","مهر","آبان","آذر","دی","بهمن","اسفند")</f>
        <v>اردیبهشت</v>
      </c>
      <c r="L581" s="10" t="str">
        <f>LEFT(Table1[[#All],[تاریخ]],4)</f>
        <v>1398</v>
      </c>
      <c r="M581" s="13" t="str">
        <f>Table1[سال]&amp;"-"&amp;Table1[ماه]</f>
        <v>1398-اردیبهشت</v>
      </c>
      <c r="N581" s="9"/>
    </row>
    <row r="582" spans="1:14" ht="15.75" x14ac:dyDescent="0.25">
      <c r="A582" s="17" t="str">
        <f>IF(AND(C582&gt;='گزارش روزانه'!$F$2,C582&lt;='گزارش روزانه'!$F$4,J582='گزارش روزانه'!$D$6),MAX($A$1:A581)+1,"")</f>
        <v/>
      </c>
      <c r="B582" s="10">
        <v>581</v>
      </c>
      <c r="C582" s="10" t="s">
        <v>2395</v>
      </c>
      <c r="D582" s="10" t="s">
        <v>2399</v>
      </c>
      <c r="E582" s="11">
        <v>0</v>
      </c>
      <c r="F582" s="11">
        <v>129432</v>
      </c>
      <c r="G582" s="11">
        <v>209235873</v>
      </c>
      <c r="H5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2" s="10">
        <f>VALUE(IFERROR(MID(Table1[شرح],11,FIND("سهم",Table1[شرح])-11),0))</f>
        <v>22</v>
      </c>
      <c r="J582" s="10" t="str">
        <f>IFERROR(MID(Table1[شرح],FIND("سهم",Table1[شرح])+4,FIND("به نرخ",Table1[شرح])-FIND("سهم",Table1[شرح])-5),"")</f>
        <v>تجارت الکترونیک پارسیان کیش(تاپکیش1)</v>
      </c>
      <c r="K582" s="10" t="str">
        <f>CHOOSE(MID(Table1[تاریخ],6,2),"فروردین","اردیبهشت","خرداد","تیر","مرداد","شهریور","مهر","آبان","آذر","دی","بهمن","اسفند")</f>
        <v>اردیبهشت</v>
      </c>
      <c r="L582" s="10" t="str">
        <f>LEFT(Table1[[#All],[تاریخ]],4)</f>
        <v>1398</v>
      </c>
      <c r="M582" s="13" t="str">
        <f>Table1[سال]&amp;"-"&amp;Table1[ماه]</f>
        <v>1398-اردیبهشت</v>
      </c>
      <c r="N582" s="9"/>
    </row>
    <row r="583" spans="1:14" ht="15.75" x14ac:dyDescent="0.25">
      <c r="A583" s="17" t="str">
        <f>IF(AND(C583&gt;='گزارش روزانه'!$F$2,C583&lt;='گزارش روزانه'!$F$4,J583='گزارش روزانه'!$D$6),MAX($A$1:A582)+1,"")</f>
        <v/>
      </c>
      <c r="B583" s="10">
        <v>582</v>
      </c>
      <c r="C583" s="10" t="s">
        <v>2395</v>
      </c>
      <c r="D583" s="10" t="s">
        <v>2400</v>
      </c>
      <c r="E583" s="11">
        <v>0</v>
      </c>
      <c r="F583" s="11">
        <v>4662405</v>
      </c>
      <c r="G583" s="11">
        <v>209106441</v>
      </c>
      <c r="H5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3" s="10">
        <f>VALUE(IFERROR(MID(Table1[شرح],11,FIND("سهم",Table1[شرح])-11),0))</f>
        <v>212</v>
      </c>
      <c r="J583" s="10" t="str">
        <f>IFERROR(MID(Table1[شرح],FIND("سهم",Table1[شرح])+4,FIND("به نرخ",Table1[شرح])-FIND("سهم",Table1[شرح])-5),"")</f>
        <v>صنایع شیمیایی سینا(شسینا1)</v>
      </c>
      <c r="K583" s="10" t="str">
        <f>CHOOSE(MID(Table1[تاریخ],6,2),"فروردین","اردیبهشت","خرداد","تیر","مرداد","شهریور","مهر","آبان","آذر","دی","بهمن","اسفند")</f>
        <v>اردیبهشت</v>
      </c>
      <c r="L583" s="10" t="str">
        <f>LEFT(Table1[[#All],[تاریخ]],4)</f>
        <v>1398</v>
      </c>
      <c r="M583" s="13" t="str">
        <f>Table1[سال]&amp;"-"&amp;Table1[ماه]</f>
        <v>1398-اردیبهشت</v>
      </c>
      <c r="N583" s="9"/>
    </row>
    <row r="584" spans="1:14" ht="15.75" x14ac:dyDescent="0.25">
      <c r="A584" s="17" t="str">
        <f>IF(AND(C584&gt;='گزارش روزانه'!$F$2,C584&lt;='گزارش روزانه'!$F$4,J584='گزارش روزانه'!$D$6),MAX($A$1:A583)+1,"")</f>
        <v/>
      </c>
      <c r="B584" s="10">
        <v>583</v>
      </c>
      <c r="C584" s="10" t="s">
        <v>2395</v>
      </c>
      <c r="D584" s="10" t="s">
        <v>2401</v>
      </c>
      <c r="E584" s="11">
        <v>0</v>
      </c>
      <c r="F584" s="11">
        <v>82690830</v>
      </c>
      <c r="G584" s="11">
        <v>204444036</v>
      </c>
      <c r="H5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4" s="10">
        <f>VALUE(IFERROR(MID(Table1[شرح],11,FIND("سهم",Table1[شرح])-11),0))</f>
        <v>2500</v>
      </c>
      <c r="J584" s="10" t="str">
        <f>IFERROR(MID(Table1[شرح],FIND("سهم",Table1[شرح])+4,FIND("به نرخ",Table1[شرح])-FIND("سهم",Table1[شرح])-5),"")</f>
        <v>معادن بافق(کبافق1)</v>
      </c>
      <c r="K584" s="10" t="str">
        <f>CHOOSE(MID(Table1[تاریخ],6,2),"فروردین","اردیبهشت","خرداد","تیر","مرداد","شهریور","مهر","آبان","آذر","دی","بهمن","اسفند")</f>
        <v>اردیبهشت</v>
      </c>
      <c r="L584" s="10" t="str">
        <f>LEFT(Table1[[#All],[تاریخ]],4)</f>
        <v>1398</v>
      </c>
      <c r="M584" s="13" t="str">
        <f>Table1[سال]&amp;"-"&amp;Table1[ماه]</f>
        <v>1398-اردیبهشت</v>
      </c>
      <c r="N584" s="9"/>
    </row>
    <row r="585" spans="1:14" ht="15.75" x14ac:dyDescent="0.25">
      <c r="A585" s="17" t="str">
        <f>IF(AND(C585&gt;='گزارش روزانه'!$F$2,C585&lt;='گزارش روزانه'!$F$4,J585='گزارش روزانه'!$D$6),MAX($A$1:A584)+1,"")</f>
        <v/>
      </c>
      <c r="B585" s="10">
        <v>584</v>
      </c>
      <c r="C585" s="10" t="s">
        <v>2395</v>
      </c>
      <c r="D585" s="10" t="s">
        <v>2402</v>
      </c>
      <c r="E585" s="11">
        <v>0</v>
      </c>
      <c r="F585" s="11">
        <v>27606758</v>
      </c>
      <c r="G585" s="11">
        <v>121753206</v>
      </c>
      <c r="H5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5" s="10">
        <f>VALUE(IFERROR(MID(Table1[شرح],11,FIND("سهم",Table1[شرح])-11),0))</f>
        <v>1255</v>
      </c>
      <c r="J585" s="10" t="str">
        <f>IFERROR(MID(Table1[شرح],FIND("سهم",Table1[شرح])+4,FIND("به نرخ",Table1[شرح])-FIND("سهم",Table1[شرح])-5),"")</f>
        <v>صنایع شیمیایی سینا(شسینا1)</v>
      </c>
      <c r="K585" s="10" t="str">
        <f>CHOOSE(MID(Table1[تاریخ],6,2),"فروردین","اردیبهشت","خرداد","تیر","مرداد","شهریور","مهر","آبان","آذر","دی","بهمن","اسفند")</f>
        <v>اردیبهشت</v>
      </c>
      <c r="L585" s="10" t="str">
        <f>LEFT(Table1[[#All],[تاریخ]],4)</f>
        <v>1398</v>
      </c>
      <c r="M585" s="13" t="str">
        <f>Table1[سال]&amp;"-"&amp;Table1[ماه]</f>
        <v>1398-اردیبهشت</v>
      </c>
      <c r="N585" s="9"/>
    </row>
    <row r="586" spans="1:14" ht="15.75" x14ac:dyDescent="0.25">
      <c r="A586" s="17" t="str">
        <f>IF(AND(C586&gt;='گزارش روزانه'!$F$2,C586&lt;='گزارش روزانه'!$F$4,J586='گزارش روزانه'!$D$6),MAX($A$1:A585)+1,"")</f>
        <v/>
      </c>
      <c r="B586" s="10">
        <v>585</v>
      </c>
      <c r="C586" s="10" t="s">
        <v>2395</v>
      </c>
      <c r="D586" s="10" t="s">
        <v>2403</v>
      </c>
      <c r="E586" s="11">
        <v>0</v>
      </c>
      <c r="F586" s="11">
        <v>3771043</v>
      </c>
      <c r="G586" s="11">
        <v>94146448</v>
      </c>
      <c r="H5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6" s="10">
        <f>VALUE(IFERROR(MID(Table1[شرح],11,FIND("سهم",Table1[شرح])-11),0))</f>
        <v>114</v>
      </c>
      <c r="J586" s="10" t="str">
        <f>IFERROR(MID(Table1[شرح],FIND("سهم",Table1[شرح])+4,FIND("به نرخ",Table1[شرح])-FIND("سهم",Table1[شرح])-5),"")</f>
        <v>معادن بافق(کبافق1)</v>
      </c>
      <c r="K586" s="10" t="str">
        <f>CHOOSE(MID(Table1[تاریخ],6,2),"فروردین","اردیبهشت","خرداد","تیر","مرداد","شهریور","مهر","آبان","آذر","دی","بهمن","اسفند")</f>
        <v>اردیبهشت</v>
      </c>
      <c r="L586" s="10" t="str">
        <f>LEFT(Table1[[#All],[تاریخ]],4)</f>
        <v>1398</v>
      </c>
      <c r="M586" s="13" t="str">
        <f>Table1[سال]&amp;"-"&amp;Table1[ماه]</f>
        <v>1398-اردیبهشت</v>
      </c>
      <c r="N586" s="9"/>
    </row>
    <row r="587" spans="1:14" ht="15.75" x14ac:dyDescent="0.25">
      <c r="A587" s="17" t="str">
        <f>IF(AND(C587&gt;='گزارش روزانه'!$F$2,C587&lt;='گزارش روزانه'!$F$4,J587='گزارش روزانه'!$D$6),MAX($A$1:A586)+1,"")</f>
        <v/>
      </c>
      <c r="B587" s="10">
        <v>586</v>
      </c>
      <c r="C587" s="10" t="s">
        <v>2395</v>
      </c>
      <c r="D587" s="10" t="s">
        <v>2404</v>
      </c>
      <c r="E587" s="11">
        <v>0</v>
      </c>
      <c r="F587" s="11">
        <v>6334404</v>
      </c>
      <c r="G587" s="11">
        <v>90375405</v>
      </c>
      <c r="H5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7" s="10">
        <f>VALUE(IFERROR(MID(Table1[شرح],11,FIND("سهم",Table1[شرح])-11),0))</f>
        <v>288</v>
      </c>
      <c r="J587" s="10" t="str">
        <f>IFERROR(MID(Table1[شرح],FIND("سهم",Table1[شرح])+4,FIND("به نرخ",Table1[شرح])-FIND("سهم",Table1[شرح])-5),"")</f>
        <v>صنایع شیمیایی سینا(شسینا1)</v>
      </c>
      <c r="K587" s="10" t="str">
        <f>CHOOSE(MID(Table1[تاریخ],6,2),"فروردین","اردیبهشت","خرداد","تیر","مرداد","شهریور","مهر","آبان","آذر","دی","بهمن","اسفند")</f>
        <v>اردیبهشت</v>
      </c>
      <c r="L587" s="10" t="str">
        <f>LEFT(Table1[[#All],[تاریخ]],4)</f>
        <v>1398</v>
      </c>
      <c r="M587" s="13" t="str">
        <f>Table1[سال]&amp;"-"&amp;Table1[ماه]</f>
        <v>1398-اردیبهشت</v>
      </c>
      <c r="N587" s="9"/>
    </row>
    <row r="588" spans="1:14" ht="15.75" x14ac:dyDescent="0.25">
      <c r="A588" s="17" t="str">
        <f>IF(AND(C588&gt;='گزارش روزانه'!$F$2,C588&lt;='گزارش روزانه'!$F$4,J588='گزارش روزانه'!$D$6),MAX($A$1:A587)+1,"")</f>
        <v/>
      </c>
      <c r="B588" s="10">
        <v>587</v>
      </c>
      <c r="C588" s="10" t="s">
        <v>2395</v>
      </c>
      <c r="D588" s="10" t="s">
        <v>2405</v>
      </c>
      <c r="E588" s="11">
        <v>0</v>
      </c>
      <c r="F588" s="11">
        <v>50954313</v>
      </c>
      <c r="G588" s="11">
        <v>84041001</v>
      </c>
      <c r="H5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8" s="10">
        <f>VALUE(IFERROR(MID(Table1[شرح],11,FIND("سهم",Table1[شرح])-11),0))</f>
        <v>1536</v>
      </c>
      <c r="J588" s="10" t="str">
        <f>IFERROR(MID(Table1[شرح],FIND("سهم",Table1[شرح])+4,FIND("به نرخ",Table1[شرح])-FIND("سهم",Table1[شرح])-5),"")</f>
        <v>معادن بافق(کبافق1)</v>
      </c>
      <c r="K588" s="10" t="str">
        <f>CHOOSE(MID(Table1[تاریخ],6,2),"فروردین","اردیبهشت","خرداد","تیر","مرداد","شهریور","مهر","آبان","آذر","دی","بهمن","اسفند")</f>
        <v>اردیبهشت</v>
      </c>
      <c r="L588" s="10" t="str">
        <f>LEFT(Table1[[#All],[تاریخ]],4)</f>
        <v>1398</v>
      </c>
      <c r="M588" s="13" t="str">
        <f>Table1[سال]&amp;"-"&amp;Table1[ماه]</f>
        <v>1398-اردیبهشت</v>
      </c>
      <c r="N588" s="9"/>
    </row>
    <row r="589" spans="1:14" ht="15.75" x14ac:dyDescent="0.25">
      <c r="A589" s="17" t="str">
        <f>IF(AND(C589&gt;='گزارش روزانه'!$F$2,C589&lt;='گزارش روزانه'!$F$4,J589='گزارش روزانه'!$D$6),MAX($A$1:A588)+1,"")</f>
        <v/>
      </c>
      <c r="B589" s="10">
        <v>588</v>
      </c>
      <c r="C589" s="10" t="s">
        <v>2395</v>
      </c>
      <c r="D589" s="10" t="s">
        <v>2406</v>
      </c>
      <c r="E589" s="11">
        <v>0</v>
      </c>
      <c r="F589" s="11">
        <v>32993153</v>
      </c>
      <c r="G589" s="11">
        <v>33086688</v>
      </c>
      <c r="H5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89" s="10">
        <f>VALUE(IFERROR(MID(Table1[شرح],11,FIND("سهم",Table1[شرح])-11),0))</f>
        <v>1500</v>
      </c>
      <c r="J589" s="10" t="str">
        <f>IFERROR(MID(Table1[شرح],FIND("سهم",Table1[شرح])+4,FIND("به نرخ",Table1[شرح])-FIND("سهم",Table1[شرح])-5),"")</f>
        <v>صنایع شیمیایی سینا(شسینا1)</v>
      </c>
      <c r="K589" s="10" t="str">
        <f>CHOOSE(MID(Table1[تاریخ],6,2),"فروردین","اردیبهشت","خرداد","تیر","مرداد","شهریور","مهر","آبان","آذر","دی","بهمن","اسفند")</f>
        <v>اردیبهشت</v>
      </c>
      <c r="L589" s="10" t="str">
        <f>LEFT(Table1[[#All],[تاریخ]],4)</f>
        <v>1398</v>
      </c>
      <c r="M589" s="13" t="str">
        <f>Table1[سال]&amp;"-"&amp;Table1[ماه]</f>
        <v>1398-اردیبهشت</v>
      </c>
      <c r="N589" s="9"/>
    </row>
    <row r="590" spans="1:14" ht="15.75" x14ac:dyDescent="0.25">
      <c r="A590" s="17" t="str">
        <f>IF(AND(C590&gt;='گزارش روزانه'!$F$2,C590&lt;='گزارش روزانه'!$F$4,J590='گزارش روزانه'!$D$6),MAX($A$1:A589)+1,"")</f>
        <v/>
      </c>
      <c r="B590" s="10">
        <v>589</v>
      </c>
      <c r="C590" s="10" t="s">
        <v>2391</v>
      </c>
      <c r="D590" s="10" t="s">
        <v>2392</v>
      </c>
      <c r="E590" s="11">
        <v>55597777</v>
      </c>
      <c r="F590" s="11">
        <v>0</v>
      </c>
      <c r="G590" s="11">
        <v>36630</v>
      </c>
      <c r="H5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0" s="10">
        <f>VALUE(IFERROR(MID(Table1[شرح],11,FIND("سهم",Table1[شرح])-11),0))</f>
        <v>3000</v>
      </c>
      <c r="J590" s="10" t="str">
        <f>IFERROR(MID(Table1[شرح],FIND("سهم",Table1[شرح])+4,FIND("به نرخ",Table1[شرح])-FIND("سهم",Table1[شرح])-5),"")</f>
        <v>صنایع خاک چینی ایران(کخاک1)</v>
      </c>
      <c r="K590" s="10" t="str">
        <f>CHOOSE(MID(Table1[تاریخ],6,2),"فروردین","اردیبهشت","خرداد","تیر","مرداد","شهریور","مهر","آبان","آذر","دی","بهمن","اسفند")</f>
        <v>اردیبهشت</v>
      </c>
      <c r="L590" s="10" t="str">
        <f>LEFT(Table1[[#All],[تاریخ]],4)</f>
        <v>1398</v>
      </c>
      <c r="M590" s="13" t="str">
        <f>Table1[سال]&amp;"-"&amp;Table1[ماه]</f>
        <v>1398-اردیبهشت</v>
      </c>
      <c r="N590" s="9"/>
    </row>
    <row r="591" spans="1:14" ht="15.75" x14ac:dyDescent="0.25">
      <c r="A591" s="17" t="str">
        <f>IF(AND(C591&gt;='گزارش روزانه'!$F$2,C591&lt;='گزارش روزانه'!$F$4,J591='گزارش روزانه'!$D$6),MAX($A$1:A590)+1,"")</f>
        <v/>
      </c>
      <c r="B591" s="10">
        <v>590</v>
      </c>
      <c r="C591" s="10" t="s">
        <v>2391</v>
      </c>
      <c r="D591" s="10" t="s">
        <v>2393</v>
      </c>
      <c r="E591" s="11">
        <v>18070255</v>
      </c>
      <c r="F591" s="11">
        <v>0</v>
      </c>
      <c r="G591" s="11">
        <v>55634407</v>
      </c>
      <c r="H5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1" s="10">
        <f>VALUE(IFERROR(MID(Table1[شرح],11,FIND("سهم",Table1[شرح])-11),0))</f>
        <v>975</v>
      </c>
      <c r="J591" s="10" t="str">
        <f>IFERROR(MID(Table1[شرح],FIND("سهم",Table1[شرح])+4,FIND("به نرخ",Table1[شرح])-FIND("سهم",Table1[شرح])-5),"")</f>
        <v>صنایع خاک چینی ایران(کخاک1)</v>
      </c>
      <c r="K591" s="10" t="str">
        <f>CHOOSE(MID(Table1[تاریخ],6,2),"فروردین","اردیبهشت","خرداد","تیر","مرداد","شهریور","مهر","آبان","آذر","دی","بهمن","اسفند")</f>
        <v>اردیبهشت</v>
      </c>
      <c r="L591" s="10" t="str">
        <f>LEFT(Table1[[#All],[تاریخ]],4)</f>
        <v>1398</v>
      </c>
      <c r="M591" s="13" t="str">
        <f>Table1[سال]&amp;"-"&amp;Table1[ماه]</f>
        <v>1398-اردیبهشت</v>
      </c>
      <c r="N591" s="9"/>
    </row>
    <row r="592" spans="1:14" ht="15.75" x14ac:dyDescent="0.25">
      <c r="A592" s="17" t="str">
        <f>IF(AND(C592&gt;='گزارش روزانه'!$F$2,C592&lt;='گزارش روزانه'!$F$4,J592='گزارش روزانه'!$D$6),MAX($A$1:A591)+1,"")</f>
        <v/>
      </c>
      <c r="B592" s="10">
        <v>591</v>
      </c>
      <c r="C592" s="10" t="s">
        <v>2391</v>
      </c>
      <c r="D592" s="10" t="s">
        <v>2394</v>
      </c>
      <c r="E592" s="11">
        <v>7412632</v>
      </c>
      <c r="F592" s="11">
        <v>0</v>
      </c>
      <c r="G592" s="11">
        <v>73704662</v>
      </c>
      <c r="H5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2" s="10">
        <f>VALUE(IFERROR(MID(Table1[شرح],11,FIND("سهم",Table1[شرح])-11),0))</f>
        <v>400</v>
      </c>
      <c r="J592" s="10" t="str">
        <f>IFERROR(MID(Table1[شرح],FIND("سهم",Table1[شرح])+4,FIND("به نرخ",Table1[شرح])-FIND("سهم",Table1[شرح])-5),"")</f>
        <v>صنایع خاک چینی ایران(کخاک1)</v>
      </c>
      <c r="K592" s="10" t="str">
        <f>CHOOSE(MID(Table1[تاریخ],6,2),"فروردین","اردیبهشت","خرداد","تیر","مرداد","شهریور","مهر","آبان","آذر","دی","بهمن","اسفند")</f>
        <v>اردیبهشت</v>
      </c>
      <c r="L592" s="10" t="str">
        <f>LEFT(Table1[[#All],[تاریخ]],4)</f>
        <v>1398</v>
      </c>
      <c r="M592" s="13" t="str">
        <f>Table1[سال]&amp;"-"&amp;Table1[ماه]</f>
        <v>1398-اردیبهشت</v>
      </c>
      <c r="N592" s="9"/>
    </row>
    <row r="593" spans="1:14" ht="15.75" x14ac:dyDescent="0.25">
      <c r="A593" s="17" t="str">
        <f>IF(AND(C593&gt;='گزارش روزانه'!$F$2,C593&lt;='گزارش روزانه'!$F$4,J593='گزارش روزانه'!$D$6),MAX($A$1:A592)+1,"")</f>
        <v/>
      </c>
      <c r="B593" s="10">
        <v>592</v>
      </c>
      <c r="C593" s="10" t="s">
        <v>2383</v>
      </c>
      <c r="D593" s="10" t="s">
        <v>2384</v>
      </c>
      <c r="E593" s="11">
        <v>7745774</v>
      </c>
      <c r="F593" s="11">
        <v>0</v>
      </c>
      <c r="G593" s="11">
        <v>145221</v>
      </c>
      <c r="H5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3" s="10">
        <f>VALUE(IFERROR(MID(Table1[شرح],11,FIND("سهم",Table1[شرح])-11),0))</f>
        <v>1000</v>
      </c>
      <c r="J593" s="10" t="str">
        <f>IFERROR(MID(Table1[شرح],FIND("سهم",Table1[شرح])+4,FIND("به نرخ",Table1[شرح])-FIND("سهم",Table1[شرح])-5),"")</f>
        <v>صنایع شیمیایی ایران (شیران1)</v>
      </c>
      <c r="K593" s="10" t="str">
        <f>CHOOSE(MID(Table1[تاریخ],6,2),"فروردین","اردیبهشت","خرداد","تیر","مرداد","شهریور","مهر","آبان","آذر","دی","بهمن","اسفند")</f>
        <v>اردیبهشت</v>
      </c>
      <c r="L593" s="10" t="str">
        <f>LEFT(Table1[[#All],[تاریخ]],4)</f>
        <v>1398</v>
      </c>
      <c r="M593" s="13" t="str">
        <f>Table1[سال]&amp;"-"&amp;Table1[ماه]</f>
        <v>1398-اردیبهشت</v>
      </c>
      <c r="N593" s="9"/>
    </row>
    <row r="594" spans="1:14" ht="15.75" x14ac:dyDescent="0.25">
      <c r="A594" s="17" t="str">
        <f>IF(AND(C594&gt;='گزارش روزانه'!$F$2,C594&lt;='گزارش روزانه'!$F$4,J594='گزارش روزانه'!$D$6),MAX($A$1:A593)+1,"")</f>
        <v/>
      </c>
      <c r="B594" s="10">
        <v>593</v>
      </c>
      <c r="C594" s="10" t="s">
        <v>2383</v>
      </c>
      <c r="D594" s="10" t="s">
        <v>2385</v>
      </c>
      <c r="E594" s="11">
        <v>7113351</v>
      </c>
      <c r="F594" s="11">
        <v>0</v>
      </c>
      <c r="G594" s="11">
        <v>7890995</v>
      </c>
      <c r="H5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4" s="10">
        <f>VALUE(IFERROR(MID(Table1[شرح],11,FIND("سهم",Table1[شرح])-11),0))</f>
        <v>2890</v>
      </c>
      <c r="J594" s="10" t="str">
        <f>IFERROR(MID(Table1[شرح],FIND("سهم",Table1[شرح])+4,FIND("به نرخ",Table1[شرح])-FIND("سهم",Table1[شرح])-5),"")</f>
        <v>سرمایه گذاری آتیه دماوند(واتی1)</v>
      </c>
      <c r="K594" s="10" t="str">
        <f>CHOOSE(MID(Table1[تاریخ],6,2),"فروردین","اردیبهشت","خرداد","تیر","مرداد","شهریور","مهر","آبان","آذر","دی","بهمن","اسفند")</f>
        <v>اردیبهشت</v>
      </c>
      <c r="L594" s="10" t="str">
        <f>LEFT(Table1[[#All],[تاریخ]],4)</f>
        <v>1398</v>
      </c>
      <c r="M594" s="13" t="str">
        <f>Table1[سال]&amp;"-"&amp;Table1[ماه]</f>
        <v>1398-اردیبهشت</v>
      </c>
      <c r="N594" s="9"/>
    </row>
    <row r="595" spans="1:14" ht="15.75" x14ac:dyDescent="0.25">
      <c r="A595" s="17" t="str">
        <f>IF(AND(C595&gt;='گزارش روزانه'!$F$2,C595&lt;='گزارش روزانه'!$F$4,J595='گزارش روزانه'!$D$6),MAX($A$1:A594)+1,"")</f>
        <v/>
      </c>
      <c r="B595" s="10">
        <v>594</v>
      </c>
      <c r="C595" s="10" t="s">
        <v>2383</v>
      </c>
      <c r="D595" s="10" t="s">
        <v>2386</v>
      </c>
      <c r="E595" s="11">
        <v>99472488</v>
      </c>
      <c r="F595" s="11">
        <v>0</v>
      </c>
      <c r="G595" s="11">
        <v>15004346</v>
      </c>
      <c r="H5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5" s="10">
        <f>VALUE(IFERROR(MID(Table1[شرح],11,FIND("سهم",Table1[شرح])-11),0))</f>
        <v>40430</v>
      </c>
      <c r="J595" s="10" t="str">
        <f>IFERROR(MID(Table1[شرح],FIND("سهم",Table1[شرح])+4,FIND("به نرخ",Table1[شرح])-FIND("سهم",Table1[شرح])-5),"")</f>
        <v>سرمایه گذاری آتیه دماوند(واتی1)</v>
      </c>
      <c r="K595" s="10" t="str">
        <f>CHOOSE(MID(Table1[تاریخ],6,2),"فروردین","اردیبهشت","خرداد","تیر","مرداد","شهریور","مهر","آبان","آذر","دی","بهمن","اسفند")</f>
        <v>اردیبهشت</v>
      </c>
      <c r="L595" s="10" t="str">
        <f>LEFT(Table1[[#All],[تاریخ]],4)</f>
        <v>1398</v>
      </c>
      <c r="M595" s="13" t="str">
        <f>Table1[سال]&amp;"-"&amp;Table1[ماه]</f>
        <v>1398-اردیبهشت</v>
      </c>
      <c r="N595" s="9"/>
    </row>
    <row r="596" spans="1:14" ht="15.75" x14ac:dyDescent="0.25">
      <c r="A596" s="17" t="str">
        <f>IF(AND(C596&gt;='گزارش روزانه'!$F$2,C596&lt;='گزارش روزانه'!$F$4,J596='گزارش روزانه'!$D$6),MAX($A$1:A595)+1,"")</f>
        <v/>
      </c>
      <c r="B596" s="10">
        <v>595</v>
      </c>
      <c r="C596" s="10" t="s">
        <v>2383</v>
      </c>
      <c r="D596" s="10" t="s">
        <v>2387</v>
      </c>
      <c r="E596" s="11">
        <v>25015536</v>
      </c>
      <c r="F596" s="11">
        <v>0</v>
      </c>
      <c r="G596" s="11">
        <v>114476834</v>
      </c>
      <c r="H5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6" s="10">
        <f>VALUE(IFERROR(MID(Table1[شرح],11,FIND("سهم",Table1[شرح])-11),0))</f>
        <v>10000</v>
      </c>
      <c r="J596" s="10" t="str">
        <f>IFERROR(MID(Table1[شرح],FIND("سهم",Table1[شرح])+4,FIND("به نرخ",Table1[شرح])-FIND("سهم",Table1[شرح])-5),"")</f>
        <v>سرمایه گذاری آتیه دماوند(واتی1)</v>
      </c>
      <c r="K596" s="10" t="str">
        <f>CHOOSE(MID(Table1[تاریخ],6,2),"فروردین","اردیبهشت","خرداد","تیر","مرداد","شهریور","مهر","آبان","آذر","دی","بهمن","اسفند")</f>
        <v>اردیبهشت</v>
      </c>
      <c r="L596" s="10" t="str">
        <f>LEFT(Table1[[#All],[تاریخ]],4)</f>
        <v>1398</v>
      </c>
      <c r="M596" s="13" t="str">
        <f>Table1[سال]&amp;"-"&amp;Table1[ماه]</f>
        <v>1398-اردیبهشت</v>
      </c>
      <c r="N596" s="9"/>
    </row>
    <row r="597" spans="1:14" ht="15.75" x14ac:dyDescent="0.25">
      <c r="A597" s="17" t="str">
        <f>IF(AND(C597&gt;='گزارش روزانه'!$F$2,C597&lt;='گزارش روزانه'!$F$4,J597='گزارش روزانه'!$D$6),MAX($A$1:A596)+1,"")</f>
        <v/>
      </c>
      <c r="B597" s="10">
        <v>596</v>
      </c>
      <c r="C597" s="10" t="s">
        <v>2383</v>
      </c>
      <c r="D597" s="10" t="s">
        <v>2388</v>
      </c>
      <c r="E597" s="11">
        <v>62563937</v>
      </c>
      <c r="F597" s="11">
        <v>0</v>
      </c>
      <c r="G597" s="11">
        <v>139492370</v>
      </c>
      <c r="H5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597" s="10">
        <f>VALUE(IFERROR(MID(Table1[شرح],11,FIND("سهم",Table1[شرح])-11),0))</f>
        <v>25000</v>
      </c>
      <c r="J597" s="10" t="str">
        <f>IFERROR(MID(Table1[شرح],FIND("سهم",Table1[شرح])+4,FIND("به نرخ",Table1[شرح])-FIND("سهم",Table1[شرح])-5),"")</f>
        <v>سرمایه گذاری آتیه دماوند(واتی1)</v>
      </c>
      <c r="K597" s="10" t="str">
        <f>CHOOSE(MID(Table1[تاریخ],6,2),"فروردین","اردیبهشت","خرداد","تیر","مرداد","شهریور","مهر","آبان","آذر","دی","بهمن","اسفند")</f>
        <v>اردیبهشت</v>
      </c>
      <c r="L597" s="10" t="str">
        <f>LEFT(Table1[[#All],[تاریخ]],4)</f>
        <v>1398</v>
      </c>
      <c r="M597" s="13" t="str">
        <f>Table1[سال]&amp;"-"&amp;Table1[ماه]</f>
        <v>1398-اردیبهشت</v>
      </c>
      <c r="N597" s="9"/>
    </row>
    <row r="598" spans="1:14" ht="15.75" x14ac:dyDescent="0.25">
      <c r="A598" s="17" t="str">
        <f>IF(AND(C598&gt;='گزارش روزانه'!$F$2,C598&lt;='گزارش روزانه'!$F$4,J598='گزارش روزانه'!$D$6),MAX($A$1:A597)+1,"")</f>
        <v/>
      </c>
      <c r="B598" s="10">
        <v>597</v>
      </c>
      <c r="C598" s="10" t="s">
        <v>2383</v>
      </c>
      <c r="D598" s="10" t="s">
        <v>2389</v>
      </c>
      <c r="E598" s="11">
        <v>0</v>
      </c>
      <c r="F598" s="11">
        <v>6382164</v>
      </c>
      <c r="G598" s="11">
        <v>202056307</v>
      </c>
      <c r="H5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98" s="10">
        <f>VALUE(IFERROR(MID(Table1[شرح],11,FIND("سهم",Table1[شرح])-11),0))</f>
        <v>5000</v>
      </c>
      <c r="J598" s="10" t="str">
        <f>IFERROR(MID(Table1[شرح],FIND("سهم",Table1[شرح])+4,FIND("به نرخ",Table1[شرح])-FIND("سهم",Table1[شرح])-5),"")</f>
        <v>سرمایه گذاری نیرو(ونیرو1)</v>
      </c>
      <c r="K598" s="10" t="str">
        <f>CHOOSE(MID(Table1[تاریخ],6,2),"فروردین","اردیبهشت","خرداد","تیر","مرداد","شهریور","مهر","آبان","آذر","دی","بهمن","اسفند")</f>
        <v>اردیبهشت</v>
      </c>
      <c r="L598" s="10" t="str">
        <f>LEFT(Table1[[#All],[تاریخ]],4)</f>
        <v>1398</v>
      </c>
      <c r="M598" s="13" t="str">
        <f>Table1[سال]&amp;"-"&amp;Table1[ماه]</f>
        <v>1398-اردیبهشت</v>
      </c>
      <c r="N598" s="9"/>
    </row>
    <row r="599" spans="1:14" ht="15.75" x14ac:dyDescent="0.25">
      <c r="A599" s="17" t="str">
        <f>IF(AND(C599&gt;='گزارش روزانه'!$F$2,C599&lt;='گزارش روزانه'!$F$4,J599='گزارش روزانه'!$D$6),MAX($A$1:A598)+1,"")</f>
        <v/>
      </c>
      <c r="B599" s="10">
        <v>598</v>
      </c>
      <c r="C599" s="10" t="s">
        <v>2383</v>
      </c>
      <c r="D599" s="10" t="s">
        <v>2390</v>
      </c>
      <c r="E599" s="11">
        <v>0</v>
      </c>
      <c r="F599" s="11">
        <v>195637513</v>
      </c>
      <c r="G599" s="11">
        <v>195674143</v>
      </c>
      <c r="H5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599" s="10">
        <f>VALUE(IFERROR(MID(Table1[شرح],11,FIND("سهم",Table1[شرح])-11),0))</f>
        <v>153388</v>
      </c>
      <c r="J599" s="10" t="str">
        <f>IFERROR(MID(Table1[شرح],FIND("سهم",Table1[شرح])+4,FIND("به نرخ",Table1[شرح])-FIND("سهم",Table1[شرح])-5),"")</f>
        <v>سرمایه گذاری نیرو(ونیرو1)</v>
      </c>
      <c r="K599" s="10" t="str">
        <f>CHOOSE(MID(Table1[تاریخ],6,2),"فروردین","اردیبهشت","خرداد","تیر","مرداد","شهریور","مهر","آبان","آذر","دی","بهمن","اسفند")</f>
        <v>اردیبهشت</v>
      </c>
      <c r="L599" s="10" t="str">
        <f>LEFT(Table1[[#All],[تاریخ]],4)</f>
        <v>1398</v>
      </c>
      <c r="M599" s="13" t="str">
        <f>Table1[سال]&amp;"-"&amp;Table1[ماه]</f>
        <v>1398-اردیبهشت</v>
      </c>
      <c r="N599" s="9"/>
    </row>
    <row r="600" spans="1:14" ht="15.75" x14ac:dyDescent="0.25">
      <c r="A600" s="17" t="str">
        <f>IF(AND(C600&gt;='گزارش روزانه'!$F$2,C600&lt;='گزارش روزانه'!$F$4,J600='گزارش روزانه'!$D$6),MAX($A$1:A599)+1,"")</f>
        <v/>
      </c>
      <c r="B600" s="10">
        <v>599</v>
      </c>
      <c r="C600" s="10" t="s">
        <v>2373</v>
      </c>
      <c r="D600" s="10" t="s">
        <v>2374</v>
      </c>
      <c r="E600" s="11">
        <v>20044890</v>
      </c>
      <c r="F600" s="11">
        <v>0</v>
      </c>
      <c r="G600" s="11">
        <v>-19950337</v>
      </c>
      <c r="H6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00" s="10">
        <f>VALUE(IFERROR(MID(Table1[شرح],11,FIND("سهم",Table1[شرح])-11),0))</f>
        <v>383</v>
      </c>
      <c r="J600" s="10" t="str">
        <f>IFERROR(MID(Table1[شرح],FIND("سهم",Table1[شرح])+4,FIND("به نرخ",Table1[شرح])-FIND("سهم",Table1[شرح])-5),"")</f>
        <v>سایر اشخاص بورس انرژی(انرژی31)</v>
      </c>
      <c r="K600" s="10" t="str">
        <f>CHOOSE(MID(Table1[تاریخ],6,2),"فروردین","اردیبهشت","خرداد","تیر","مرداد","شهریور","مهر","آبان","آذر","دی","بهمن","اسفند")</f>
        <v>اردیبهشت</v>
      </c>
      <c r="L600" s="10" t="str">
        <f>LEFT(Table1[[#All],[تاریخ]],4)</f>
        <v>1398</v>
      </c>
      <c r="M600" s="13" t="str">
        <f>Table1[سال]&amp;"-"&amp;Table1[ماه]</f>
        <v>1398-اردیبهشت</v>
      </c>
      <c r="N600" s="9"/>
    </row>
    <row r="601" spans="1:14" ht="15.75" x14ac:dyDescent="0.25">
      <c r="A601" s="17" t="str">
        <f>IF(AND(C601&gt;='گزارش روزانه'!$F$2,C601&lt;='گزارش روزانه'!$F$4,J601='گزارش روزانه'!$D$6),MAX($A$1:A600)+1,"")</f>
        <v/>
      </c>
      <c r="B601" s="10">
        <v>600</v>
      </c>
      <c r="C601" s="10" t="s">
        <v>2373</v>
      </c>
      <c r="D601" s="10" t="s">
        <v>2375</v>
      </c>
      <c r="E601" s="11">
        <v>70320706</v>
      </c>
      <c r="F601" s="11">
        <v>0</v>
      </c>
      <c r="G601" s="11">
        <v>94553</v>
      </c>
      <c r="H6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01" s="10">
        <f>VALUE(IFERROR(MID(Table1[شرح],11,FIND("سهم",Table1[شرح])-11),0))</f>
        <v>1350</v>
      </c>
      <c r="J601" s="10" t="str">
        <f>IFERROR(MID(Table1[شرح],FIND("سهم",Table1[شرح])+4,FIND("به نرخ",Table1[شرح])-FIND("سهم",Table1[شرح])-5),"")</f>
        <v>سایر اشخاص بورس انرژی(انرژی31)</v>
      </c>
      <c r="K601" s="10" t="str">
        <f>CHOOSE(MID(Table1[تاریخ],6,2),"فروردین","اردیبهشت","خرداد","تیر","مرداد","شهریور","مهر","آبان","آذر","دی","بهمن","اسفند")</f>
        <v>اردیبهشت</v>
      </c>
      <c r="L601" s="10" t="str">
        <f>LEFT(Table1[[#All],[تاریخ]],4)</f>
        <v>1398</v>
      </c>
      <c r="M601" s="13" t="str">
        <f>Table1[سال]&amp;"-"&amp;Table1[ماه]</f>
        <v>1398-اردیبهشت</v>
      </c>
      <c r="N601" s="9"/>
    </row>
    <row r="602" spans="1:14" ht="15.75" x14ac:dyDescent="0.25">
      <c r="A602" s="17" t="str">
        <f>IF(AND(C602&gt;='گزارش روزانه'!$F$2,C602&lt;='گزارش روزانه'!$F$4,J602='گزارش روزانه'!$D$6),MAX($A$1:A601)+1,"")</f>
        <v/>
      </c>
      <c r="B602" s="10">
        <v>601</v>
      </c>
      <c r="C602" s="10" t="s">
        <v>2373</v>
      </c>
      <c r="D602" s="10" t="s">
        <v>2376</v>
      </c>
      <c r="E602" s="11">
        <v>3278213</v>
      </c>
      <c r="F602" s="11">
        <v>0</v>
      </c>
      <c r="G602" s="11">
        <v>70415259</v>
      </c>
      <c r="H6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02" s="10">
        <f>VALUE(IFERROR(MID(Table1[شرح],11,FIND("سهم",Table1[شرح])-11),0))</f>
        <v>63</v>
      </c>
      <c r="J602" s="10" t="str">
        <f>IFERROR(MID(Table1[شرح],FIND("سهم",Table1[شرح])+4,FIND("به نرخ",Table1[شرح])-FIND("سهم",Table1[شرح])-5),"")</f>
        <v>سایر اشخاص بورس انرژی(انرژی31)</v>
      </c>
      <c r="K602" s="10" t="str">
        <f>CHOOSE(MID(Table1[تاریخ],6,2),"فروردین","اردیبهشت","خرداد","تیر","مرداد","شهریور","مهر","آبان","آذر","دی","بهمن","اسفند")</f>
        <v>اردیبهشت</v>
      </c>
      <c r="L602" s="10" t="str">
        <f>LEFT(Table1[[#All],[تاریخ]],4)</f>
        <v>1398</v>
      </c>
      <c r="M602" s="13" t="str">
        <f>Table1[سال]&amp;"-"&amp;Table1[ماه]</f>
        <v>1398-اردیبهشت</v>
      </c>
      <c r="N602" s="9"/>
    </row>
    <row r="603" spans="1:14" ht="15.75" x14ac:dyDescent="0.25">
      <c r="A603" s="17" t="str">
        <f>IF(AND(C603&gt;='گزارش روزانه'!$F$2,C603&lt;='گزارش روزانه'!$F$4,J603='گزارش روزانه'!$D$6),MAX($A$1:A602)+1,"")</f>
        <v/>
      </c>
      <c r="B603" s="10">
        <v>602</v>
      </c>
      <c r="C603" s="10" t="s">
        <v>2373</v>
      </c>
      <c r="D603" s="10" t="s">
        <v>2377</v>
      </c>
      <c r="E603" s="11">
        <v>0</v>
      </c>
      <c r="F603" s="11">
        <v>5528569</v>
      </c>
      <c r="G603" s="11">
        <v>73693472</v>
      </c>
      <c r="H6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03" s="10">
        <f>VALUE(IFERROR(MID(Table1[شرح],11,FIND("سهم",Table1[شرح])-11),0))</f>
        <v>1000</v>
      </c>
      <c r="J603" s="10" t="str">
        <f>IFERROR(MID(Table1[شرح],FIND("سهم",Table1[شرح])+4,FIND("به نرخ",Table1[شرح])-FIND("سهم",Table1[شرح])-5),"")</f>
        <v>آلومینیوم ایران(فایرا1)</v>
      </c>
      <c r="K603" s="10" t="str">
        <f>CHOOSE(MID(Table1[تاریخ],6,2),"فروردین","اردیبهشت","خرداد","تیر","مرداد","شهریور","مهر","آبان","آذر","دی","بهمن","اسفند")</f>
        <v>اردیبهشت</v>
      </c>
      <c r="L603" s="10" t="str">
        <f>LEFT(Table1[[#All],[تاریخ]],4)</f>
        <v>1398</v>
      </c>
      <c r="M603" s="13" t="str">
        <f>Table1[سال]&amp;"-"&amp;Table1[ماه]</f>
        <v>1398-اردیبهشت</v>
      </c>
      <c r="N603" s="9"/>
    </row>
    <row r="604" spans="1:14" ht="15.75" x14ac:dyDescent="0.25">
      <c r="A604" s="17" t="str">
        <f>IF(AND(C604&gt;='گزارش روزانه'!$F$2,C604&lt;='گزارش روزانه'!$F$4,J604='گزارش روزانه'!$D$6),MAX($A$1:A603)+1,"")</f>
        <v/>
      </c>
      <c r="B604" s="10">
        <v>603</v>
      </c>
      <c r="C604" s="10" t="s">
        <v>2373</v>
      </c>
      <c r="D604" s="10" t="s">
        <v>2378</v>
      </c>
      <c r="E604" s="11">
        <v>0</v>
      </c>
      <c r="F604" s="11">
        <v>3192699</v>
      </c>
      <c r="G604" s="11">
        <v>68164903</v>
      </c>
      <c r="H6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04" s="10">
        <f>VALUE(IFERROR(MID(Table1[شرح],11,FIND("سهم",Table1[شرح])-11),0))</f>
        <v>273</v>
      </c>
      <c r="J604" s="10" t="str">
        <f>IFERROR(MID(Table1[شرح],FIND("سهم",Table1[شرح])+4,FIND("به نرخ",Table1[شرح])-FIND("سهم",Table1[شرح])-5),"")</f>
        <v>به پرداخت ملت(پرداخت1)</v>
      </c>
      <c r="K604" s="10" t="str">
        <f>CHOOSE(MID(Table1[تاریخ],6,2),"فروردین","اردیبهشت","خرداد","تیر","مرداد","شهریور","مهر","آبان","آذر","دی","بهمن","اسفند")</f>
        <v>اردیبهشت</v>
      </c>
      <c r="L604" s="10" t="str">
        <f>LEFT(Table1[[#All],[تاریخ]],4)</f>
        <v>1398</v>
      </c>
      <c r="M604" s="13" t="str">
        <f>Table1[سال]&amp;"-"&amp;Table1[ماه]</f>
        <v>1398-اردیبهشت</v>
      </c>
      <c r="N604" s="9"/>
    </row>
    <row r="605" spans="1:14" ht="15.75" x14ac:dyDescent="0.25">
      <c r="A605" s="17" t="str">
        <f>IF(AND(C605&gt;='گزارش روزانه'!$F$2,C605&lt;='گزارش روزانه'!$F$4,J605='گزارش روزانه'!$D$6),MAX($A$1:A604)+1,"")</f>
        <v/>
      </c>
      <c r="B605" s="10">
        <v>604</v>
      </c>
      <c r="C605" s="10" t="s">
        <v>2373</v>
      </c>
      <c r="D605" s="10" t="s">
        <v>2379</v>
      </c>
      <c r="E605" s="11">
        <v>0</v>
      </c>
      <c r="F605" s="11">
        <v>3309518</v>
      </c>
      <c r="G605" s="11">
        <v>64972204</v>
      </c>
      <c r="H6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05" s="10">
        <f>VALUE(IFERROR(MID(Table1[شرح],11,FIND("سهم",Table1[شرح])-11),0))</f>
        <v>190</v>
      </c>
      <c r="J605" s="10" t="str">
        <f>IFERROR(MID(Table1[شرح],FIND("سهم",Table1[شرح])+4,FIND("به نرخ",Table1[شرح])-FIND("سهم",Table1[شرح])-5),"")</f>
        <v>صنایع خاک چینی ایران(کخاک1)</v>
      </c>
      <c r="K605" s="10" t="str">
        <f>CHOOSE(MID(Table1[تاریخ],6,2),"فروردین","اردیبهشت","خرداد","تیر","مرداد","شهریور","مهر","آبان","آذر","دی","بهمن","اسفند")</f>
        <v>اردیبهشت</v>
      </c>
      <c r="L605" s="10" t="str">
        <f>LEFT(Table1[[#All],[تاریخ]],4)</f>
        <v>1398</v>
      </c>
      <c r="M605" s="13" t="str">
        <f>Table1[سال]&amp;"-"&amp;Table1[ماه]</f>
        <v>1398-اردیبهشت</v>
      </c>
      <c r="N605" s="9"/>
    </row>
    <row r="606" spans="1:14" ht="15.75" x14ac:dyDescent="0.25">
      <c r="A606" s="17" t="str">
        <f>IF(AND(C606&gt;='گزارش روزانه'!$F$2,C606&lt;='گزارش روزانه'!$F$4,J606='گزارش روزانه'!$D$6),MAX($A$1:A605)+1,"")</f>
        <v/>
      </c>
      <c r="B606" s="10">
        <v>605</v>
      </c>
      <c r="C606" s="10" t="s">
        <v>2373</v>
      </c>
      <c r="D606" s="10" t="s">
        <v>2380</v>
      </c>
      <c r="E606" s="11">
        <v>0</v>
      </c>
      <c r="F606" s="11">
        <v>36158440</v>
      </c>
      <c r="G606" s="11">
        <v>61662686</v>
      </c>
      <c r="H6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06" s="10">
        <f>VALUE(IFERROR(MID(Table1[شرح],11,FIND("سهم",Table1[شرح])-11),0))</f>
        <v>999</v>
      </c>
      <c r="J606" s="10" t="str">
        <f>IFERROR(MID(Table1[شرح],FIND("سهم",Table1[شرح])+4,FIND("به نرخ",Table1[شرح])-FIND("سهم",Table1[شرح])-5),"")</f>
        <v>معادن بافق(کبافق1)</v>
      </c>
      <c r="K606" s="10" t="str">
        <f>CHOOSE(MID(Table1[تاریخ],6,2),"فروردین","اردیبهشت","خرداد","تیر","مرداد","شهریور","مهر","آبان","آذر","دی","بهمن","اسفند")</f>
        <v>اردیبهشت</v>
      </c>
      <c r="L606" s="10" t="str">
        <f>LEFT(Table1[[#All],[تاریخ]],4)</f>
        <v>1398</v>
      </c>
      <c r="M606" s="13" t="str">
        <f>Table1[سال]&amp;"-"&amp;Table1[ماه]</f>
        <v>1398-اردیبهشت</v>
      </c>
      <c r="N606" s="9"/>
    </row>
    <row r="607" spans="1:14" ht="15.75" x14ac:dyDescent="0.25">
      <c r="A607" s="17" t="str">
        <f>IF(AND(C607&gt;='گزارش روزانه'!$F$2,C607&lt;='گزارش روزانه'!$F$4,J607='گزارش روزانه'!$D$6),MAX($A$1:A606)+1,"")</f>
        <v/>
      </c>
      <c r="B607" s="10">
        <v>606</v>
      </c>
      <c r="C607" s="10" t="s">
        <v>2373</v>
      </c>
      <c r="D607" s="10" t="s">
        <v>2381</v>
      </c>
      <c r="E607" s="11">
        <v>0</v>
      </c>
      <c r="F607" s="11">
        <v>24364058</v>
      </c>
      <c r="G607" s="11">
        <v>25504246</v>
      </c>
      <c r="H6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07" s="10">
        <f>VALUE(IFERROR(MID(Table1[شرح],11,FIND("سهم",Table1[شرح])-11),0))</f>
        <v>1968</v>
      </c>
      <c r="J607" s="10" t="str">
        <f>IFERROR(MID(Table1[شرح],FIND("سهم",Table1[شرح])+4,FIND("به نرخ",Table1[شرح])-FIND("سهم",Table1[شرح])-5),"")</f>
        <v>خدمات انفورماتیک(رانفور1)</v>
      </c>
      <c r="K607" s="10" t="str">
        <f>CHOOSE(MID(Table1[تاریخ],6,2),"فروردین","اردیبهشت","خرداد","تیر","مرداد","شهریور","مهر","آبان","آذر","دی","بهمن","اسفند")</f>
        <v>اردیبهشت</v>
      </c>
      <c r="L607" s="10" t="str">
        <f>LEFT(Table1[[#All],[تاریخ]],4)</f>
        <v>1398</v>
      </c>
      <c r="M607" s="13" t="str">
        <f>Table1[سال]&amp;"-"&amp;Table1[ماه]</f>
        <v>1398-اردیبهشت</v>
      </c>
      <c r="N607" s="9"/>
    </row>
    <row r="608" spans="1:14" ht="15.75" x14ac:dyDescent="0.25">
      <c r="A608" s="17" t="str">
        <f>IF(AND(C608&gt;='گزارش روزانه'!$F$2,C608&lt;='گزارش روزانه'!$F$4,J608='گزارش روزانه'!$D$6),MAX($A$1:A607)+1,"")</f>
        <v/>
      </c>
      <c r="B608" s="10">
        <v>607</v>
      </c>
      <c r="C608" s="10" t="s">
        <v>2373</v>
      </c>
      <c r="D608" s="10" t="s">
        <v>2382</v>
      </c>
      <c r="E608" s="11">
        <v>0</v>
      </c>
      <c r="F608" s="11">
        <v>994967</v>
      </c>
      <c r="G608" s="11">
        <v>1140188</v>
      </c>
      <c r="H6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08" s="10">
        <f>VALUE(IFERROR(MID(Table1[شرح],11,FIND("سهم",Table1[شرح])-11),0))</f>
        <v>180</v>
      </c>
      <c r="J608" s="10" t="str">
        <f>IFERROR(MID(Table1[شرح],FIND("سهم",Table1[شرح])+4,FIND("به نرخ",Table1[شرح])-FIND("سهم",Table1[شرح])-5),"")</f>
        <v>آلومینیوم ایران(فایرا1)</v>
      </c>
      <c r="K608" s="10" t="str">
        <f>CHOOSE(MID(Table1[تاریخ],6,2),"فروردین","اردیبهشت","خرداد","تیر","مرداد","شهریور","مهر","آبان","آذر","دی","بهمن","اسفند")</f>
        <v>اردیبهشت</v>
      </c>
      <c r="L608" s="10" t="str">
        <f>LEFT(Table1[[#All],[تاریخ]],4)</f>
        <v>1398</v>
      </c>
      <c r="M608" s="13" t="str">
        <f>Table1[سال]&amp;"-"&amp;Table1[ماه]</f>
        <v>1398-اردیبهشت</v>
      </c>
      <c r="N608" s="9"/>
    </row>
    <row r="609" spans="1:14" ht="15.75" x14ac:dyDescent="0.25">
      <c r="A609" s="17" t="str">
        <f>IF(AND(C609&gt;='گزارش روزانه'!$F$2,C609&lt;='گزارش روزانه'!$F$4,J609='گزارش روزانه'!$D$6),MAX($A$1:A608)+1,"")</f>
        <v/>
      </c>
      <c r="B609" s="10">
        <v>608</v>
      </c>
      <c r="C609" s="10" t="s">
        <v>2310</v>
      </c>
      <c r="D609" s="10" t="s">
        <v>2311</v>
      </c>
      <c r="E609" s="11">
        <v>10634609</v>
      </c>
      <c r="F609" s="11">
        <v>0</v>
      </c>
      <c r="G609" s="11">
        <v>-30977236</v>
      </c>
      <c r="H6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09" s="10">
        <f>VALUE(IFERROR(MID(Table1[شرح],11,FIND("سهم",Table1[شرح])-11),0))</f>
        <v>650</v>
      </c>
      <c r="J609" s="10" t="str">
        <f>IFERROR(MID(Table1[شرح],FIND("سهم",Table1[شرح])+4,FIND("به نرخ",Table1[شرح])-FIND("سهم",Table1[شرح])-5),"")</f>
        <v>فرابورس ایران(فرابورس1)</v>
      </c>
      <c r="K609" s="10" t="str">
        <f>CHOOSE(MID(Table1[تاریخ],6,2),"فروردین","اردیبهشت","خرداد","تیر","مرداد","شهریور","مهر","آبان","آذر","دی","بهمن","اسفند")</f>
        <v>اردیبهشت</v>
      </c>
      <c r="L609" s="10" t="str">
        <f>LEFT(Table1[[#All],[تاریخ]],4)</f>
        <v>1398</v>
      </c>
      <c r="M609" s="13" t="str">
        <f>Table1[سال]&amp;"-"&amp;Table1[ماه]</f>
        <v>1398-اردیبهشت</v>
      </c>
      <c r="N609" s="9"/>
    </row>
    <row r="610" spans="1:14" ht="15.75" x14ac:dyDescent="0.25">
      <c r="A610" s="17" t="str">
        <f>IF(AND(C610&gt;='گزارش روزانه'!$F$2,C610&lt;='گزارش روزانه'!$F$4,J610='گزارش روزانه'!$D$6),MAX($A$1:A609)+1,"")</f>
        <v/>
      </c>
      <c r="B610" s="10">
        <v>609</v>
      </c>
      <c r="C610" s="10" t="s">
        <v>2310</v>
      </c>
      <c r="D610" s="10" t="s">
        <v>2312</v>
      </c>
      <c r="E610" s="11">
        <v>28345588</v>
      </c>
      <c r="F610" s="11">
        <v>0</v>
      </c>
      <c r="G610" s="11">
        <v>-20342627</v>
      </c>
      <c r="H6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0" s="10">
        <f>VALUE(IFERROR(MID(Table1[شرح],11,FIND("سهم",Table1[شرح])-11),0))</f>
        <v>1836</v>
      </c>
      <c r="J610" s="10" t="str">
        <f>IFERROR(MID(Table1[شرح],FIND("سهم",Table1[شرح])+4,FIND("به نرخ",Table1[شرح])-FIND("سهم",Table1[شرح])-5),"")</f>
        <v>فرابورس ایران(فرابورس1)</v>
      </c>
      <c r="K610" s="10" t="str">
        <f>CHOOSE(MID(Table1[تاریخ],6,2),"فروردین","اردیبهشت","خرداد","تیر","مرداد","شهریور","مهر","آبان","آذر","دی","بهمن","اسفند")</f>
        <v>اردیبهشت</v>
      </c>
      <c r="L610" s="10" t="str">
        <f>LEFT(Table1[[#All],[تاریخ]],4)</f>
        <v>1398</v>
      </c>
      <c r="M610" s="13" t="str">
        <f>Table1[سال]&amp;"-"&amp;Table1[ماه]</f>
        <v>1398-اردیبهشت</v>
      </c>
      <c r="N610" s="9"/>
    </row>
    <row r="611" spans="1:14" ht="15.75" x14ac:dyDescent="0.25">
      <c r="A611" s="17" t="str">
        <f>IF(AND(C611&gt;='گزارش روزانه'!$F$2,C611&lt;='گزارش روزانه'!$F$4,J611='گزارش روزانه'!$D$6),MAX($A$1:A610)+1,"")</f>
        <v/>
      </c>
      <c r="B611" s="10">
        <v>610</v>
      </c>
      <c r="C611" s="10" t="s">
        <v>2310</v>
      </c>
      <c r="D611" s="10" t="s">
        <v>2313</v>
      </c>
      <c r="E611" s="11">
        <v>31521256</v>
      </c>
      <c r="F611" s="11">
        <v>0</v>
      </c>
      <c r="G611" s="11">
        <v>8002961</v>
      </c>
      <c r="H6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1" s="10">
        <f>VALUE(IFERROR(MID(Table1[شرح],11,FIND("سهم",Table1[شرح])-11),0))</f>
        <v>1986</v>
      </c>
      <c r="J611" s="10" t="str">
        <f>IFERROR(MID(Table1[شرح],FIND("سهم",Table1[شرح])+4,FIND("به نرخ",Table1[شرح])-FIND("سهم",Table1[شرح])-5),"")</f>
        <v>فرابورس ایران(فرابورس1)</v>
      </c>
      <c r="K611" s="10" t="str">
        <f>CHOOSE(MID(Table1[تاریخ],6,2),"فروردین","اردیبهشت","خرداد","تیر","مرداد","شهریور","مهر","آبان","آذر","دی","بهمن","اسفند")</f>
        <v>اردیبهشت</v>
      </c>
      <c r="L611" s="10" t="str">
        <f>LEFT(Table1[[#All],[تاریخ]],4)</f>
        <v>1398</v>
      </c>
      <c r="M611" s="13" t="str">
        <f>Table1[سال]&amp;"-"&amp;Table1[ماه]</f>
        <v>1398-اردیبهشت</v>
      </c>
      <c r="N611" s="9"/>
    </row>
    <row r="612" spans="1:14" ht="15.75" x14ac:dyDescent="0.25">
      <c r="A612" s="17" t="str">
        <f>IF(AND(C612&gt;='گزارش روزانه'!$F$2,C612&lt;='گزارش روزانه'!$F$4,J612='گزارش روزانه'!$D$6),MAX($A$1:A611)+1,"")</f>
        <v/>
      </c>
      <c r="B612" s="10">
        <v>611</v>
      </c>
      <c r="C612" s="10" t="s">
        <v>2310</v>
      </c>
      <c r="D612" s="10" t="s">
        <v>2314</v>
      </c>
      <c r="E612" s="11">
        <v>79353635</v>
      </c>
      <c r="F612" s="11">
        <v>0</v>
      </c>
      <c r="G612" s="11">
        <v>39524217</v>
      </c>
      <c r="H6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2" s="10">
        <f>VALUE(IFERROR(MID(Table1[شرح],11,FIND("سهم",Table1[شرح])-11),0))</f>
        <v>5000</v>
      </c>
      <c r="J612" s="10" t="str">
        <f>IFERROR(MID(Table1[شرح],FIND("سهم",Table1[شرح])+4,FIND("به نرخ",Table1[شرح])-FIND("سهم",Table1[شرح])-5),"")</f>
        <v>فرابورس ایران(فرابورس1)</v>
      </c>
      <c r="K612" s="10" t="str">
        <f>CHOOSE(MID(Table1[تاریخ],6,2),"فروردین","اردیبهشت","خرداد","تیر","مرداد","شهریور","مهر","آبان","آذر","دی","بهمن","اسفند")</f>
        <v>اردیبهشت</v>
      </c>
      <c r="L612" s="10" t="str">
        <f>LEFT(Table1[[#All],[تاریخ]],4)</f>
        <v>1398</v>
      </c>
      <c r="M612" s="13" t="str">
        <f>Table1[سال]&amp;"-"&amp;Table1[ماه]</f>
        <v>1398-اردیبهشت</v>
      </c>
      <c r="N612" s="9"/>
    </row>
    <row r="613" spans="1:14" ht="15.75" x14ac:dyDescent="0.25">
      <c r="A613" s="17" t="str">
        <f>IF(AND(C613&gt;='گزارش روزانه'!$F$2,C613&lt;='گزارش روزانه'!$F$4,J613='گزارش روزانه'!$D$6),MAX($A$1:A612)+1,"")</f>
        <v/>
      </c>
      <c r="B613" s="10">
        <v>612</v>
      </c>
      <c r="C613" s="10" t="s">
        <v>2310</v>
      </c>
      <c r="D613" s="10" t="s">
        <v>2315</v>
      </c>
      <c r="E613" s="11">
        <v>27870960</v>
      </c>
      <c r="F613" s="11">
        <v>0</v>
      </c>
      <c r="G613" s="11">
        <v>118877852</v>
      </c>
      <c r="H6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3" s="10">
        <f>VALUE(IFERROR(MID(Table1[شرح],11,FIND("سهم",Table1[شرح])-11),0))</f>
        <v>1790</v>
      </c>
      <c r="J613" s="10" t="str">
        <f>IFERROR(MID(Table1[شرح],FIND("سهم",Table1[شرح])+4,FIND("به نرخ",Table1[شرح])-FIND("سهم",Table1[شرح])-5),"")</f>
        <v>فرابورس ایران(فرابورس1)</v>
      </c>
      <c r="K613" s="10" t="str">
        <f>CHOOSE(MID(Table1[تاریخ],6,2),"فروردین","اردیبهشت","خرداد","تیر","مرداد","شهریور","مهر","آبان","آذر","دی","بهمن","اسفند")</f>
        <v>اردیبهشت</v>
      </c>
      <c r="L613" s="10" t="str">
        <f>LEFT(Table1[[#All],[تاریخ]],4)</f>
        <v>1398</v>
      </c>
      <c r="M613" s="13" t="str">
        <f>Table1[سال]&amp;"-"&amp;Table1[ماه]</f>
        <v>1398-اردیبهشت</v>
      </c>
      <c r="N613" s="9"/>
    </row>
    <row r="614" spans="1:14" ht="15.75" x14ac:dyDescent="0.25">
      <c r="A614" s="17" t="str">
        <f>IF(AND(C614&gt;='گزارش روزانه'!$F$2,C614&lt;='گزارش روزانه'!$F$4,J614='گزارش روزانه'!$D$6),MAX($A$1:A613)+1,"")</f>
        <v/>
      </c>
      <c r="B614" s="10">
        <v>613</v>
      </c>
      <c r="C614" s="10" t="s">
        <v>2310</v>
      </c>
      <c r="D614" s="10" t="s">
        <v>2316</v>
      </c>
      <c r="E614" s="11">
        <v>36179209</v>
      </c>
      <c r="F614" s="11">
        <v>0</v>
      </c>
      <c r="G614" s="11">
        <v>146748812</v>
      </c>
      <c r="H6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4" s="10">
        <f>VALUE(IFERROR(MID(Table1[شرح],11,FIND("سهم",Table1[شرح])-11),0))</f>
        <v>2300</v>
      </c>
      <c r="J614" s="10" t="str">
        <f>IFERROR(MID(Table1[شرح],FIND("سهم",Table1[شرح])+4,FIND("به نرخ",Table1[شرح])-FIND("سهم",Table1[شرح])-5),"")</f>
        <v>فرابورس ایران(فرابورس1)</v>
      </c>
      <c r="K614" s="10" t="str">
        <f>CHOOSE(MID(Table1[تاریخ],6,2),"فروردین","اردیبهشت","خرداد","تیر","مرداد","شهریور","مهر","آبان","آذر","دی","بهمن","اسفند")</f>
        <v>اردیبهشت</v>
      </c>
      <c r="L614" s="10" t="str">
        <f>LEFT(Table1[[#All],[تاریخ]],4)</f>
        <v>1398</v>
      </c>
      <c r="M614" s="13" t="str">
        <f>Table1[سال]&amp;"-"&amp;Table1[ماه]</f>
        <v>1398-اردیبهشت</v>
      </c>
      <c r="N614" s="9"/>
    </row>
    <row r="615" spans="1:14" ht="15.75" x14ac:dyDescent="0.25">
      <c r="A615" s="17" t="str">
        <f>IF(AND(C615&gt;='گزارش روزانه'!$F$2,C615&lt;='گزارش روزانه'!$F$4,J615='گزارش روزانه'!$D$6),MAX($A$1:A614)+1,"")</f>
        <v/>
      </c>
      <c r="B615" s="10">
        <v>614</v>
      </c>
      <c r="C615" s="10" t="s">
        <v>2310</v>
      </c>
      <c r="D615" s="10" t="s">
        <v>2317</v>
      </c>
      <c r="E615" s="11">
        <v>2226797</v>
      </c>
      <c r="F615" s="11">
        <v>0</v>
      </c>
      <c r="G615" s="11">
        <v>182928021</v>
      </c>
      <c r="H6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5" s="10">
        <f>VALUE(IFERROR(MID(Table1[شرح],11,FIND("سهم",Table1[شرح])-11),0))</f>
        <v>144</v>
      </c>
      <c r="J615" s="10" t="str">
        <f>IFERROR(MID(Table1[شرح],FIND("سهم",Table1[شرح])+4,FIND("به نرخ",Table1[شرح])-FIND("سهم",Table1[شرح])-5),"")</f>
        <v>فرابورس ایران(فرابورس1)</v>
      </c>
      <c r="K615" s="10" t="str">
        <f>CHOOSE(MID(Table1[تاریخ],6,2),"فروردین","اردیبهشت","خرداد","تیر","مرداد","شهریور","مهر","آبان","آذر","دی","بهمن","اسفند")</f>
        <v>اردیبهشت</v>
      </c>
      <c r="L615" s="10" t="str">
        <f>LEFT(Table1[[#All],[تاریخ]],4)</f>
        <v>1398</v>
      </c>
      <c r="M615" s="13" t="str">
        <f>Table1[سال]&amp;"-"&amp;Table1[ماه]</f>
        <v>1398-اردیبهشت</v>
      </c>
      <c r="N615" s="9"/>
    </row>
    <row r="616" spans="1:14" ht="15.75" x14ac:dyDescent="0.25">
      <c r="A616" s="17" t="str">
        <f>IF(AND(C616&gt;='گزارش روزانه'!$F$2,C616&lt;='گزارش روزانه'!$F$4,J616='گزارش روزانه'!$D$6),MAX($A$1:A615)+1,"")</f>
        <v/>
      </c>
      <c r="B616" s="10">
        <v>615</v>
      </c>
      <c r="C616" s="10" t="s">
        <v>2310</v>
      </c>
      <c r="D616" s="10" t="s">
        <v>2318</v>
      </c>
      <c r="E616" s="11">
        <v>1044064</v>
      </c>
      <c r="F616" s="11">
        <v>0</v>
      </c>
      <c r="G616" s="11">
        <v>185154818</v>
      </c>
      <c r="H6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6" s="10">
        <f>VALUE(IFERROR(MID(Table1[شرح],11,FIND("سهم",Table1[شرح])-11),0))</f>
        <v>65</v>
      </c>
      <c r="J616" s="10" t="str">
        <f>IFERROR(MID(Table1[شرح],FIND("سهم",Table1[شرح])+4,FIND("به نرخ",Table1[شرح])-FIND("سهم",Table1[شرح])-5),"")</f>
        <v>فرابورس ایران(فرابورس1)</v>
      </c>
      <c r="K616" s="10" t="str">
        <f>CHOOSE(MID(Table1[تاریخ],6,2),"فروردین","اردیبهشت","خرداد","تیر","مرداد","شهریور","مهر","آبان","آذر","دی","بهمن","اسفند")</f>
        <v>اردیبهشت</v>
      </c>
      <c r="L616" s="10" t="str">
        <f>LEFT(Table1[[#All],[تاریخ]],4)</f>
        <v>1398</v>
      </c>
      <c r="M616" s="13" t="str">
        <f>Table1[سال]&amp;"-"&amp;Table1[ماه]</f>
        <v>1398-اردیبهشت</v>
      </c>
      <c r="N616" s="9"/>
    </row>
    <row r="617" spans="1:14" ht="15.75" x14ac:dyDescent="0.25">
      <c r="A617" s="17" t="str">
        <f>IF(AND(C617&gt;='گزارش روزانه'!$F$2,C617&lt;='گزارش روزانه'!$F$4,J617='گزارش روزانه'!$D$6),MAX($A$1:A616)+1,"")</f>
        <v/>
      </c>
      <c r="B617" s="10">
        <v>616</v>
      </c>
      <c r="C617" s="10" t="s">
        <v>2310</v>
      </c>
      <c r="D617" s="10" t="s">
        <v>2319</v>
      </c>
      <c r="E617" s="11">
        <v>101678932</v>
      </c>
      <c r="F617" s="11">
        <v>0</v>
      </c>
      <c r="G617" s="11">
        <v>186198882</v>
      </c>
      <c r="H6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7" s="10">
        <f>VALUE(IFERROR(MID(Table1[شرح],11,FIND("سهم",Table1[شرح])-11),0))</f>
        <v>6366</v>
      </c>
      <c r="J617" s="10" t="str">
        <f>IFERROR(MID(Table1[شرح],FIND("سهم",Table1[شرح])+4,FIND("به نرخ",Table1[شرح])-FIND("سهم",Table1[شرح])-5),"")</f>
        <v>فرابورس ایران(فرابورس1)</v>
      </c>
      <c r="K617" s="10" t="str">
        <f>CHOOSE(MID(Table1[تاریخ],6,2),"فروردین","اردیبهشت","خرداد","تیر","مرداد","شهریور","مهر","آبان","آذر","دی","بهمن","اسفند")</f>
        <v>اردیبهشت</v>
      </c>
      <c r="L617" s="10" t="str">
        <f>LEFT(Table1[[#All],[تاریخ]],4)</f>
        <v>1398</v>
      </c>
      <c r="M617" s="13" t="str">
        <f>Table1[سال]&amp;"-"&amp;Table1[ماه]</f>
        <v>1398-اردیبهشت</v>
      </c>
      <c r="N617" s="9"/>
    </row>
    <row r="618" spans="1:14" ht="15.75" x14ac:dyDescent="0.25">
      <c r="A618" s="17" t="str">
        <f>IF(AND(C618&gt;='گزارش روزانه'!$F$2,C618&lt;='گزارش روزانه'!$F$4,J618='گزارش روزانه'!$D$6),MAX($A$1:A617)+1,"")</f>
        <v/>
      </c>
      <c r="B618" s="10">
        <v>617</v>
      </c>
      <c r="C618" s="10" t="s">
        <v>2310</v>
      </c>
      <c r="D618" s="10" t="s">
        <v>2320</v>
      </c>
      <c r="E618" s="11">
        <v>26847333</v>
      </c>
      <c r="F618" s="11">
        <v>0</v>
      </c>
      <c r="G618" s="11">
        <v>287877814</v>
      </c>
      <c r="H6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8" s="10">
        <f>VALUE(IFERROR(MID(Table1[شرح],11,FIND("سهم",Table1[شرح])-11),0))</f>
        <v>1660</v>
      </c>
      <c r="J618" s="10" t="str">
        <f>IFERROR(MID(Table1[شرح],FIND("سهم",Table1[شرح])+4,FIND("به نرخ",Table1[شرح])-FIND("سهم",Table1[شرح])-5),"")</f>
        <v>فرابورس ایران(فرابورس1)</v>
      </c>
      <c r="K618" s="10" t="str">
        <f>CHOOSE(MID(Table1[تاریخ],6,2),"فروردین","اردیبهشت","خرداد","تیر","مرداد","شهریور","مهر","آبان","آذر","دی","بهمن","اسفند")</f>
        <v>اردیبهشت</v>
      </c>
      <c r="L618" s="10" t="str">
        <f>LEFT(Table1[[#All],[تاریخ]],4)</f>
        <v>1398</v>
      </c>
      <c r="M618" s="13" t="str">
        <f>Table1[سال]&amp;"-"&amp;Table1[ماه]</f>
        <v>1398-اردیبهشت</v>
      </c>
      <c r="N618" s="9"/>
    </row>
    <row r="619" spans="1:14" ht="15.75" x14ac:dyDescent="0.25">
      <c r="A619" s="17" t="str">
        <f>IF(AND(C619&gt;='گزارش روزانه'!$F$2,C619&lt;='گزارش روزانه'!$F$4,J619='گزارش روزانه'!$D$6),MAX($A$1:A618)+1,"")</f>
        <v/>
      </c>
      <c r="B619" s="10">
        <v>618</v>
      </c>
      <c r="C619" s="10" t="s">
        <v>2310</v>
      </c>
      <c r="D619" s="10" t="s">
        <v>2321</v>
      </c>
      <c r="E619" s="11">
        <v>19708434</v>
      </c>
      <c r="F619" s="11">
        <v>0</v>
      </c>
      <c r="G619" s="11">
        <v>314725147</v>
      </c>
      <c r="H6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19" s="10">
        <f>VALUE(IFERROR(MID(Table1[شرح],11,FIND("سهم",Table1[شرح])-11),0))</f>
        <v>1234</v>
      </c>
      <c r="J619" s="10" t="str">
        <f>IFERROR(MID(Table1[شرح],FIND("سهم",Table1[شرح])+4,FIND("به نرخ",Table1[شرح])-FIND("سهم",Table1[شرح])-5),"")</f>
        <v>فرابورس ایران(فرابورس1)</v>
      </c>
      <c r="K619" s="10" t="str">
        <f>CHOOSE(MID(Table1[تاریخ],6,2),"فروردین","اردیبهشت","خرداد","تیر","مرداد","شهریور","مهر","آبان","آذر","دی","بهمن","اسفند")</f>
        <v>اردیبهشت</v>
      </c>
      <c r="L619" s="10" t="str">
        <f>LEFT(Table1[[#All],[تاریخ]],4)</f>
        <v>1398</v>
      </c>
      <c r="M619" s="13" t="str">
        <f>Table1[سال]&amp;"-"&amp;Table1[ماه]</f>
        <v>1398-اردیبهشت</v>
      </c>
      <c r="N619" s="9"/>
    </row>
    <row r="620" spans="1:14" ht="15.75" x14ac:dyDescent="0.25">
      <c r="A620" s="17" t="str">
        <f>IF(AND(C620&gt;='گزارش روزانه'!$F$2,C620&lt;='گزارش روزانه'!$F$4,J620='گزارش روزانه'!$D$6),MAX($A$1:A619)+1,"")</f>
        <v/>
      </c>
      <c r="B620" s="10">
        <v>619</v>
      </c>
      <c r="C620" s="10" t="s">
        <v>2310</v>
      </c>
      <c r="D620" s="10" t="s">
        <v>2322</v>
      </c>
      <c r="E620" s="11">
        <v>165216693</v>
      </c>
      <c r="F620" s="11">
        <v>0</v>
      </c>
      <c r="G620" s="11">
        <v>334433581</v>
      </c>
      <c r="H6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0" s="10">
        <f>VALUE(IFERROR(MID(Table1[شرح],11,FIND("سهم",Table1[شرح])-11),0))</f>
        <v>10000</v>
      </c>
      <c r="J620" s="10" t="str">
        <f>IFERROR(MID(Table1[شرح],FIND("سهم",Table1[شرح])+4,FIND("به نرخ",Table1[شرح])-FIND("سهم",Table1[شرح])-5),"")</f>
        <v>فرابورس ایران(فرابورس1)</v>
      </c>
      <c r="K620" s="10" t="str">
        <f>CHOOSE(MID(Table1[تاریخ],6,2),"فروردین","اردیبهشت","خرداد","تیر","مرداد","شهریور","مهر","آبان","آذر","دی","بهمن","اسفند")</f>
        <v>اردیبهشت</v>
      </c>
      <c r="L620" s="10" t="str">
        <f>LEFT(Table1[[#All],[تاریخ]],4)</f>
        <v>1398</v>
      </c>
      <c r="M620" s="13" t="str">
        <f>Table1[سال]&amp;"-"&amp;Table1[ماه]</f>
        <v>1398-اردیبهشت</v>
      </c>
      <c r="N620" s="9"/>
    </row>
    <row r="621" spans="1:14" ht="15.75" x14ac:dyDescent="0.25">
      <c r="A621" s="17" t="str">
        <f>IF(AND(C621&gt;='گزارش روزانه'!$F$2,C621&lt;='گزارش روزانه'!$F$4,J621='گزارش روزانه'!$D$6),MAX($A$1:A620)+1,"")</f>
        <v/>
      </c>
      <c r="B621" s="10">
        <v>620</v>
      </c>
      <c r="C621" s="10" t="s">
        <v>2310</v>
      </c>
      <c r="D621" s="10" t="s">
        <v>2323</v>
      </c>
      <c r="E621" s="11">
        <v>1602137</v>
      </c>
      <c r="F621" s="11">
        <v>0</v>
      </c>
      <c r="G621" s="11">
        <v>499650274</v>
      </c>
      <c r="H6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1" s="10">
        <f>VALUE(IFERROR(MID(Table1[شرح],11,FIND("سهم",Table1[شرح])-11),0))</f>
        <v>100</v>
      </c>
      <c r="J621" s="10" t="str">
        <f>IFERROR(MID(Table1[شرح],FIND("سهم",Table1[شرح])+4,FIND("به نرخ",Table1[شرح])-FIND("سهم",Table1[شرح])-5),"")</f>
        <v>فرابورس ایران(فرابورس1)</v>
      </c>
      <c r="K621" s="10" t="str">
        <f>CHOOSE(MID(Table1[تاریخ],6,2),"فروردین","اردیبهشت","خرداد","تیر","مرداد","شهریور","مهر","آبان","آذر","دی","بهمن","اسفند")</f>
        <v>اردیبهشت</v>
      </c>
      <c r="L621" s="10" t="str">
        <f>LEFT(Table1[[#All],[تاریخ]],4)</f>
        <v>1398</v>
      </c>
      <c r="M621" s="13" t="str">
        <f>Table1[سال]&amp;"-"&amp;Table1[ماه]</f>
        <v>1398-اردیبهشت</v>
      </c>
      <c r="N621" s="9"/>
    </row>
    <row r="622" spans="1:14" ht="15.75" x14ac:dyDescent="0.25">
      <c r="A622" s="17" t="str">
        <f>IF(AND(C622&gt;='گزارش روزانه'!$F$2,C622&lt;='گزارش روزانه'!$F$4,J622='گزارش روزانه'!$D$6),MAX($A$1:A621)+1,"")</f>
        <v/>
      </c>
      <c r="B622" s="10">
        <v>621</v>
      </c>
      <c r="C622" s="10" t="s">
        <v>2310</v>
      </c>
      <c r="D622" s="10" t="s">
        <v>2324</v>
      </c>
      <c r="E622" s="11">
        <v>313494</v>
      </c>
      <c r="F622" s="11">
        <v>0</v>
      </c>
      <c r="G622" s="11">
        <v>501252411</v>
      </c>
      <c r="H6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2" s="10">
        <f>VALUE(IFERROR(MID(Table1[شرح],11,FIND("سهم",Table1[شرح])-11),0))</f>
        <v>20</v>
      </c>
      <c r="J622" s="10" t="str">
        <f>IFERROR(MID(Table1[شرح],FIND("سهم",Table1[شرح])+4,FIND("به نرخ",Table1[شرح])-FIND("سهم",Table1[شرح])-5),"")</f>
        <v>فرابورس ایران(فرابورس1)</v>
      </c>
      <c r="K622" s="10" t="str">
        <f>CHOOSE(MID(Table1[تاریخ],6,2),"فروردین","اردیبهشت","خرداد","تیر","مرداد","شهریور","مهر","آبان","آذر","دی","بهمن","اسفند")</f>
        <v>اردیبهشت</v>
      </c>
      <c r="L622" s="10" t="str">
        <f>LEFT(Table1[[#All],[تاریخ]],4)</f>
        <v>1398</v>
      </c>
      <c r="M622" s="13" t="str">
        <f>Table1[سال]&amp;"-"&amp;Table1[ماه]</f>
        <v>1398-اردیبهشت</v>
      </c>
      <c r="N622" s="9"/>
    </row>
    <row r="623" spans="1:14" ht="15.75" x14ac:dyDescent="0.25">
      <c r="A623" s="17" t="str">
        <f>IF(AND(C623&gt;='گزارش روزانه'!$F$2,C623&lt;='گزارش روزانه'!$F$4,J623='گزارش روزانه'!$D$6),MAX($A$1:A622)+1,"")</f>
        <v/>
      </c>
      <c r="B623" s="10">
        <v>622</v>
      </c>
      <c r="C623" s="10" t="s">
        <v>2310</v>
      </c>
      <c r="D623" s="10" t="s">
        <v>2325</v>
      </c>
      <c r="E623" s="11">
        <v>78379232</v>
      </c>
      <c r="F623" s="11">
        <v>0</v>
      </c>
      <c r="G623" s="11">
        <v>501565905</v>
      </c>
      <c r="H6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3" s="10">
        <f>VALUE(IFERROR(MID(Table1[شرح],11,FIND("سهم",Table1[شرح])-11),0))</f>
        <v>5000</v>
      </c>
      <c r="J623" s="10" t="str">
        <f>IFERROR(MID(Table1[شرح],FIND("سهم",Table1[شرح])+4,FIND("به نرخ",Table1[شرح])-FIND("سهم",Table1[شرح])-5),"")</f>
        <v>فرابورس ایران(فرابورس1)</v>
      </c>
      <c r="K623" s="10" t="str">
        <f>CHOOSE(MID(Table1[تاریخ],6,2),"فروردین","اردیبهشت","خرداد","تیر","مرداد","شهریور","مهر","آبان","آذر","دی","بهمن","اسفند")</f>
        <v>اردیبهشت</v>
      </c>
      <c r="L623" s="10" t="str">
        <f>LEFT(Table1[[#All],[تاریخ]],4)</f>
        <v>1398</v>
      </c>
      <c r="M623" s="13" t="str">
        <f>Table1[سال]&amp;"-"&amp;Table1[ماه]</f>
        <v>1398-اردیبهشت</v>
      </c>
      <c r="N623" s="9"/>
    </row>
    <row r="624" spans="1:14" ht="15.75" x14ac:dyDescent="0.25">
      <c r="A624" s="17" t="str">
        <f>IF(AND(C624&gt;='گزارش روزانه'!$F$2,C624&lt;='گزارش روزانه'!$F$4,J624='گزارش روزانه'!$D$6),MAX($A$1:A623)+1,"")</f>
        <v/>
      </c>
      <c r="B624" s="10">
        <v>623</v>
      </c>
      <c r="C624" s="10" t="s">
        <v>2310</v>
      </c>
      <c r="D624" s="10" t="s">
        <v>2326</v>
      </c>
      <c r="E624" s="11">
        <v>48821999</v>
      </c>
      <c r="F624" s="11">
        <v>0</v>
      </c>
      <c r="G624" s="11">
        <v>579945137</v>
      </c>
      <c r="H6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4" s="10">
        <f>VALUE(IFERROR(MID(Table1[شرح],11,FIND("سهم",Table1[شرح])-11),0))</f>
        <v>3150</v>
      </c>
      <c r="J624" s="10" t="str">
        <f>IFERROR(MID(Table1[شرح],FIND("سهم",Table1[شرح])+4,FIND("به نرخ",Table1[شرح])-FIND("سهم",Table1[شرح])-5),"")</f>
        <v>فرابورس ایران(فرابورس1)</v>
      </c>
      <c r="K624" s="10" t="str">
        <f>CHOOSE(MID(Table1[تاریخ],6,2),"فروردین","اردیبهشت","خرداد","تیر","مرداد","شهریور","مهر","آبان","آذر","دی","بهمن","اسفند")</f>
        <v>اردیبهشت</v>
      </c>
      <c r="L624" s="10" t="str">
        <f>LEFT(Table1[[#All],[تاریخ]],4)</f>
        <v>1398</v>
      </c>
      <c r="M624" s="13" t="str">
        <f>Table1[سال]&amp;"-"&amp;Table1[ماه]</f>
        <v>1398-اردیبهشت</v>
      </c>
      <c r="N624" s="9"/>
    </row>
    <row r="625" spans="1:14" ht="15.75" x14ac:dyDescent="0.25">
      <c r="A625" s="17" t="str">
        <f>IF(AND(C625&gt;='گزارش روزانه'!$F$2,C625&lt;='گزارش روزانه'!$F$4,J625='گزارش روزانه'!$D$6),MAX($A$1:A624)+1,"")</f>
        <v/>
      </c>
      <c r="B625" s="10">
        <v>624</v>
      </c>
      <c r="C625" s="10" t="s">
        <v>2310</v>
      </c>
      <c r="D625" s="10" t="s">
        <v>2327</v>
      </c>
      <c r="E625" s="11">
        <v>70232290</v>
      </c>
      <c r="F625" s="11">
        <v>0</v>
      </c>
      <c r="G625" s="11">
        <v>628767136</v>
      </c>
      <c r="H6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5" s="10">
        <f>VALUE(IFERROR(MID(Table1[شرح],11,FIND("سهم",Table1[شرح])-11),0))</f>
        <v>4480</v>
      </c>
      <c r="J625" s="10" t="str">
        <f>IFERROR(MID(Table1[شرح],FIND("سهم",Table1[شرح])+4,FIND("به نرخ",Table1[شرح])-FIND("سهم",Table1[شرح])-5),"")</f>
        <v>فرابورس ایران(فرابورس1)</v>
      </c>
      <c r="K625" s="10" t="str">
        <f>CHOOSE(MID(Table1[تاریخ],6,2),"فروردین","اردیبهشت","خرداد","تیر","مرداد","شهریور","مهر","آبان","آذر","دی","بهمن","اسفند")</f>
        <v>اردیبهشت</v>
      </c>
      <c r="L625" s="10" t="str">
        <f>LEFT(Table1[[#All],[تاریخ]],4)</f>
        <v>1398</v>
      </c>
      <c r="M625" s="13" t="str">
        <f>Table1[سال]&amp;"-"&amp;Table1[ماه]</f>
        <v>1398-اردیبهشت</v>
      </c>
      <c r="N625" s="9"/>
    </row>
    <row r="626" spans="1:14" ht="15.75" x14ac:dyDescent="0.25">
      <c r="A626" s="17" t="str">
        <f>IF(AND(C626&gt;='گزارش روزانه'!$F$2,C626&lt;='گزارش روزانه'!$F$4,J626='گزارش روزانه'!$D$6),MAX($A$1:A625)+1,"")</f>
        <v/>
      </c>
      <c r="B626" s="10">
        <v>625</v>
      </c>
      <c r="C626" s="10" t="s">
        <v>2310</v>
      </c>
      <c r="D626" s="10" t="s">
        <v>2328</v>
      </c>
      <c r="E626" s="11">
        <v>36654051</v>
      </c>
      <c r="F626" s="11">
        <v>0</v>
      </c>
      <c r="G626" s="11">
        <v>698999426</v>
      </c>
      <c r="H6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6" s="10">
        <f>VALUE(IFERROR(MID(Table1[شرح],11,FIND("سهم",Table1[شرح])-11),0))</f>
        <v>2339</v>
      </c>
      <c r="J626" s="10" t="str">
        <f>IFERROR(MID(Table1[شرح],FIND("سهم",Table1[شرح])+4,FIND("به نرخ",Table1[شرح])-FIND("سهم",Table1[شرح])-5),"")</f>
        <v>فرابورس ایران(فرابورس1)</v>
      </c>
      <c r="K626" s="10" t="str">
        <f>CHOOSE(MID(Table1[تاریخ],6,2),"فروردین","اردیبهشت","خرداد","تیر","مرداد","شهریور","مهر","آبان","آذر","دی","بهمن","اسفند")</f>
        <v>اردیبهشت</v>
      </c>
      <c r="L626" s="10" t="str">
        <f>LEFT(Table1[[#All],[تاریخ]],4)</f>
        <v>1398</v>
      </c>
      <c r="M626" s="13" t="str">
        <f>Table1[سال]&amp;"-"&amp;Table1[ماه]</f>
        <v>1398-اردیبهشت</v>
      </c>
      <c r="N626" s="9"/>
    </row>
    <row r="627" spans="1:14" ht="15.75" x14ac:dyDescent="0.25">
      <c r="A627" s="17" t="str">
        <f>IF(AND(C627&gt;='گزارش روزانه'!$F$2,C627&lt;='گزارش روزانه'!$F$4,J627='گزارش روزانه'!$D$6),MAX($A$1:A626)+1,"")</f>
        <v/>
      </c>
      <c r="B627" s="10">
        <v>626</v>
      </c>
      <c r="C627" s="10" t="s">
        <v>2310</v>
      </c>
      <c r="D627" s="10" t="s">
        <v>2329</v>
      </c>
      <c r="E627" s="11">
        <v>8278412</v>
      </c>
      <c r="F627" s="11">
        <v>0</v>
      </c>
      <c r="G627" s="11">
        <v>735653477</v>
      </c>
      <c r="H6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7" s="10">
        <f>VALUE(IFERROR(MID(Table1[شرح],11,FIND("سهم",Table1[شرح])-11),0))</f>
        <v>500</v>
      </c>
      <c r="J627" s="10" t="str">
        <f>IFERROR(MID(Table1[شرح],FIND("سهم",Table1[شرح])+4,FIND("به نرخ",Table1[شرح])-FIND("سهم",Table1[شرح])-5),"")</f>
        <v>فرابورس ایران(فرابورس1)</v>
      </c>
      <c r="K627" s="10" t="str">
        <f>CHOOSE(MID(Table1[تاریخ],6,2),"فروردین","اردیبهشت","خرداد","تیر","مرداد","شهریور","مهر","آبان","آذر","دی","بهمن","اسفند")</f>
        <v>اردیبهشت</v>
      </c>
      <c r="L627" s="10" t="str">
        <f>LEFT(Table1[[#All],[تاریخ]],4)</f>
        <v>1398</v>
      </c>
      <c r="M627" s="13" t="str">
        <f>Table1[سال]&amp;"-"&amp;Table1[ماه]</f>
        <v>1398-اردیبهشت</v>
      </c>
      <c r="N627" s="9"/>
    </row>
    <row r="628" spans="1:14" ht="15.75" x14ac:dyDescent="0.25">
      <c r="A628" s="17" t="str">
        <f>IF(AND(C628&gt;='گزارش روزانه'!$F$2,C628&lt;='گزارش روزانه'!$F$4,J628='گزارش روزانه'!$D$6),MAX($A$1:A627)+1,"")</f>
        <v/>
      </c>
      <c r="B628" s="10">
        <v>627</v>
      </c>
      <c r="C628" s="10" t="s">
        <v>2310</v>
      </c>
      <c r="D628" s="10" t="s">
        <v>2330</v>
      </c>
      <c r="E628" s="11">
        <v>160224124</v>
      </c>
      <c r="F628" s="11">
        <v>0</v>
      </c>
      <c r="G628" s="11">
        <v>743931889</v>
      </c>
      <c r="H6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8" s="10">
        <f>VALUE(IFERROR(MID(Table1[شرح],11,FIND("سهم",Table1[شرح])-11),0))</f>
        <v>10000</v>
      </c>
      <c r="J628" s="10" t="str">
        <f>IFERROR(MID(Table1[شرح],FIND("سهم",Table1[شرح])+4,FIND("به نرخ",Table1[شرح])-FIND("سهم",Table1[شرح])-5),"")</f>
        <v>فرابورس ایران(فرابورس1)</v>
      </c>
      <c r="K628" s="10" t="str">
        <f>CHOOSE(MID(Table1[تاریخ],6,2),"فروردین","اردیبهشت","خرداد","تیر","مرداد","شهریور","مهر","آبان","آذر","دی","بهمن","اسفند")</f>
        <v>اردیبهشت</v>
      </c>
      <c r="L628" s="10" t="str">
        <f>LEFT(Table1[[#All],[تاریخ]],4)</f>
        <v>1398</v>
      </c>
      <c r="M628" s="13" t="str">
        <f>Table1[سال]&amp;"-"&amp;Table1[ماه]</f>
        <v>1398-اردیبهشت</v>
      </c>
      <c r="N628" s="9"/>
    </row>
    <row r="629" spans="1:14" ht="15.75" x14ac:dyDescent="0.25">
      <c r="A629" s="17" t="str">
        <f>IF(AND(C629&gt;='گزارش روزانه'!$F$2,C629&lt;='گزارش روزانه'!$F$4,J629='گزارش روزانه'!$D$6),MAX($A$1:A628)+1,"")</f>
        <v/>
      </c>
      <c r="B629" s="10">
        <v>628</v>
      </c>
      <c r="C629" s="10" t="s">
        <v>2310</v>
      </c>
      <c r="D629" s="10" t="s">
        <v>2331</v>
      </c>
      <c r="E629" s="11">
        <v>168317424</v>
      </c>
      <c r="F629" s="11">
        <v>0</v>
      </c>
      <c r="G629" s="11">
        <v>904156013</v>
      </c>
      <c r="H6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29" s="10">
        <f>VALUE(IFERROR(MID(Table1[شرح],11,FIND("سهم",Table1[شرح])-11),0))</f>
        <v>10925</v>
      </c>
      <c r="J629" s="10" t="str">
        <f>IFERROR(MID(Table1[شرح],FIND("سهم",Table1[شرح])+4,FIND("به نرخ",Table1[شرح])-FIND("سهم",Table1[شرح])-5),"")</f>
        <v>فرابورس ایران(فرابورس1)</v>
      </c>
      <c r="K629" s="10" t="str">
        <f>CHOOSE(MID(Table1[تاریخ],6,2),"فروردین","اردیبهشت","خرداد","تیر","مرداد","شهریور","مهر","آبان","آذر","دی","بهمن","اسفند")</f>
        <v>اردیبهشت</v>
      </c>
      <c r="L629" s="10" t="str">
        <f>LEFT(Table1[[#All],[تاریخ]],4)</f>
        <v>1398</v>
      </c>
      <c r="M629" s="13" t="str">
        <f>Table1[سال]&amp;"-"&amp;Table1[ماه]</f>
        <v>1398-اردیبهشت</v>
      </c>
      <c r="N629" s="9"/>
    </row>
    <row r="630" spans="1:14" ht="15.75" x14ac:dyDescent="0.25">
      <c r="A630" s="17" t="str">
        <f>IF(AND(C630&gt;='گزارش روزانه'!$F$2,C630&lt;='گزارش روزانه'!$F$4,J630='گزارش روزانه'!$D$6),MAX($A$1:A629)+1,"")</f>
        <v/>
      </c>
      <c r="B630" s="10">
        <v>629</v>
      </c>
      <c r="C630" s="10" t="s">
        <v>2310</v>
      </c>
      <c r="D630" s="10" t="s">
        <v>2332</v>
      </c>
      <c r="E630" s="11">
        <v>179855850</v>
      </c>
      <c r="F630" s="11">
        <v>0</v>
      </c>
      <c r="G630" s="11">
        <v>1072473437</v>
      </c>
      <c r="H6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30" s="10">
        <f>VALUE(IFERROR(MID(Table1[شرح],11,FIND("سهم",Table1[شرح])-11),0))</f>
        <v>11100</v>
      </c>
      <c r="J630" s="10" t="str">
        <f>IFERROR(MID(Table1[شرح],FIND("سهم",Table1[شرح])+4,FIND("به نرخ",Table1[شرح])-FIND("سهم",Table1[شرح])-5),"")</f>
        <v>فرابورس ایران(فرابورس1)</v>
      </c>
      <c r="K630" s="10" t="str">
        <f>CHOOSE(MID(Table1[تاریخ],6,2),"فروردین","اردیبهشت","خرداد","تیر","مرداد","شهریور","مهر","آبان","آذر","دی","بهمن","اسفند")</f>
        <v>اردیبهشت</v>
      </c>
      <c r="L630" s="10" t="str">
        <f>LEFT(Table1[[#All],[تاریخ]],4)</f>
        <v>1398</v>
      </c>
      <c r="M630" s="13" t="str">
        <f>Table1[سال]&amp;"-"&amp;Table1[ماه]</f>
        <v>1398-اردیبهشت</v>
      </c>
      <c r="N630" s="9"/>
    </row>
    <row r="631" spans="1:14" ht="15.75" x14ac:dyDescent="0.25">
      <c r="A631" s="17" t="str">
        <f>IF(AND(C631&gt;='گزارش روزانه'!$F$2,C631&lt;='گزارش روزانه'!$F$4,J631='گزارش روزانه'!$D$6),MAX($A$1:A630)+1,"")</f>
        <v/>
      </c>
      <c r="B631" s="10">
        <v>630</v>
      </c>
      <c r="C631" s="10" t="s">
        <v>2310</v>
      </c>
      <c r="D631" s="10" t="s">
        <v>2333</v>
      </c>
      <c r="E631" s="11">
        <v>0</v>
      </c>
      <c r="F631" s="11">
        <v>1619581</v>
      </c>
      <c r="G631" s="11">
        <v>1252329287</v>
      </c>
      <c r="H6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1" s="10">
        <f>VALUE(IFERROR(MID(Table1[شرح],11,FIND("سهم",Table1[شرح])-11),0))</f>
        <v>44</v>
      </c>
      <c r="J631" s="10" t="str">
        <f>IFERROR(MID(Table1[شرح],FIND("سهم",Table1[شرح])+4,FIND("به نرخ",Table1[شرح])-FIND("سهم",Table1[شرح])-5),"")</f>
        <v>فرآوری موادمعدنی ایران(فرآور1)</v>
      </c>
      <c r="K631" s="10" t="str">
        <f>CHOOSE(MID(Table1[تاریخ],6,2),"فروردین","اردیبهشت","خرداد","تیر","مرداد","شهریور","مهر","آبان","آذر","دی","بهمن","اسفند")</f>
        <v>اردیبهشت</v>
      </c>
      <c r="L631" s="10" t="str">
        <f>LEFT(Table1[[#All],[تاریخ]],4)</f>
        <v>1398</v>
      </c>
      <c r="M631" s="13" t="str">
        <f>Table1[سال]&amp;"-"&amp;Table1[ماه]</f>
        <v>1398-اردیبهشت</v>
      </c>
      <c r="N631" s="9"/>
    </row>
    <row r="632" spans="1:14" ht="15.75" x14ac:dyDescent="0.25">
      <c r="A632" s="17" t="str">
        <f>IF(AND(C632&gt;='گزارش روزانه'!$F$2,C632&lt;='گزارش روزانه'!$F$4,J632='گزارش روزانه'!$D$6),MAX($A$1:A631)+1,"")</f>
        <v/>
      </c>
      <c r="B632" s="10">
        <v>631</v>
      </c>
      <c r="C632" s="10" t="s">
        <v>2310</v>
      </c>
      <c r="D632" s="10" t="s">
        <v>2334</v>
      </c>
      <c r="E632" s="11">
        <v>0</v>
      </c>
      <c r="F632" s="11">
        <v>36341189</v>
      </c>
      <c r="G632" s="11">
        <v>1250709706</v>
      </c>
      <c r="H6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2" s="10">
        <f>VALUE(IFERROR(MID(Table1[شرح],11,FIND("سهم",Table1[شرح])-11),0))</f>
        <v>1000</v>
      </c>
      <c r="J632" s="10" t="str">
        <f>IFERROR(MID(Table1[شرح],FIND("سهم",Table1[شرح])+4,FIND("به نرخ",Table1[شرح])-FIND("سهم",Table1[شرح])-5),"")</f>
        <v>فرآوری موادمعدنی ایران(فرآور1)</v>
      </c>
      <c r="K632" s="10" t="str">
        <f>CHOOSE(MID(Table1[تاریخ],6,2),"فروردین","اردیبهشت","خرداد","تیر","مرداد","شهریور","مهر","آبان","آذر","دی","بهمن","اسفند")</f>
        <v>اردیبهشت</v>
      </c>
      <c r="L632" s="10" t="str">
        <f>LEFT(Table1[[#All],[تاریخ]],4)</f>
        <v>1398</v>
      </c>
      <c r="M632" s="13" t="str">
        <f>Table1[سال]&amp;"-"&amp;Table1[ماه]</f>
        <v>1398-اردیبهشت</v>
      </c>
      <c r="N632" s="9"/>
    </row>
    <row r="633" spans="1:14" ht="15.75" x14ac:dyDescent="0.25">
      <c r="A633" s="17" t="str">
        <f>IF(AND(C633&gt;='گزارش روزانه'!$F$2,C633&lt;='گزارش روزانه'!$F$4,J633='گزارش روزانه'!$D$6),MAX($A$1:A632)+1,"")</f>
        <v/>
      </c>
      <c r="B633" s="10">
        <v>632</v>
      </c>
      <c r="C633" s="10" t="s">
        <v>2310</v>
      </c>
      <c r="D633" s="10" t="s">
        <v>2335</v>
      </c>
      <c r="E633" s="11">
        <v>0</v>
      </c>
      <c r="F633" s="11">
        <v>20535312</v>
      </c>
      <c r="G633" s="11">
        <v>1214368517</v>
      </c>
      <c r="H6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3" s="10">
        <f>VALUE(IFERROR(MID(Table1[شرح],11,FIND("سهم",Table1[شرح])-11),0))</f>
        <v>553</v>
      </c>
      <c r="J633" s="10" t="str">
        <f>IFERROR(MID(Table1[شرح],FIND("سهم",Table1[شرح])+4,FIND("به نرخ",Table1[شرح])-FIND("سهم",Table1[شرح])-5),"")</f>
        <v>فرآوری موادمعدنی ایران(فرآور1)</v>
      </c>
      <c r="K633" s="10" t="str">
        <f>CHOOSE(MID(Table1[تاریخ],6,2),"فروردین","اردیبهشت","خرداد","تیر","مرداد","شهریور","مهر","آبان","آذر","دی","بهمن","اسفند")</f>
        <v>اردیبهشت</v>
      </c>
      <c r="L633" s="10" t="str">
        <f>LEFT(Table1[[#All],[تاریخ]],4)</f>
        <v>1398</v>
      </c>
      <c r="M633" s="13" t="str">
        <f>Table1[سال]&amp;"-"&amp;Table1[ماه]</f>
        <v>1398-اردیبهشت</v>
      </c>
      <c r="N633" s="9"/>
    </row>
    <row r="634" spans="1:14" ht="15.75" x14ac:dyDescent="0.25">
      <c r="A634" s="17" t="str">
        <f>IF(AND(C634&gt;='گزارش روزانه'!$F$2,C634&lt;='گزارش روزانه'!$F$4,J634='گزارش روزانه'!$D$6),MAX($A$1:A633)+1,"")</f>
        <v/>
      </c>
      <c r="B634" s="10">
        <v>633</v>
      </c>
      <c r="C634" s="10" t="s">
        <v>2310</v>
      </c>
      <c r="D634" s="10" t="s">
        <v>2336</v>
      </c>
      <c r="E634" s="11">
        <v>0</v>
      </c>
      <c r="F634" s="11">
        <v>27875543</v>
      </c>
      <c r="G634" s="11">
        <v>1193833205</v>
      </c>
      <c r="H6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4" s="10">
        <f>VALUE(IFERROR(MID(Table1[شرح],11,FIND("سهم",Table1[شرح])-11),0))</f>
        <v>5000</v>
      </c>
      <c r="J634" s="10" t="str">
        <f>IFERROR(MID(Table1[شرح],FIND("سهم",Table1[شرح])+4,FIND("به نرخ",Table1[شرح])-FIND("سهم",Table1[شرح])-5),"")</f>
        <v>آلومینیوم ایران(فایرا1)</v>
      </c>
      <c r="K634" s="10" t="str">
        <f>CHOOSE(MID(Table1[تاریخ],6,2),"فروردین","اردیبهشت","خرداد","تیر","مرداد","شهریور","مهر","آبان","آذر","دی","بهمن","اسفند")</f>
        <v>اردیبهشت</v>
      </c>
      <c r="L634" s="10" t="str">
        <f>LEFT(Table1[[#All],[تاریخ]],4)</f>
        <v>1398</v>
      </c>
      <c r="M634" s="13" t="str">
        <f>Table1[سال]&amp;"-"&amp;Table1[ماه]</f>
        <v>1398-اردیبهشت</v>
      </c>
      <c r="N634" s="9"/>
    </row>
    <row r="635" spans="1:14" ht="15.75" x14ac:dyDescent="0.25">
      <c r="A635" s="17" t="str">
        <f>IF(AND(C635&gt;='گزارش روزانه'!$F$2,C635&lt;='گزارش روزانه'!$F$4,J635='گزارش روزانه'!$D$6),MAX($A$1:A634)+1,"")</f>
        <v/>
      </c>
      <c r="B635" s="10">
        <v>634</v>
      </c>
      <c r="C635" s="10" t="s">
        <v>2310</v>
      </c>
      <c r="D635" s="10" t="s">
        <v>2337</v>
      </c>
      <c r="E635" s="11">
        <v>0</v>
      </c>
      <c r="F635" s="11">
        <v>21999596</v>
      </c>
      <c r="G635" s="11">
        <v>1165957662</v>
      </c>
      <c r="H6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5" s="10">
        <f>VALUE(IFERROR(MID(Table1[شرح],11,FIND("سهم",Table1[شرح])-11),0))</f>
        <v>594</v>
      </c>
      <c r="J635" s="10" t="str">
        <f>IFERROR(MID(Table1[شرح],FIND("سهم",Table1[شرح])+4,FIND("به نرخ",Table1[شرح])-FIND("سهم",Table1[شرح])-5),"")</f>
        <v>فرآوری موادمعدنی ایران(فرآور1)</v>
      </c>
      <c r="K635" s="10" t="str">
        <f>CHOOSE(MID(Table1[تاریخ],6,2),"فروردین","اردیبهشت","خرداد","تیر","مرداد","شهریور","مهر","آبان","آذر","دی","بهمن","اسفند")</f>
        <v>اردیبهشت</v>
      </c>
      <c r="L635" s="10" t="str">
        <f>LEFT(Table1[[#All],[تاریخ]],4)</f>
        <v>1398</v>
      </c>
      <c r="M635" s="13" t="str">
        <f>Table1[سال]&amp;"-"&amp;Table1[ماه]</f>
        <v>1398-اردیبهشت</v>
      </c>
      <c r="N635" s="9"/>
    </row>
    <row r="636" spans="1:14" ht="15.75" x14ac:dyDescent="0.25">
      <c r="A636" s="17" t="str">
        <f>IF(AND(C636&gt;='گزارش روزانه'!$F$2,C636&lt;='گزارش روزانه'!$F$4,J636='گزارش روزانه'!$D$6),MAX($A$1:A635)+1,"")</f>
        <v/>
      </c>
      <c r="B636" s="10">
        <v>635</v>
      </c>
      <c r="C636" s="10" t="s">
        <v>2310</v>
      </c>
      <c r="D636" s="10" t="s">
        <v>2338</v>
      </c>
      <c r="E636" s="11">
        <v>0</v>
      </c>
      <c r="F636" s="11">
        <v>7393211</v>
      </c>
      <c r="G636" s="11">
        <v>1143958066</v>
      </c>
      <c r="H6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6" s="10">
        <f>VALUE(IFERROR(MID(Table1[شرح],11,FIND("سهم",Table1[شرح])-11),0))</f>
        <v>1000</v>
      </c>
      <c r="J636" s="10" t="str">
        <f>IFERROR(MID(Table1[شرح],FIND("سهم",Table1[شرح])+4,FIND("به نرخ",Table1[شرح])-FIND("سهم",Table1[شرح])-5),"")</f>
        <v>سرامیک های صنعتی اردکان(کسرا1)</v>
      </c>
      <c r="K636" s="10" t="str">
        <f>CHOOSE(MID(Table1[تاریخ],6,2),"فروردین","اردیبهشت","خرداد","تیر","مرداد","شهریور","مهر","آبان","آذر","دی","بهمن","اسفند")</f>
        <v>اردیبهشت</v>
      </c>
      <c r="L636" s="10" t="str">
        <f>LEFT(Table1[[#All],[تاریخ]],4)</f>
        <v>1398</v>
      </c>
      <c r="M636" s="13" t="str">
        <f>Table1[سال]&amp;"-"&amp;Table1[ماه]</f>
        <v>1398-اردیبهشت</v>
      </c>
      <c r="N636" s="9"/>
    </row>
    <row r="637" spans="1:14" ht="15.75" x14ac:dyDescent="0.25">
      <c r="A637" s="17" t="str">
        <f>IF(AND(C637&gt;='گزارش روزانه'!$F$2,C637&lt;='گزارش روزانه'!$F$4,J637='گزارش روزانه'!$D$6),MAX($A$1:A636)+1,"")</f>
        <v/>
      </c>
      <c r="B637" s="10">
        <v>636</v>
      </c>
      <c r="C637" s="10" t="s">
        <v>2310</v>
      </c>
      <c r="D637" s="10" t="s">
        <v>2339</v>
      </c>
      <c r="E637" s="11">
        <v>0</v>
      </c>
      <c r="F637" s="11">
        <v>41085942</v>
      </c>
      <c r="G637" s="11">
        <v>1136564855</v>
      </c>
      <c r="H6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7" s="10">
        <f>VALUE(IFERROR(MID(Table1[شرح],11,FIND("سهم",Table1[شرح])-11),0))</f>
        <v>5558</v>
      </c>
      <c r="J637" s="10" t="str">
        <f>IFERROR(MID(Table1[شرح],FIND("سهم",Table1[شرح])+4,FIND("به نرخ",Table1[شرح])-FIND("سهم",Table1[شرح])-5),"")</f>
        <v>سرامیک های صنعتی اردکان(کسرا1)</v>
      </c>
      <c r="K637" s="10" t="str">
        <f>CHOOSE(MID(Table1[تاریخ],6,2),"فروردین","اردیبهشت","خرداد","تیر","مرداد","شهریور","مهر","آبان","آذر","دی","بهمن","اسفند")</f>
        <v>اردیبهشت</v>
      </c>
      <c r="L637" s="10" t="str">
        <f>LEFT(Table1[[#All],[تاریخ]],4)</f>
        <v>1398</v>
      </c>
      <c r="M637" s="13" t="str">
        <f>Table1[سال]&amp;"-"&amp;Table1[ماه]</f>
        <v>1398-اردیبهشت</v>
      </c>
      <c r="N637" s="9"/>
    </row>
    <row r="638" spans="1:14" ht="15.75" x14ac:dyDescent="0.25">
      <c r="A638" s="17" t="str">
        <f>IF(AND(C638&gt;='گزارش روزانه'!$F$2,C638&lt;='گزارش روزانه'!$F$4,J638='گزارش روزانه'!$D$6),MAX($A$1:A637)+1,"")</f>
        <v/>
      </c>
      <c r="B638" s="10">
        <v>637</v>
      </c>
      <c r="C638" s="10" t="s">
        <v>2310</v>
      </c>
      <c r="D638" s="10" t="s">
        <v>2340</v>
      </c>
      <c r="E638" s="11">
        <v>0</v>
      </c>
      <c r="F638" s="11">
        <v>1084624</v>
      </c>
      <c r="G638" s="11">
        <v>1095478913</v>
      </c>
      <c r="H6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8" s="10">
        <f>VALUE(IFERROR(MID(Table1[شرح],11,FIND("سهم",Table1[شرح])-11),0))</f>
        <v>30</v>
      </c>
      <c r="J638" s="10" t="str">
        <f>IFERROR(MID(Table1[شرح],FIND("سهم",Table1[شرح])+4,FIND("به نرخ",Table1[شرح])-FIND("سهم",Table1[شرح])-5),"")</f>
        <v>فرآوری موادمعدنی ایران(فرآور1)</v>
      </c>
      <c r="K638" s="10" t="str">
        <f>CHOOSE(MID(Table1[تاریخ],6,2),"فروردین","اردیبهشت","خرداد","تیر","مرداد","شهریور","مهر","آبان","آذر","دی","بهمن","اسفند")</f>
        <v>اردیبهشت</v>
      </c>
      <c r="L638" s="10" t="str">
        <f>LEFT(Table1[[#All],[تاریخ]],4)</f>
        <v>1398</v>
      </c>
      <c r="M638" s="13" t="str">
        <f>Table1[سال]&amp;"-"&amp;Table1[ماه]</f>
        <v>1398-اردیبهشت</v>
      </c>
      <c r="N638" s="9"/>
    </row>
    <row r="639" spans="1:14" ht="15.75" x14ac:dyDescent="0.25">
      <c r="A639" s="17" t="str">
        <f>IF(AND(C639&gt;='گزارش روزانه'!$F$2,C639&lt;='گزارش روزانه'!$F$4,J639='گزارش روزانه'!$D$6),MAX($A$1:A638)+1,"")</f>
        <v/>
      </c>
      <c r="B639" s="10">
        <v>638</v>
      </c>
      <c r="C639" s="10" t="s">
        <v>2310</v>
      </c>
      <c r="D639" s="10" t="s">
        <v>2341</v>
      </c>
      <c r="E639" s="11">
        <v>0</v>
      </c>
      <c r="F639" s="11">
        <v>13306848</v>
      </c>
      <c r="G639" s="11">
        <v>1094394289</v>
      </c>
      <c r="H6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39" s="10">
        <f>VALUE(IFERROR(MID(Table1[شرح],11,FIND("سهم",Table1[شرح])-11),0))</f>
        <v>361</v>
      </c>
      <c r="J639" s="10" t="str">
        <f>IFERROR(MID(Table1[شرح],FIND("سهم",Table1[شرح])+4,FIND("به نرخ",Table1[شرح])-FIND("سهم",Table1[شرح])-5),"")</f>
        <v>فرآوری موادمعدنی ایران(فرآور1)</v>
      </c>
      <c r="K639" s="10" t="str">
        <f>CHOOSE(MID(Table1[تاریخ],6,2),"فروردین","اردیبهشت","خرداد","تیر","مرداد","شهریور","مهر","آبان","آذر","دی","بهمن","اسفند")</f>
        <v>اردیبهشت</v>
      </c>
      <c r="L639" s="10" t="str">
        <f>LEFT(Table1[[#All],[تاریخ]],4)</f>
        <v>1398</v>
      </c>
      <c r="M639" s="13" t="str">
        <f>Table1[سال]&amp;"-"&amp;Table1[ماه]</f>
        <v>1398-اردیبهشت</v>
      </c>
      <c r="N639" s="9"/>
    </row>
    <row r="640" spans="1:14" ht="15.75" x14ac:dyDescent="0.25">
      <c r="A640" s="17" t="str">
        <f>IF(AND(C640&gt;='گزارش روزانه'!$F$2,C640&lt;='گزارش روزانه'!$F$4,J640='گزارش روزانه'!$D$6),MAX($A$1:A639)+1,"")</f>
        <v/>
      </c>
      <c r="B640" s="10">
        <v>639</v>
      </c>
      <c r="C640" s="10" t="s">
        <v>2310</v>
      </c>
      <c r="D640" s="10" t="s">
        <v>2342</v>
      </c>
      <c r="E640" s="11">
        <v>0</v>
      </c>
      <c r="F640" s="11">
        <v>87198586</v>
      </c>
      <c r="G640" s="11">
        <v>1081087441</v>
      </c>
      <c r="H6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0" s="10">
        <f>VALUE(IFERROR(MID(Table1[شرح],11,FIND("سهم",Table1[شرح])-11),0))</f>
        <v>2367</v>
      </c>
      <c r="J640" s="10" t="str">
        <f>IFERROR(MID(Table1[شرح],FIND("سهم",Table1[شرح])+4,FIND("به نرخ",Table1[شرح])-FIND("سهم",Table1[شرح])-5),"")</f>
        <v>فرآوری موادمعدنی ایران(فرآور1)</v>
      </c>
      <c r="K640" s="10" t="str">
        <f>CHOOSE(MID(Table1[تاریخ],6,2),"فروردین","اردیبهشت","خرداد","تیر","مرداد","شهریور","مهر","آبان","آذر","دی","بهمن","اسفند")</f>
        <v>اردیبهشت</v>
      </c>
      <c r="L640" s="10" t="str">
        <f>LEFT(Table1[[#All],[تاریخ]],4)</f>
        <v>1398</v>
      </c>
      <c r="M640" s="13" t="str">
        <f>Table1[سال]&amp;"-"&amp;Table1[ماه]</f>
        <v>1398-اردیبهشت</v>
      </c>
      <c r="N640" s="9"/>
    </row>
    <row r="641" spans="1:14" ht="15.75" x14ac:dyDescent="0.25">
      <c r="A641" s="17" t="str">
        <f>IF(AND(C641&gt;='گزارش روزانه'!$F$2,C641&lt;='گزارش روزانه'!$F$4,J641='گزارش روزانه'!$D$6),MAX($A$1:A640)+1,"")</f>
        <v/>
      </c>
      <c r="B641" s="10">
        <v>640</v>
      </c>
      <c r="C641" s="10" t="s">
        <v>2310</v>
      </c>
      <c r="D641" s="10" t="s">
        <v>2343</v>
      </c>
      <c r="E641" s="11">
        <v>0</v>
      </c>
      <c r="F641" s="11">
        <v>96343125</v>
      </c>
      <c r="G641" s="11">
        <v>993888855</v>
      </c>
      <c r="H6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1" s="10">
        <f>VALUE(IFERROR(MID(Table1[شرح],11,FIND("سهم",Table1[شرح])-11),0))</f>
        <v>2651</v>
      </c>
      <c r="J641" s="10" t="str">
        <f>IFERROR(MID(Table1[شرح],FIND("سهم",Table1[شرح])+4,FIND("به نرخ",Table1[شرح])-FIND("سهم",Table1[شرح])-5),"")</f>
        <v>فرآوری موادمعدنی ایران(فرآور1)</v>
      </c>
      <c r="K641" s="10" t="str">
        <f>CHOOSE(MID(Table1[تاریخ],6,2),"فروردین","اردیبهشت","خرداد","تیر","مرداد","شهریور","مهر","آبان","آذر","دی","بهمن","اسفند")</f>
        <v>اردیبهشت</v>
      </c>
      <c r="L641" s="10" t="str">
        <f>LEFT(Table1[[#All],[تاریخ]],4)</f>
        <v>1398</v>
      </c>
      <c r="M641" s="13" t="str">
        <f>Table1[سال]&amp;"-"&amp;Table1[ماه]</f>
        <v>1398-اردیبهشت</v>
      </c>
      <c r="N641" s="9"/>
    </row>
    <row r="642" spans="1:14" ht="15.75" x14ac:dyDescent="0.25">
      <c r="A642" s="17" t="str">
        <f>IF(AND(C642&gt;='گزارش روزانه'!$F$2,C642&lt;='گزارش روزانه'!$F$4,J642='گزارش روزانه'!$D$6),MAX($A$1:A641)+1,"")</f>
        <v/>
      </c>
      <c r="B642" s="10">
        <v>641</v>
      </c>
      <c r="C642" s="10" t="s">
        <v>2310</v>
      </c>
      <c r="D642" s="10" t="s">
        <v>2344</v>
      </c>
      <c r="E642" s="11">
        <v>0</v>
      </c>
      <c r="F642" s="11">
        <v>102694528</v>
      </c>
      <c r="G642" s="11">
        <v>897545730</v>
      </c>
      <c r="H6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2" s="10">
        <f>VALUE(IFERROR(MID(Table1[شرح],11,FIND("سهم",Table1[شرح])-11),0))</f>
        <v>14181</v>
      </c>
      <c r="J642" s="10" t="str">
        <f>IFERROR(MID(Table1[شرح],FIND("سهم",Table1[شرح])+4,FIND("به نرخ",Table1[شرح])-FIND("سهم",Table1[شرح])-5),"")</f>
        <v>سرامیک های صنعتی اردکان(کسرا1)</v>
      </c>
      <c r="K642" s="10" t="str">
        <f>CHOOSE(MID(Table1[تاریخ],6,2),"فروردین","اردیبهشت","خرداد","تیر","مرداد","شهریور","مهر","آبان","آذر","دی","بهمن","اسفند")</f>
        <v>اردیبهشت</v>
      </c>
      <c r="L642" s="10" t="str">
        <f>LEFT(Table1[[#All],[تاریخ]],4)</f>
        <v>1398</v>
      </c>
      <c r="M642" s="13" t="str">
        <f>Table1[سال]&amp;"-"&amp;Table1[ماه]</f>
        <v>1398-اردیبهشت</v>
      </c>
      <c r="N642" s="9"/>
    </row>
    <row r="643" spans="1:14" ht="15.75" x14ac:dyDescent="0.25">
      <c r="A643" s="17" t="str">
        <f>IF(AND(C643&gt;='گزارش روزانه'!$F$2,C643&lt;='گزارش روزانه'!$F$4,J643='گزارش روزانه'!$D$6),MAX($A$1:A642)+1,"")</f>
        <v/>
      </c>
      <c r="B643" s="10">
        <v>642</v>
      </c>
      <c r="C643" s="10" t="s">
        <v>2310</v>
      </c>
      <c r="D643" s="10" t="s">
        <v>2345</v>
      </c>
      <c r="E643" s="11">
        <v>0</v>
      </c>
      <c r="F643" s="11">
        <v>1081655</v>
      </c>
      <c r="G643" s="11">
        <v>794851202</v>
      </c>
      <c r="H6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3" s="10">
        <f>VALUE(IFERROR(MID(Table1[شرح],11,FIND("سهم",Table1[شرح])-11),0))</f>
        <v>30</v>
      </c>
      <c r="J643" s="10" t="str">
        <f>IFERROR(MID(Table1[شرح],FIND("سهم",Table1[شرح])+4,FIND("به نرخ",Table1[شرح])-FIND("سهم",Table1[شرح])-5),"")</f>
        <v>فرآوری موادمعدنی ایران(فرآور1)</v>
      </c>
      <c r="K643" s="10" t="str">
        <f>CHOOSE(MID(Table1[تاریخ],6,2),"فروردین","اردیبهشت","خرداد","تیر","مرداد","شهریور","مهر","آبان","آذر","دی","بهمن","اسفند")</f>
        <v>اردیبهشت</v>
      </c>
      <c r="L643" s="10" t="str">
        <f>LEFT(Table1[[#All],[تاریخ]],4)</f>
        <v>1398</v>
      </c>
      <c r="M643" s="13" t="str">
        <f>Table1[سال]&amp;"-"&amp;Table1[ماه]</f>
        <v>1398-اردیبهشت</v>
      </c>
      <c r="N643" s="9"/>
    </row>
    <row r="644" spans="1:14" ht="15.75" x14ac:dyDescent="0.25">
      <c r="A644" s="17" t="str">
        <f>IF(AND(C644&gt;='گزارش روزانه'!$F$2,C644&lt;='گزارش روزانه'!$F$4,J644='گزارش روزانه'!$D$6),MAX($A$1:A643)+1,"")</f>
        <v/>
      </c>
      <c r="B644" s="10">
        <v>643</v>
      </c>
      <c r="C644" s="10" t="s">
        <v>2310</v>
      </c>
      <c r="D644" s="10" t="s">
        <v>2346</v>
      </c>
      <c r="E644" s="11">
        <v>0</v>
      </c>
      <c r="F644" s="11">
        <v>30698251</v>
      </c>
      <c r="G644" s="11">
        <v>793769547</v>
      </c>
      <c r="H6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4" s="10">
        <f>VALUE(IFERROR(MID(Table1[شرح],11,FIND("سهم",Table1[شرح])-11),0))</f>
        <v>830</v>
      </c>
      <c r="J644" s="10" t="str">
        <f>IFERROR(MID(Table1[شرح],FIND("سهم",Table1[شرح])+4,FIND("به نرخ",Table1[شرح])-FIND("سهم",Table1[شرح])-5),"")</f>
        <v>فرآوری موادمعدنی ایران(فرآور1)</v>
      </c>
      <c r="K644" s="10" t="str">
        <f>CHOOSE(MID(Table1[تاریخ],6,2),"فروردین","اردیبهشت","خرداد","تیر","مرداد","شهریور","مهر","آبان","آذر","دی","بهمن","اسفند")</f>
        <v>اردیبهشت</v>
      </c>
      <c r="L644" s="10" t="str">
        <f>LEFT(Table1[[#All],[تاریخ]],4)</f>
        <v>1398</v>
      </c>
      <c r="M644" s="13" t="str">
        <f>Table1[سال]&amp;"-"&amp;Table1[ماه]</f>
        <v>1398-اردیبهشت</v>
      </c>
      <c r="N644" s="9"/>
    </row>
    <row r="645" spans="1:14" ht="15.75" x14ac:dyDescent="0.25">
      <c r="A645" s="17" t="str">
        <f>IF(AND(C645&gt;='گزارش روزانه'!$F$2,C645&lt;='گزارش روزانه'!$F$4,J645='گزارش روزانه'!$D$6),MAX($A$1:A644)+1,"")</f>
        <v/>
      </c>
      <c r="B645" s="10">
        <v>644</v>
      </c>
      <c r="C645" s="10" t="s">
        <v>2310</v>
      </c>
      <c r="D645" s="10" t="s">
        <v>2347</v>
      </c>
      <c r="E645" s="11">
        <v>0</v>
      </c>
      <c r="F645" s="11">
        <v>19709315</v>
      </c>
      <c r="G645" s="11">
        <v>763071296</v>
      </c>
      <c r="H6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5" s="10">
        <f>VALUE(IFERROR(MID(Table1[شرح],11,FIND("سهم",Table1[شرح])-11),0))</f>
        <v>537</v>
      </c>
      <c r="J645" s="10" t="str">
        <f>IFERROR(MID(Table1[شرح],FIND("سهم",Table1[شرح])+4,FIND("به نرخ",Table1[شرح])-FIND("سهم",Table1[شرح])-5),"")</f>
        <v>فرآوری موادمعدنی ایران(فرآور1)</v>
      </c>
      <c r="K645" s="10" t="str">
        <f>CHOOSE(MID(Table1[تاریخ],6,2),"فروردین","اردیبهشت","خرداد","تیر","مرداد","شهریور","مهر","آبان","آذر","دی","بهمن","اسفند")</f>
        <v>اردیبهشت</v>
      </c>
      <c r="L645" s="10" t="str">
        <f>LEFT(Table1[[#All],[تاریخ]],4)</f>
        <v>1398</v>
      </c>
      <c r="M645" s="13" t="str">
        <f>Table1[سال]&amp;"-"&amp;Table1[ماه]</f>
        <v>1398-اردیبهشت</v>
      </c>
      <c r="N645" s="9"/>
    </row>
    <row r="646" spans="1:14" ht="15.75" x14ac:dyDescent="0.25">
      <c r="A646" s="17" t="str">
        <f>IF(AND(C646&gt;='گزارش روزانه'!$F$2,C646&lt;='گزارش روزانه'!$F$4,J646='گزارش روزانه'!$D$6),MAX($A$1:A645)+1,"")</f>
        <v/>
      </c>
      <c r="B646" s="10">
        <v>645</v>
      </c>
      <c r="C646" s="10" t="s">
        <v>2310</v>
      </c>
      <c r="D646" s="10" t="s">
        <v>2348</v>
      </c>
      <c r="E646" s="11">
        <v>0</v>
      </c>
      <c r="F646" s="11">
        <v>1084326</v>
      </c>
      <c r="G646" s="11">
        <v>743361981</v>
      </c>
      <c r="H6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6" s="10">
        <f>VALUE(IFERROR(MID(Table1[شرح],11,FIND("سهم",Table1[شرح])-11),0))</f>
        <v>30</v>
      </c>
      <c r="J646" s="10" t="str">
        <f>IFERROR(MID(Table1[شرح],FIND("سهم",Table1[شرح])+4,FIND("به نرخ",Table1[شرح])-FIND("سهم",Table1[شرح])-5),"")</f>
        <v>فرآوری موادمعدنی ایران(فرآور1)</v>
      </c>
      <c r="K646" s="10" t="str">
        <f>CHOOSE(MID(Table1[تاریخ],6,2),"فروردین","اردیبهشت","خرداد","تیر","مرداد","شهریور","مهر","آبان","آذر","دی","بهمن","اسفند")</f>
        <v>اردیبهشت</v>
      </c>
      <c r="L646" s="10" t="str">
        <f>LEFT(Table1[[#All],[تاریخ]],4)</f>
        <v>1398</v>
      </c>
      <c r="M646" s="13" t="str">
        <f>Table1[سال]&amp;"-"&amp;Table1[ماه]</f>
        <v>1398-اردیبهشت</v>
      </c>
      <c r="N646" s="9"/>
    </row>
    <row r="647" spans="1:14" ht="15.75" x14ac:dyDescent="0.25">
      <c r="A647" s="17" t="str">
        <f>IF(AND(C647&gt;='گزارش روزانه'!$F$2,C647&lt;='گزارش روزانه'!$F$4,J647='گزارش روزانه'!$D$6),MAX($A$1:A646)+1,"")</f>
        <v/>
      </c>
      <c r="B647" s="10">
        <v>646</v>
      </c>
      <c r="C647" s="10" t="s">
        <v>2310</v>
      </c>
      <c r="D647" s="10" t="s">
        <v>2349</v>
      </c>
      <c r="E647" s="11">
        <v>0</v>
      </c>
      <c r="F647" s="11">
        <v>18398846</v>
      </c>
      <c r="G647" s="11">
        <v>742277655</v>
      </c>
      <c r="H6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7" s="10">
        <f>VALUE(IFERROR(MID(Table1[شرح],11,FIND("سهم",Table1[شرح])-11),0))</f>
        <v>500</v>
      </c>
      <c r="J647" s="10" t="str">
        <f>IFERROR(MID(Table1[شرح],FIND("سهم",Table1[شرح])+4,FIND("به نرخ",Table1[شرح])-FIND("سهم",Table1[شرح])-5),"")</f>
        <v>فرآوری موادمعدنی ایران(فرآور1)</v>
      </c>
      <c r="K647" s="10" t="str">
        <f>CHOOSE(MID(Table1[تاریخ],6,2),"فروردین","اردیبهشت","خرداد","تیر","مرداد","شهریور","مهر","آبان","آذر","دی","بهمن","اسفند")</f>
        <v>اردیبهشت</v>
      </c>
      <c r="L647" s="10" t="str">
        <f>LEFT(Table1[[#All],[تاریخ]],4)</f>
        <v>1398</v>
      </c>
      <c r="M647" s="13" t="str">
        <f>Table1[سال]&amp;"-"&amp;Table1[ماه]</f>
        <v>1398-اردیبهشت</v>
      </c>
      <c r="N647" s="9"/>
    </row>
    <row r="648" spans="1:14" ht="15.75" x14ac:dyDescent="0.25">
      <c r="A648" s="17" t="str">
        <f>IF(AND(C648&gt;='گزارش روزانه'!$F$2,C648&lt;='گزارش روزانه'!$F$4,J648='گزارش روزانه'!$D$6),MAX($A$1:A647)+1,"")</f>
        <v/>
      </c>
      <c r="B648" s="10">
        <v>647</v>
      </c>
      <c r="C648" s="10" t="s">
        <v>2310</v>
      </c>
      <c r="D648" s="10" t="s">
        <v>2350</v>
      </c>
      <c r="E648" s="11">
        <v>0</v>
      </c>
      <c r="F648" s="11">
        <v>2946987</v>
      </c>
      <c r="G648" s="11">
        <v>723878809</v>
      </c>
      <c r="H6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8" s="10">
        <f>VALUE(IFERROR(MID(Table1[شرح],11,FIND("سهم",Table1[شرح])-11),0))</f>
        <v>80</v>
      </c>
      <c r="J648" s="10" t="str">
        <f>IFERROR(MID(Table1[شرح],FIND("سهم",Table1[شرح])+4,FIND("به نرخ",Table1[شرح])-FIND("سهم",Table1[شرح])-5),"")</f>
        <v>فرآوری موادمعدنی ایران(فرآور1)</v>
      </c>
      <c r="K648" s="10" t="str">
        <f>CHOOSE(MID(Table1[تاریخ],6,2),"فروردین","اردیبهشت","خرداد","تیر","مرداد","شهریور","مهر","آبان","آذر","دی","بهمن","اسفند")</f>
        <v>اردیبهشت</v>
      </c>
      <c r="L648" s="10" t="str">
        <f>LEFT(Table1[[#All],[تاریخ]],4)</f>
        <v>1398</v>
      </c>
      <c r="M648" s="13" t="str">
        <f>Table1[سال]&amp;"-"&amp;Table1[ماه]</f>
        <v>1398-اردیبهشت</v>
      </c>
      <c r="N648" s="9"/>
    </row>
    <row r="649" spans="1:14" ht="15.75" x14ac:dyDescent="0.25">
      <c r="A649" s="17" t="str">
        <f>IF(AND(C649&gt;='گزارش روزانه'!$F$2,C649&lt;='گزارش روزانه'!$F$4,J649='گزارش روزانه'!$D$6),MAX($A$1:A648)+1,"")</f>
        <v/>
      </c>
      <c r="B649" s="10">
        <v>648</v>
      </c>
      <c r="C649" s="10" t="s">
        <v>2310</v>
      </c>
      <c r="D649" s="10" t="s">
        <v>2351</v>
      </c>
      <c r="E649" s="11">
        <v>0</v>
      </c>
      <c r="F649" s="11">
        <v>6377141</v>
      </c>
      <c r="G649" s="11">
        <v>720931822</v>
      </c>
      <c r="H6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49" s="10">
        <f>VALUE(IFERROR(MID(Table1[شرح],11,FIND("سهم",Table1[شرح])-11),0))</f>
        <v>173</v>
      </c>
      <c r="J649" s="10" t="str">
        <f>IFERROR(MID(Table1[شرح],FIND("سهم",Table1[شرح])+4,FIND("به نرخ",Table1[شرح])-FIND("سهم",Table1[شرح])-5),"")</f>
        <v>فرآوری موادمعدنی ایران(فرآور1)</v>
      </c>
      <c r="K649" s="10" t="str">
        <f>CHOOSE(MID(Table1[تاریخ],6,2),"فروردین","اردیبهشت","خرداد","تیر","مرداد","شهریور","مهر","آبان","آذر","دی","بهمن","اسفند")</f>
        <v>اردیبهشت</v>
      </c>
      <c r="L649" s="10" t="str">
        <f>LEFT(Table1[[#All],[تاریخ]],4)</f>
        <v>1398</v>
      </c>
      <c r="M649" s="13" t="str">
        <f>Table1[سال]&amp;"-"&amp;Table1[ماه]</f>
        <v>1398-اردیبهشت</v>
      </c>
      <c r="N649" s="9"/>
    </row>
    <row r="650" spans="1:14" ht="15.75" x14ac:dyDescent="0.25">
      <c r="A650" s="17" t="str">
        <f>IF(AND(C650&gt;='گزارش روزانه'!$F$2,C650&lt;='گزارش روزانه'!$F$4,J650='گزارش روزانه'!$D$6),MAX($A$1:A649)+1,"")</f>
        <v/>
      </c>
      <c r="B650" s="10">
        <v>649</v>
      </c>
      <c r="C650" s="10" t="s">
        <v>2310</v>
      </c>
      <c r="D650" s="10" t="s">
        <v>2352</v>
      </c>
      <c r="E650" s="11">
        <v>0</v>
      </c>
      <c r="F650" s="11">
        <v>11042285</v>
      </c>
      <c r="G650" s="11">
        <v>714554681</v>
      </c>
      <c r="H6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0" s="10">
        <f>VALUE(IFERROR(MID(Table1[شرح],11,FIND("سهم",Table1[شرح])-11),0))</f>
        <v>300</v>
      </c>
      <c r="J650" s="10" t="str">
        <f>IFERROR(MID(Table1[شرح],FIND("سهم",Table1[شرح])+4,FIND("به نرخ",Table1[شرح])-FIND("سهم",Table1[شرح])-5),"")</f>
        <v>فرآوری موادمعدنی ایران(فرآور1)</v>
      </c>
      <c r="K650" s="10" t="str">
        <f>CHOOSE(MID(Table1[تاریخ],6,2),"فروردین","اردیبهشت","خرداد","تیر","مرداد","شهریور","مهر","آبان","آذر","دی","بهمن","اسفند")</f>
        <v>اردیبهشت</v>
      </c>
      <c r="L650" s="10" t="str">
        <f>LEFT(Table1[[#All],[تاریخ]],4)</f>
        <v>1398</v>
      </c>
      <c r="M650" s="13" t="str">
        <f>Table1[سال]&amp;"-"&amp;Table1[ماه]</f>
        <v>1398-اردیبهشت</v>
      </c>
      <c r="N650" s="9"/>
    </row>
    <row r="651" spans="1:14" ht="15.75" x14ac:dyDescent="0.25">
      <c r="A651" s="17" t="str">
        <f>IF(AND(C651&gt;='گزارش روزانه'!$F$2,C651&lt;='گزارش روزانه'!$F$4,J651='گزارش روزانه'!$D$6),MAX($A$1:A650)+1,"")</f>
        <v/>
      </c>
      <c r="B651" s="10">
        <v>650</v>
      </c>
      <c r="C651" s="10" t="s">
        <v>2310</v>
      </c>
      <c r="D651" s="10" t="s">
        <v>2353</v>
      </c>
      <c r="E651" s="11">
        <v>0</v>
      </c>
      <c r="F651" s="11">
        <v>7367660</v>
      </c>
      <c r="G651" s="11">
        <v>703512396</v>
      </c>
      <c r="H6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1" s="10">
        <f>VALUE(IFERROR(MID(Table1[شرح],11,FIND("سهم",Table1[شرح])-11),0))</f>
        <v>200</v>
      </c>
      <c r="J651" s="10" t="str">
        <f>IFERROR(MID(Table1[شرح],FIND("سهم",Table1[شرح])+4,FIND("به نرخ",Table1[شرح])-FIND("سهم",Table1[شرح])-5),"")</f>
        <v>فرآوری موادمعدنی ایران(فرآور1)</v>
      </c>
      <c r="K651" s="10" t="str">
        <f>CHOOSE(MID(Table1[تاریخ],6,2),"فروردین","اردیبهشت","خرداد","تیر","مرداد","شهریور","مهر","آبان","آذر","دی","بهمن","اسفند")</f>
        <v>اردیبهشت</v>
      </c>
      <c r="L651" s="10" t="str">
        <f>LEFT(Table1[[#All],[تاریخ]],4)</f>
        <v>1398</v>
      </c>
      <c r="M651" s="13" t="str">
        <f>Table1[سال]&amp;"-"&amp;Table1[ماه]</f>
        <v>1398-اردیبهشت</v>
      </c>
      <c r="N651" s="9"/>
    </row>
    <row r="652" spans="1:14" ht="15.75" x14ac:dyDescent="0.25">
      <c r="A652" s="17" t="str">
        <f>IF(AND(C652&gt;='گزارش روزانه'!$F$2,C652&lt;='گزارش روزانه'!$F$4,J652='گزارش روزانه'!$D$6),MAX($A$1:A651)+1,"")</f>
        <v/>
      </c>
      <c r="B652" s="10">
        <v>651</v>
      </c>
      <c r="C652" s="10" t="s">
        <v>2310</v>
      </c>
      <c r="D652" s="10" t="s">
        <v>2354</v>
      </c>
      <c r="E652" s="11">
        <v>0</v>
      </c>
      <c r="F652" s="11">
        <v>86255346</v>
      </c>
      <c r="G652" s="11">
        <v>696144736</v>
      </c>
      <c r="H6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2" s="10">
        <f>VALUE(IFERROR(MID(Table1[شرح],11,FIND("سهم",Table1[شرح])-11),0))</f>
        <v>2329</v>
      </c>
      <c r="J652" s="10" t="str">
        <f>IFERROR(MID(Table1[شرح],FIND("سهم",Table1[شرح])+4,FIND("به نرخ",Table1[شرح])-FIND("سهم",Table1[شرح])-5),"")</f>
        <v>فرآوری موادمعدنی ایران(فرآور1)</v>
      </c>
      <c r="K652" s="10" t="str">
        <f>CHOOSE(MID(Table1[تاریخ],6,2),"فروردین","اردیبهشت","خرداد","تیر","مرداد","شهریور","مهر","آبان","آذر","دی","بهمن","اسفند")</f>
        <v>اردیبهشت</v>
      </c>
      <c r="L652" s="10" t="str">
        <f>LEFT(Table1[[#All],[تاریخ]],4)</f>
        <v>1398</v>
      </c>
      <c r="M652" s="13" t="str">
        <f>Table1[سال]&amp;"-"&amp;Table1[ماه]</f>
        <v>1398-اردیبهشت</v>
      </c>
      <c r="N652" s="9"/>
    </row>
    <row r="653" spans="1:14" ht="15.75" x14ac:dyDescent="0.25">
      <c r="A653" s="17" t="str">
        <f>IF(AND(C653&gt;='گزارش روزانه'!$F$2,C653&lt;='گزارش روزانه'!$F$4,J653='گزارش روزانه'!$D$6),MAX($A$1:A652)+1,"")</f>
        <v/>
      </c>
      <c r="B653" s="10">
        <v>652</v>
      </c>
      <c r="C653" s="10" t="s">
        <v>2310</v>
      </c>
      <c r="D653" s="10" t="s">
        <v>2355</v>
      </c>
      <c r="E653" s="11">
        <v>0</v>
      </c>
      <c r="F653" s="11">
        <v>155761898</v>
      </c>
      <c r="G653" s="11">
        <v>609889390</v>
      </c>
      <c r="H6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3" s="10">
        <f>VALUE(IFERROR(MID(Table1[شرح],11,FIND("سهم",Table1[شرح])-11),0))</f>
        <v>4320</v>
      </c>
      <c r="J653" s="10" t="str">
        <f>IFERROR(MID(Table1[شرح],FIND("سهم",Table1[شرح])+4,FIND("به نرخ",Table1[شرح])-FIND("سهم",Table1[شرح])-5),"")</f>
        <v>فرآوری موادمعدنی ایران(فرآور1)</v>
      </c>
      <c r="K653" s="10" t="str">
        <f>CHOOSE(MID(Table1[تاریخ],6,2),"فروردین","اردیبهشت","خرداد","تیر","مرداد","شهریور","مهر","آبان","آذر","دی","بهمن","اسفند")</f>
        <v>اردیبهشت</v>
      </c>
      <c r="L653" s="10" t="str">
        <f>LEFT(Table1[[#All],[تاریخ]],4)</f>
        <v>1398</v>
      </c>
      <c r="M653" s="13" t="str">
        <f>Table1[سال]&amp;"-"&amp;Table1[ماه]</f>
        <v>1398-اردیبهشت</v>
      </c>
      <c r="N653" s="9"/>
    </row>
    <row r="654" spans="1:14" ht="15.75" x14ac:dyDescent="0.25">
      <c r="A654" s="17" t="str">
        <f>IF(AND(C654&gt;='گزارش روزانه'!$F$2,C654&lt;='گزارش روزانه'!$F$4,J654='گزارش روزانه'!$D$6),MAX($A$1:A653)+1,"")</f>
        <v/>
      </c>
      <c r="B654" s="10">
        <v>653</v>
      </c>
      <c r="C654" s="10" t="s">
        <v>2310</v>
      </c>
      <c r="D654" s="10" t="s">
        <v>2356</v>
      </c>
      <c r="E654" s="11">
        <v>0</v>
      </c>
      <c r="F654" s="11">
        <v>26246860</v>
      </c>
      <c r="G654" s="11">
        <v>454127492</v>
      </c>
      <c r="H6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4" s="10">
        <f>VALUE(IFERROR(MID(Table1[شرح],11,FIND("سهم",Table1[شرح])-11),0))</f>
        <v>3616</v>
      </c>
      <c r="J654" s="10" t="str">
        <f>IFERROR(MID(Table1[شرح],FIND("سهم",Table1[شرح])+4,FIND("به نرخ",Table1[شرح])-FIND("سهم",Table1[شرح])-5),"")</f>
        <v>سرامیک های صنعتی اردکان(کسرا1)</v>
      </c>
      <c r="K654" s="10" t="str">
        <f>CHOOSE(MID(Table1[تاریخ],6,2),"فروردین","اردیبهشت","خرداد","تیر","مرداد","شهریور","مهر","آبان","آذر","دی","بهمن","اسفند")</f>
        <v>اردیبهشت</v>
      </c>
      <c r="L654" s="10" t="str">
        <f>LEFT(Table1[[#All],[تاریخ]],4)</f>
        <v>1398</v>
      </c>
      <c r="M654" s="13" t="str">
        <f>Table1[سال]&amp;"-"&amp;Table1[ماه]</f>
        <v>1398-اردیبهشت</v>
      </c>
      <c r="N654" s="9"/>
    </row>
    <row r="655" spans="1:14" ht="15.75" x14ac:dyDescent="0.25">
      <c r="A655" s="17" t="str">
        <f>IF(AND(C655&gt;='گزارش روزانه'!$F$2,C655&lt;='گزارش روزانه'!$F$4,J655='گزارش روزانه'!$D$6),MAX($A$1:A654)+1,"")</f>
        <v/>
      </c>
      <c r="B655" s="10">
        <v>654</v>
      </c>
      <c r="C655" s="10" t="s">
        <v>2310</v>
      </c>
      <c r="D655" s="10" t="s">
        <v>2357</v>
      </c>
      <c r="E655" s="11">
        <v>0</v>
      </c>
      <c r="F655" s="11">
        <v>19085208</v>
      </c>
      <c r="G655" s="11">
        <v>427880632</v>
      </c>
      <c r="H6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5" s="10">
        <f>VALUE(IFERROR(MID(Table1[شرح],11,FIND("سهم",Table1[شرح])-11),0))</f>
        <v>516</v>
      </c>
      <c r="J655" s="10" t="str">
        <f>IFERROR(MID(Table1[شرح],FIND("سهم",Table1[شرح])+4,FIND("به نرخ",Table1[شرح])-FIND("سهم",Table1[شرح])-5),"")</f>
        <v>فرآوری موادمعدنی ایران(فرآور1)</v>
      </c>
      <c r="K655" s="10" t="str">
        <f>CHOOSE(MID(Table1[تاریخ],6,2),"فروردین","اردیبهشت","خرداد","تیر","مرداد","شهریور","مهر","آبان","آذر","دی","بهمن","اسفند")</f>
        <v>اردیبهشت</v>
      </c>
      <c r="L655" s="10" t="str">
        <f>LEFT(Table1[[#All],[تاریخ]],4)</f>
        <v>1398</v>
      </c>
      <c r="M655" s="13" t="str">
        <f>Table1[سال]&amp;"-"&amp;Table1[ماه]</f>
        <v>1398-اردیبهشت</v>
      </c>
      <c r="N655" s="9"/>
    </row>
    <row r="656" spans="1:14" ht="15.75" x14ac:dyDescent="0.25">
      <c r="A656" s="17" t="str">
        <f>IF(AND(C656&gt;='گزارش روزانه'!$F$2,C656&lt;='گزارش روزانه'!$F$4,J656='گزارش روزانه'!$D$6),MAX($A$1:A655)+1,"")</f>
        <v/>
      </c>
      <c r="B656" s="10">
        <v>655</v>
      </c>
      <c r="C656" s="10" t="s">
        <v>2310</v>
      </c>
      <c r="D656" s="10" t="s">
        <v>2358</v>
      </c>
      <c r="E656" s="11">
        <v>0</v>
      </c>
      <c r="F656" s="11">
        <v>36952172</v>
      </c>
      <c r="G656" s="11">
        <v>408795424</v>
      </c>
      <c r="H6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6" s="10">
        <f>VALUE(IFERROR(MID(Table1[شرح],11,FIND("سهم",Table1[شرح])-11),0))</f>
        <v>1000</v>
      </c>
      <c r="J656" s="10" t="str">
        <f>IFERROR(MID(Table1[شرح],FIND("سهم",Table1[شرح])+4,FIND("به نرخ",Table1[شرح])-FIND("سهم",Table1[شرح])-5),"")</f>
        <v>فرآوری موادمعدنی ایران(فرآور1)</v>
      </c>
      <c r="K656" s="10" t="str">
        <f>CHOOSE(MID(Table1[تاریخ],6,2),"فروردین","اردیبهشت","خرداد","تیر","مرداد","شهریور","مهر","آبان","آذر","دی","بهمن","اسفند")</f>
        <v>اردیبهشت</v>
      </c>
      <c r="L656" s="10" t="str">
        <f>LEFT(Table1[[#All],[تاریخ]],4)</f>
        <v>1398</v>
      </c>
      <c r="M656" s="13" t="str">
        <f>Table1[سال]&amp;"-"&amp;Table1[ماه]</f>
        <v>1398-اردیبهشت</v>
      </c>
      <c r="N656" s="9"/>
    </row>
    <row r="657" spans="1:14" ht="15.75" x14ac:dyDescent="0.25">
      <c r="A657" s="17" t="str">
        <f>IF(AND(C657&gt;='گزارش روزانه'!$F$2,C657&lt;='گزارش روزانه'!$F$4,J657='گزارش روزانه'!$D$6),MAX($A$1:A656)+1,"")</f>
        <v/>
      </c>
      <c r="B657" s="10">
        <v>656</v>
      </c>
      <c r="C657" s="10" t="s">
        <v>2310</v>
      </c>
      <c r="D657" s="10" t="s">
        <v>2359</v>
      </c>
      <c r="E657" s="11">
        <v>0</v>
      </c>
      <c r="F657" s="11">
        <v>5851258</v>
      </c>
      <c r="G657" s="11">
        <v>371843252</v>
      </c>
      <c r="H6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7" s="10">
        <f>VALUE(IFERROR(MID(Table1[شرح],11,FIND("سهم",Table1[شرح])-11),0))</f>
        <v>161</v>
      </c>
      <c r="J657" s="10" t="str">
        <f>IFERROR(MID(Table1[شرح],FIND("سهم",Table1[شرح])+4,FIND("به نرخ",Table1[شرح])-FIND("سهم",Table1[شرح])-5),"")</f>
        <v>فرآوری موادمعدنی ایران(فرآور1)</v>
      </c>
      <c r="K657" s="10" t="str">
        <f>CHOOSE(MID(Table1[تاریخ],6,2),"فروردین","اردیبهشت","خرداد","تیر","مرداد","شهریور","مهر","آبان","آذر","دی","بهمن","اسفند")</f>
        <v>اردیبهشت</v>
      </c>
      <c r="L657" s="10" t="str">
        <f>LEFT(Table1[[#All],[تاریخ]],4)</f>
        <v>1398</v>
      </c>
      <c r="M657" s="13" t="str">
        <f>Table1[سال]&amp;"-"&amp;Table1[ماه]</f>
        <v>1398-اردیبهشت</v>
      </c>
      <c r="N657" s="9"/>
    </row>
    <row r="658" spans="1:14" ht="15.75" x14ac:dyDescent="0.25">
      <c r="A658" s="17" t="str">
        <f>IF(AND(C658&gt;='گزارش روزانه'!$F$2,C658&lt;='گزارش روزانه'!$F$4,J658='گزارش روزانه'!$D$6),MAX($A$1:A657)+1,"")</f>
        <v/>
      </c>
      <c r="B658" s="10">
        <v>657</v>
      </c>
      <c r="C658" s="10" t="s">
        <v>2310</v>
      </c>
      <c r="D658" s="10" t="s">
        <v>2360</v>
      </c>
      <c r="E658" s="11">
        <v>0</v>
      </c>
      <c r="F658" s="11">
        <v>36344158</v>
      </c>
      <c r="G658" s="11">
        <v>365991994</v>
      </c>
      <c r="H6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8" s="10">
        <f>VALUE(IFERROR(MID(Table1[شرح],11,FIND("سهم",Table1[شرح])-11),0))</f>
        <v>1000</v>
      </c>
      <c r="J658" s="10" t="str">
        <f>IFERROR(MID(Table1[شرح],FIND("سهم",Table1[شرح])+4,FIND("به نرخ",Table1[شرح])-FIND("سهم",Table1[شرح])-5),"")</f>
        <v>فرآوری موادمعدنی ایران(فرآور1)</v>
      </c>
      <c r="K658" s="10" t="str">
        <f>CHOOSE(MID(Table1[تاریخ],6,2),"فروردین","اردیبهشت","خرداد","تیر","مرداد","شهریور","مهر","آبان","آذر","دی","بهمن","اسفند")</f>
        <v>اردیبهشت</v>
      </c>
      <c r="L658" s="10" t="str">
        <f>LEFT(Table1[[#All],[تاریخ]],4)</f>
        <v>1398</v>
      </c>
      <c r="M658" s="13" t="str">
        <f>Table1[سال]&amp;"-"&amp;Table1[ماه]</f>
        <v>1398-اردیبهشت</v>
      </c>
      <c r="N658" s="9"/>
    </row>
    <row r="659" spans="1:14" ht="15.75" x14ac:dyDescent="0.25">
      <c r="A659" s="17" t="str">
        <f>IF(AND(C659&gt;='گزارش روزانه'!$F$2,C659&lt;='گزارش روزانه'!$F$4,J659='گزارش روزانه'!$D$6),MAX($A$1:A658)+1,"")</f>
        <v/>
      </c>
      <c r="B659" s="10">
        <v>658</v>
      </c>
      <c r="C659" s="10" t="s">
        <v>2310</v>
      </c>
      <c r="D659" s="10" t="s">
        <v>2361</v>
      </c>
      <c r="E659" s="11">
        <v>0</v>
      </c>
      <c r="F659" s="11">
        <v>33173182</v>
      </c>
      <c r="G659" s="11">
        <v>329647836</v>
      </c>
      <c r="H6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59" s="10">
        <f>VALUE(IFERROR(MID(Table1[شرح],11,FIND("سهم",Table1[شرح])-11),0))</f>
        <v>900</v>
      </c>
      <c r="J659" s="10" t="str">
        <f>IFERROR(MID(Table1[شرح],FIND("سهم",Table1[شرح])+4,FIND("به نرخ",Table1[شرح])-FIND("سهم",Table1[شرح])-5),"")</f>
        <v>فرآوری موادمعدنی ایران(فرآور1)</v>
      </c>
      <c r="K659" s="10" t="str">
        <f>CHOOSE(MID(Table1[تاریخ],6,2),"فروردین","اردیبهشت","خرداد","تیر","مرداد","شهریور","مهر","آبان","آذر","دی","بهمن","اسفند")</f>
        <v>اردیبهشت</v>
      </c>
      <c r="L659" s="10" t="str">
        <f>LEFT(Table1[[#All],[تاریخ]],4)</f>
        <v>1398</v>
      </c>
      <c r="M659" s="13" t="str">
        <f>Table1[سال]&amp;"-"&amp;Table1[ماه]</f>
        <v>1398-اردیبهشت</v>
      </c>
      <c r="N659" s="9"/>
    </row>
    <row r="660" spans="1:14" ht="15.75" x14ac:dyDescent="0.25">
      <c r="A660" s="17" t="str">
        <f>IF(AND(C660&gt;='گزارش روزانه'!$F$2,C660&lt;='گزارش روزانه'!$F$4,J660='گزارش روزانه'!$D$6),MAX($A$1:A659)+1,"")</f>
        <v/>
      </c>
      <c r="B660" s="10">
        <v>659</v>
      </c>
      <c r="C660" s="10" t="s">
        <v>2310</v>
      </c>
      <c r="D660" s="10" t="s">
        <v>2362</v>
      </c>
      <c r="E660" s="11">
        <v>0</v>
      </c>
      <c r="F660" s="11">
        <v>26306998</v>
      </c>
      <c r="G660" s="11">
        <v>296474654</v>
      </c>
      <c r="H6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0" s="10">
        <f>VALUE(IFERROR(MID(Table1[شرح],11,FIND("سهم",Table1[شرح])-11),0))</f>
        <v>718</v>
      </c>
      <c r="J660" s="10" t="str">
        <f>IFERROR(MID(Table1[شرح],FIND("سهم",Table1[شرح])+4,FIND("به نرخ",Table1[شرح])-FIND("سهم",Table1[شرح])-5),"")</f>
        <v>فرآوری موادمعدنی ایران(فرآور1)</v>
      </c>
      <c r="K660" s="10" t="str">
        <f>CHOOSE(MID(Table1[تاریخ],6,2),"فروردین","اردیبهشت","خرداد","تیر","مرداد","شهریور","مهر","آبان","آذر","دی","بهمن","اسفند")</f>
        <v>اردیبهشت</v>
      </c>
      <c r="L660" s="10" t="str">
        <f>LEFT(Table1[[#All],[تاریخ]],4)</f>
        <v>1398</v>
      </c>
      <c r="M660" s="13" t="str">
        <f>Table1[سال]&amp;"-"&amp;Table1[ماه]</f>
        <v>1398-اردیبهشت</v>
      </c>
      <c r="N660" s="9"/>
    </row>
    <row r="661" spans="1:14" ht="15.75" x14ac:dyDescent="0.25">
      <c r="A661" s="17" t="str">
        <f>IF(AND(C661&gt;='گزارش روزانه'!$F$2,C661&lt;='گزارش روزانه'!$F$4,J661='گزارش روزانه'!$D$6),MAX($A$1:A660)+1,"")</f>
        <v/>
      </c>
      <c r="B661" s="10">
        <v>660</v>
      </c>
      <c r="C661" s="10" t="s">
        <v>2310</v>
      </c>
      <c r="D661" s="10" t="s">
        <v>2363</v>
      </c>
      <c r="E661" s="11">
        <v>0</v>
      </c>
      <c r="F661" s="11">
        <v>5933741</v>
      </c>
      <c r="G661" s="11">
        <v>270167656</v>
      </c>
      <c r="H6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1" s="10">
        <f>VALUE(IFERROR(MID(Table1[شرح],11,FIND("سهم",Table1[شرح])-11),0))</f>
        <v>160</v>
      </c>
      <c r="J661" s="10" t="str">
        <f>IFERROR(MID(Table1[شرح],FIND("سهم",Table1[شرح])+4,FIND("به نرخ",Table1[شرح])-FIND("سهم",Table1[شرح])-5),"")</f>
        <v>فرآوری موادمعدنی ایران(فرآور1)</v>
      </c>
      <c r="K661" s="10" t="str">
        <f>CHOOSE(MID(Table1[تاریخ],6,2),"فروردین","اردیبهشت","خرداد","تیر","مرداد","شهریور","مهر","آبان","آذر","دی","بهمن","اسفند")</f>
        <v>اردیبهشت</v>
      </c>
      <c r="L661" s="10" t="str">
        <f>LEFT(Table1[[#All],[تاریخ]],4)</f>
        <v>1398</v>
      </c>
      <c r="M661" s="13" t="str">
        <f>Table1[سال]&amp;"-"&amp;Table1[ماه]</f>
        <v>1398-اردیبهشت</v>
      </c>
      <c r="N661" s="9"/>
    </row>
    <row r="662" spans="1:14" ht="15.75" x14ac:dyDescent="0.25">
      <c r="A662" s="17" t="str">
        <f>IF(AND(C662&gt;='گزارش روزانه'!$F$2,C662&lt;='گزارش روزانه'!$F$4,J662='گزارش روزانه'!$D$6),MAX($A$1:A661)+1,"")</f>
        <v/>
      </c>
      <c r="B662" s="10">
        <v>661</v>
      </c>
      <c r="C662" s="10" t="s">
        <v>2310</v>
      </c>
      <c r="D662" s="10" t="s">
        <v>2364</v>
      </c>
      <c r="E662" s="11">
        <v>0</v>
      </c>
      <c r="F662" s="11">
        <v>11708561</v>
      </c>
      <c r="G662" s="11">
        <v>264233915</v>
      </c>
      <c r="H6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2" s="10">
        <f>VALUE(IFERROR(MID(Table1[شرح],11,FIND("سهم",Table1[شرح])-11),0))</f>
        <v>322</v>
      </c>
      <c r="J662" s="10" t="str">
        <f>IFERROR(MID(Table1[شرح],FIND("سهم",Table1[شرح])+4,FIND("به نرخ",Table1[شرح])-FIND("سهم",Table1[شرح])-5),"")</f>
        <v>فرآوری موادمعدنی ایران(فرآور1)</v>
      </c>
      <c r="K662" s="10" t="str">
        <f>CHOOSE(MID(Table1[تاریخ],6,2),"فروردین","اردیبهشت","خرداد","تیر","مرداد","شهریور","مهر","آبان","آذر","دی","بهمن","اسفند")</f>
        <v>اردیبهشت</v>
      </c>
      <c r="L662" s="10" t="str">
        <f>LEFT(Table1[[#All],[تاریخ]],4)</f>
        <v>1398</v>
      </c>
      <c r="M662" s="13" t="str">
        <f>Table1[سال]&amp;"-"&amp;Table1[ماه]</f>
        <v>1398-اردیبهشت</v>
      </c>
      <c r="N662" s="9"/>
    </row>
    <row r="663" spans="1:14" ht="15.75" x14ac:dyDescent="0.25">
      <c r="A663" s="17" t="str">
        <f>IF(AND(C663&gt;='گزارش روزانه'!$F$2,C663&lt;='گزارش روزانه'!$F$4,J663='گزارش روزانه'!$D$6),MAX($A$1:A662)+1,"")</f>
        <v/>
      </c>
      <c r="B663" s="10">
        <v>662</v>
      </c>
      <c r="C663" s="10" t="s">
        <v>2310</v>
      </c>
      <c r="D663" s="10" t="s">
        <v>2365</v>
      </c>
      <c r="E663" s="11">
        <v>0</v>
      </c>
      <c r="F663" s="11">
        <v>184978712</v>
      </c>
      <c r="G663" s="11">
        <v>252525354</v>
      </c>
      <c r="H6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3" s="10">
        <f>VALUE(IFERROR(MID(Table1[شرح],11,FIND("سهم",Table1[شرح])-11),0))</f>
        <v>5000</v>
      </c>
      <c r="J663" s="10" t="str">
        <f>IFERROR(MID(Table1[شرح],FIND("سهم",Table1[شرح])+4,FIND("به نرخ",Table1[شرح])-FIND("سهم",Table1[شرح])-5),"")</f>
        <v>فرآوری موادمعدنی ایران(فرآور1)</v>
      </c>
      <c r="K663" s="10" t="str">
        <f>CHOOSE(MID(Table1[تاریخ],6,2),"فروردین","اردیبهشت","خرداد","تیر","مرداد","شهریور","مهر","آبان","آذر","دی","بهمن","اسفند")</f>
        <v>اردیبهشت</v>
      </c>
      <c r="L663" s="10" t="str">
        <f>LEFT(Table1[[#All],[تاریخ]],4)</f>
        <v>1398</v>
      </c>
      <c r="M663" s="13" t="str">
        <f>Table1[سال]&amp;"-"&amp;Table1[ماه]</f>
        <v>1398-اردیبهشت</v>
      </c>
      <c r="N663" s="9"/>
    </row>
    <row r="664" spans="1:14" ht="15.75" x14ac:dyDescent="0.25">
      <c r="A664" s="17" t="str">
        <f>IF(AND(C664&gt;='گزارش روزانه'!$F$2,C664&lt;='گزارش روزانه'!$F$4,J664='گزارش روزانه'!$D$6),MAX($A$1:A663)+1,"")</f>
        <v/>
      </c>
      <c r="B664" s="10">
        <v>663</v>
      </c>
      <c r="C664" s="10" t="s">
        <v>2310</v>
      </c>
      <c r="D664" s="10" t="s">
        <v>2366</v>
      </c>
      <c r="E664" s="11">
        <v>0</v>
      </c>
      <c r="F664" s="11">
        <v>16510395</v>
      </c>
      <c r="G664" s="11">
        <v>67546642</v>
      </c>
      <c r="H6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4" s="10">
        <f>VALUE(IFERROR(MID(Table1[شرح],11,FIND("سهم",Table1[شرح])-11),0))</f>
        <v>450</v>
      </c>
      <c r="J664" s="10" t="str">
        <f>IFERROR(MID(Table1[شرح],FIND("سهم",Table1[شرح])+4,FIND("به نرخ",Table1[شرح])-FIND("سهم",Table1[شرح])-5),"")</f>
        <v>فرآوری موادمعدنی ایران(فرآور1)</v>
      </c>
      <c r="K664" s="10" t="str">
        <f>CHOOSE(MID(Table1[تاریخ],6,2),"فروردین","اردیبهشت","خرداد","تیر","مرداد","شهریور","مهر","آبان","آذر","دی","بهمن","اسفند")</f>
        <v>اردیبهشت</v>
      </c>
      <c r="L664" s="10" t="str">
        <f>LEFT(Table1[[#All],[تاریخ]],4)</f>
        <v>1398</v>
      </c>
      <c r="M664" s="13" t="str">
        <f>Table1[سال]&amp;"-"&amp;Table1[ماه]</f>
        <v>1398-اردیبهشت</v>
      </c>
      <c r="N664" s="9"/>
    </row>
    <row r="665" spans="1:14" ht="15.75" x14ac:dyDescent="0.25">
      <c r="A665" s="17" t="str">
        <f>IF(AND(C665&gt;='گزارش روزانه'!$F$2,C665&lt;='گزارش روزانه'!$F$4,J665='گزارش روزانه'!$D$6),MAX($A$1:A664)+1,"")</f>
        <v/>
      </c>
      <c r="B665" s="10">
        <v>664</v>
      </c>
      <c r="C665" s="10" t="s">
        <v>2310</v>
      </c>
      <c r="D665" s="10" t="s">
        <v>2367</v>
      </c>
      <c r="E665" s="11">
        <v>0</v>
      </c>
      <c r="F665" s="11">
        <v>2182320</v>
      </c>
      <c r="G665" s="11">
        <v>51036247</v>
      </c>
      <c r="H6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5" s="10">
        <f>VALUE(IFERROR(MID(Table1[شرح],11,FIND("سهم",Table1[شرح])-11),0))</f>
        <v>60</v>
      </c>
      <c r="J665" s="10" t="str">
        <f>IFERROR(MID(Table1[شرح],FIND("سهم",Table1[شرح])+4,FIND("به نرخ",Table1[شرح])-FIND("سهم",Table1[شرح])-5),"")</f>
        <v>فرآوری موادمعدنی ایران(فرآور1)</v>
      </c>
      <c r="K665" s="10" t="str">
        <f>CHOOSE(MID(Table1[تاریخ],6,2),"فروردین","اردیبهشت","خرداد","تیر","مرداد","شهریور","مهر","آبان","آذر","دی","بهمن","اسفند")</f>
        <v>اردیبهشت</v>
      </c>
      <c r="L665" s="10" t="str">
        <f>LEFT(Table1[[#All],[تاریخ]],4)</f>
        <v>1398</v>
      </c>
      <c r="M665" s="13" t="str">
        <f>Table1[سال]&amp;"-"&amp;Table1[ماه]</f>
        <v>1398-اردیبهشت</v>
      </c>
      <c r="N665" s="9"/>
    </row>
    <row r="666" spans="1:14" ht="15.75" x14ac:dyDescent="0.25">
      <c r="A666" s="17" t="str">
        <f>IF(AND(C666&gt;='گزارش روزانه'!$F$2,C666&lt;='گزارش روزانه'!$F$4,J666='گزارش روزانه'!$D$6),MAX($A$1:A665)+1,"")</f>
        <v/>
      </c>
      <c r="B666" s="10">
        <v>665</v>
      </c>
      <c r="C666" s="10" t="s">
        <v>2310</v>
      </c>
      <c r="D666" s="10" t="s">
        <v>2368</v>
      </c>
      <c r="E666" s="11">
        <v>0</v>
      </c>
      <c r="F666" s="11">
        <v>14611444</v>
      </c>
      <c r="G666" s="11">
        <v>48853927</v>
      </c>
      <c r="H6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6" s="10">
        <f>VALUE(IFERROR(MID(Table1[شرح],11,FIND("سهم",Table1[شرح])-11),0))</f>
        <v>394</v>
      </c>
      <c r="J666" s="10" t="str">
        <f>IFERROR(MID(Table1[شرح],FIND("سهم",Table1[شرح])+4,FIND("به نرخ",Table1[شرح])-FIND("سهم",Table1[شرح])-5),"")</f>
        <v>فرآوری موادمعدنی ایران(فرآور1)</v>
      </c>
      <c r="K666" s="10" t="str">
        <f>CHOOSE(MID(Table1[تاریخ],6,2),"فروردین","اردیبهشت","خرداد","تیر","مرداد","شهریور","مهر","آبان","آذر","دی","بهمن","اسفند")</f>
        <v>اردیبهشت</v>
      </c>
      <c r="L666" s="10" t="str">
        <f>LEFT(Table1[[#All],[تاریخ]],4)</f>
        <v>1398</v>
      </c>
      <c r="M666" s="13" t="str">
        <f>Table1[سال]&amp;"-"&amp;Table1[ماه]</f>
        <v>1398-اردیبهشت</v>
      </c>
      <c r="N666" s="9"/>
    </row>
    <row r="667" spans="1:14" ht="15.75" x14ac:dyDescent="0.25">
      <c r="A667" s="17" t="str">
        <f>IF(AND(C667&gt;='گزارش روزانه'!$F$2,C667&lt;='گزارش روزانه'!$F$4,J667='گزارش روزانه'!$D$6),MAX($A$1:A666)+1,"")</f>
        <v/>
      </c>
      <c r="B667" s="10">
        <v>666</v>
      </c>
      <c r="C667" s="10" t="s">
        <v>2310</v>
      </c>
      <c r="D667" s="10" t="s">
        <v>2369</v>
      </c>
      <c r="E667" s="11">
        <v>0</v>
      </c>
      <c r="F667" s="11">
        <v>10287281</v>
      </c>
      <c r="G667" s="11">
        <v>34242483</v>
      </c>
      <c r="H6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7" s="10">
        <f>VALUE(IFERROR(MID(Table1[شرح],11,FIND("سهم",Table1[شرح])-11),0))</f>
        <v>280</v>
      </c>
      <c r="J667" s="10" t="str">
        <f>IFERROR(MID(Table1[شرح],FIND("سهم",Table1[شرح])+4,FIND("به نرخ",Table1[شرح])-FIND("سهم",Table1[شرح])-5),"")</f>
        <v>فرآوری موادمعدنی ایران(فرآور1)</v>
      </c>
      <c r="K667" s="10" t="str">
        <f>CHOOSE(MID(Table1[تاریخ],6,2),"فروردین","اردیبهشت","خرداد","تیر","مرداد","شهریور","مهر","آبان","آذر","دی","بهمن","اسفند")</f>
        <v>اردیبهشت</v>
      </c>
      <c r="L667" s="10" t="str">
        <f>LEFT(Table1[[#All],[تاریخ]],4)</f>
        <v>1398</v>
      </c>
      <c r="M667" s="13" t="str">
        <f>Table1[سال]&amp;"-"&amp;Table1[ماه]</f>
        <v>1398-اردیبهشت</v>
      </c>
      <c r="N667" s="9"/>
    </row>
    <row r="668" spans="1:14" ht="15.75" x14ac:dyDescent="0.25">
      <c r="A668" s="17" t="str">
        <f>IF(AND(C668&gt;='گزارش روزانه'!$F$2,C668&lt;='گزارش روزانه'!$F$4,J668='گزارش روزانه'!$D$6),MAX($A$1:A667)+1,"")</f>
        <v/>
      </c>
      <c r="B668" s="10">
        <v>667</v>
      </c>
      <c r="C668" s="10" t="s">
        <v>2310</v>
      </c>
      <c r="D668" s="10" t="s">
        <v>2370</v>
      </c>
      <c r="E668" s="11">
        <v>0</v>
      </c>
      <c r="F668" s="11">
        <v>23901009</v>
      </c>
      <c r="G668" s="11">
        <v>23955202</v>
      </c>
      <c r="H6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68" s="10">
        <f>VALUE(IFERROR(MID(Table1[شرح],11,FIND("سهم",Table1[شرح])-11),0))</f>
        <v>647</v>
      </c>
      <c r="J668" s="10" t="str">
        <f>IFERROR(MID(Table1[شرح],FIND("سهم",Table1[شرح])+4,FIND("به نرخ",Table1[شرح])-FIND("سهم",Table1[شرح])-5),"")</f>
        <v>فرآوری موادمعدنی ایران(فرآور1)</v>
      </c>
      <c r="K668" s="10" t="str">
        <f>CHOOSE(MID(Table1[تاریخ],6,2),"فروردین","اردیبهشت","خرداد","تیر","مرداد","شهریور","مهر","آبان","آذر","دی","بهمن","اسفند")</f>
        <v>اردیبهشت</v>
      </c>
      <c r="L668" s="10" t="str">
        <f>LEFT(Table1[[#All],[تاریخ]],4)</f>
        <v>1398</v>
      </c>
      <c r="M668" s="13" t="str">
        <f>Table1[سال]&amp;"-"&amp;Table1[ماه]</f>
        <v>1398-اردیبهشت</v>
      </c>
      <c r="N668" s="9"/>
    </row>
    <row r="669" spans="1:14" ht="15.75" x14ac:dyDescent="0.25">
      <c r="A669" s="17" t="str">
        <f>IF(AND(C669&gt;='گزارش روزانه'!$F$2,C669&lt;='گزارش روزانه'!$F$4,J669='گزارش روزانه'!$D$6),MAX($A$1:A668)+1,"")</f>
        <v/>
      </c>
      <c r="B669" s="10">
        <v>668</v>
      </c>
      <c r="C669" s="10" t="s">
        <v>2310</v>
      </c>
      <c r="D669" s="10" t="s">
        <v>2371</v>
      </c>
      <c r="E669" s="11">
        <v>0</v>
      </c>
      <c r="F669" s="11">
        <v>4530</v>
      </c>
      <c r="G669" s="11">
        <v>54193</v>
      </c>
      <c r="H6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669" s="10">
        <f>VALUE(IFERROR(MID(Table1[شرح],11,FIND("سهم",Table1[شرح])-11),0))</f>
        <v>0</v>
      </c>
      <c r="J669" s="10" t="str">
        <f>IFERROR(MID(Table1[شرح],FIND("سهم",Table1[شرح])+4,FIND("به نرخ",Table1[شرح])-FIND("سهم",Table1[شرح])-5),"")</f>
        <v/>
      </c>
      <c r="K669" s="10" t="str">
        <f>CHOOSE(MID(Table1[تاریخ],6,2),"فروردین","اردیبهشت","خرداد","تیر","مرداد","شهریور","مهر","آبان","آذر","دی","بهمن","اسفند")</f>
        <v>اردیبهشت</v>
      </c>
      <c r="L669" s="10" t="str">
        <f>LEFT(Table1[[#All],[تاریخ]],4)</f>
        <v>1398</v>
      </c>
      <c r="M669" s="13" t="str">
        <f>Table1[سال]&amp;"-"&amp;Table1[ماه]</f>
        <v>1398-اردیبهشت</v>
      </c>
      <c r="N669" s="9"/>
    </row>
    <row r="670" spans="1:14" ht="15.75" x14ac:dyDescent="0.25">
      <c r="A670" s="17" t="str">
        <f>IF(AND(C670&gt;='گزارش روزانه'!$F$2,C670&lt;='گزارش روزانه'!$F$4,J670='گزارش روزانه'!$D$6),MAX($A$1:A669)+1,"")</f>
        <v/>
      </c>
      <c r="B670" s="10">
        <v>669</v>
      </c>
      <c r="C670" s="10" t="s">
        <v>2310</v>
      </c>
      <c r="D670" s="10" t="s">
        <v>2372</v>
      </c>
      <c r="E670" s="11">
        <v>0</v>
      </c>
      <c r="F670" s="11">
        <v>20000000</v>
      </c>
      <c r="G670" s="11">
        <v>49663</v>
      </c>
      <c r="H6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670" s="10">
        <f>VALUE(IFERROR(MID(Table1[شرح],11,FIND("سهم",Table1[شرح])-11),0))</f>
        <v>0</v>
      </c>
      <c r="J670" s="10" t="str">
        <f>IFERROR(MID(Table1[شرح],FIND("سهم",Table1[شرح])+4,FIND("به نرخ",Table1[شرح])-FIND("سهم",Table1[شرح])-5),"")</f>
        <v/>
      </c>
      <c r="K670" s="10" t="str">
        <f>CHOOSE(MID(Table1[تاریخ],6,2),"فروردین","اردیبهشت","خرداد","تیر","مرداد","شهریور","مهر","آبان","آذر","دی","بهمن","اسفند")</f>
        <v>اردیبهشت</v>
      </c>
      <c r="L670" s="10" t="str">
        <f>LEFT(Table1[[#All],[تاریخ]],4)</f>
        <v>1398</v>
      </c>
      <c r="M670" s="13" t="str">
        <f>Table1[سال]&amp;"-"&amp;Table1[ماه]</f>
        <v>1398-اردیبهشت</v>
      </c>
      <c r="N670" s="9"/>
    </row>
    <row r="671" spans="1:14" ht="15.75" x14ac:dyDescent="0.25">
      <c r="A671" s="17" t="str">
        <f>IF(AND(C671&gt;='گزارش روزانه'!$F$2,C671&lt;='گزارش روزانه'!$F$4,J671='گزارش روزانه'!$D$6),MAX($A$1:A670)+1,"")</f>
        <v/>
      </c>
      <c r="B671" s="10">
        <v>670</v>
      </c>
      <c r="C671" s="10" t="s">
        <v>2291</v>
      </c>
      <c r="D671" s="10" t="s">
        <v>2292</v>
      </c>
      <c r="E671" s="11">
        <v>65225523</v>
      </c>
      <c r="F671" s="11">
        <v>0</v>
      </c>
      <c r="G671" s="11">
        <v>23089</v>
      </c>
      <c r="H6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71" s="10">
        <f>VALUE(IFERROR(MID(Table1[شرح],11,FIND("سهم",Table1[شرح])-11),0))</f>
        <v>4340</v>
      </c>
      <c r="J671" s="10" t="str">
        <f>IFERROR(MID(Table1[شرح],FIND("سهم",Table1[شرح])+4,FIND("به نرخ",Table1[شرح])-FIND("سهم",Table1[شرح])-5),"")</f>
        <v>فرابورس ایران(فرابورس1)</v>
      </c>
      <c r="K671" s="10" t="str">
        <f>CHOOSE(MID(Table1[تاریخ],6,2),"فروردین","اردیبهشت","خرداد","تیر","مرداد","شهریور","مهر","آبان","آذر","دی","بهمن","اسفند")</f>
        <v>خرداد</v>
      </c>
      <c r="L671" s="10" t="str">
        <f>LEFT(Table1[[#All],[تاریخ]],4)</f>
        <v>1398</v>
      </c>
      <c r="M671" s="13" t="str">
        <f>Table1[سال]&amp;"-"&amp;Table1[ماه]</f>
        <v>1398-خرداد</v>
      </c>
      <c r="N671" s="9"/>
    </row>
    <row r="672" spans="1:14" ht="15.75" x14ac:dyDescent="0.25">
      <c r="A672" s="17" t="str">
        <f>IF(AND(C672&gt;='گزارش روزانه'!$F$2,C672&lt;='گزارش روزانه'!$F$4,J672='گزارش روزانه'!$D$6),MAX($A$1:A671)+1,"")</f>
        <v/>
      </c>
      <c r="B672" s="10">
        <v>671</v>
      </c>
      <c r="C672" s="10" t="s">
        <v>2291</v>
      </c>
      <c r="D672" s="10" t="s">
        <v>2293</v>
      </c>
      <c r="E672" s="11">
        <v>1476164694</v>
      </c>
      <c r="F672" s="11">
        <v>0</v>
      </c>
      <c r="G672" s="11">
        <v>65248612</v>
      </c>
      <c r="H6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72" s="10">
        <f>VALUE(IFERROR(MID(Table1[شرح],11,FIND("سهم",Table1[شرح])-11),0))</f>
        <v>98261</v>
      </c>
      <c r="J672" s="10" t="str">
        <f>IFERROR(MID(Table1[شرح],FIND("سهم",Table1[شرح])+4,FIND("به نرخ",Table1[شرح])-FIND("سهم",Table1[شرح])-5),"")</f>
        <v>فرابورس ایران(فرابورس1)</v>
      </c>
      <c r="K672" s="10" t="str">
        <f>CHOOSE(MID(Table1[تاریخ],6,2),"فروردین","اردیبهشت","خرداد","تیر","مرداد","شهریور","مهر","آبان","آذر","دی","بهمن","اسفند")</f>
        <v>خرداد</v>
      </c>
      <c r="L672" s="10" t="str">
        <f>LEFT(Table1[[#All],[تاریخ]],4)</f>
        <v>1398</v>
      </c>
      <c r="M672" s="13" t="str">
        <f>Table1[سال]&amp;"-"&amp;Table1[ماه]</f>
        <v>1398-خرداد</v>
      </c>
      <c r="N672" s="9"/>
    </row>
    <row r="673" spans="1:14" ht="15.75" x14ac:dyDescent="0.25">
      <c r="A673" s="17" t="str">
        <f>IF(AND(C673&gt;='گزارش روزانه'!$F$2,C673&lt;='گزارش روزانه'!$F$4,J673='گزارش روزانه'!$D$6),MAX($A$1:A672)+1,"")</f>
        <v/>
      </c>
      <c r="B673" s="10">
        <v>672</v>
      </c>
      <c r="C673" s="10" t="s">
        <v>2291</v>
      </c>
      <c r="D673" s="10" t="s">
        <v>2294</v>
      </c>
      <c r="E673" s="11">
        <v>0</v>
      </c>
      <c r="F673" s="11">
        <v>90764735</v>
      </c>
      <c r="G673" s="11">
        <v>1541413306</v>
      </c>
      <c r="H6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73" s="10">
        <f>VALUE(IFERROR(MID(Table1[شرح],11,FIND("سهم",Table1[شرح])-11),0))</f>
        <v>2532</v>
      </c>
      <c r="J673" s="10" t="str">
        <f>IFERROR(MID(Table1[شرح],FIND("سهم",Table1[شرح])+4,FIND("به نرخ",Table1[شرح])-FIND("سهم",Table1[شرح])-5),"")</f>
        <v>فرآوری موادمعدنی ایران(فرآور1)</v>
      </c>
      <c r="K673" s="10" t="str">
        <f>CHOOSE(MID(Table1[تاریخ],6,2),"فروردین","اردیبهشت","خرداد","تیر","مرداد","شهریور","مهر","آبان","آذر","دی","بهمن","اسفند")</f>
        <v>خرداد</v>
      </c>
      <c r="L673" s="10" t="str">
        <f>LEFT(Table1[[#All],[تاریخ]],4)</f>
        <v>1398</v>
      </c>
      <c r="M673" s="13" t="str">
        <f>Table1[سال]&amp;"-"&amp;Table1[ماه]</f>
        <v>1398-خرداد</v>
      </c>
      <c r="N673" s="9"/>
    </row>
    <row r="674" spans="1:14" ht="15.75" x14ac:dyDescent="0.25">
      <c r="A674" s="17" t="str">
        <f>IF(AND(C674&gt;='گزارش روزانه'!$F$2,C674&lt;='گزارش روزانه'!$F$4,J674='گزارش روزانه'!$D$6),MAX($A$1:A673)+1,"")</f>
        <v/>
      </c>
      <c r="B674" s="10">
        <v>673</v>
      </c>
      <c r="C674" s="10" t="s">
        <v>2291</v>
      </c>
      <c r="D674" s="10" t="s">
        <v>2295</v>
      </c>
      <c r="E674" s="11">
        <v>0</v>
      </c>
      <c r="F674" s="11">
        <v>65307624</v>
      </c>
      <c r="G674" s="11">
        <v>1450648571</v>
      </c>
      <c r="H6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74" s="10">
        <f>VALUE(IFERROR(MID(Table1[شرح],11,FIND("سهم",Table1[شرح])-11),0))</f>
        <v>1834</v>
      </c>
      <c r="J674" s="10" t="str">
        <f>IFERROR(MID(Table1[شرح],FIND("سهم",Table1[شرح])+4,FIND("به نرخ",Table1[شرح])-FIND("سهم",Table1[شرح])-5),"")</f>
        <v>فرآوری موادمعدنی ایران(فرآور1)</v>
      </c>
      <c r="K674" s="10" t="str">
        <f>CHOOSE(MID(Table1[تاریخ],6,2),"فروردین","اردیبهشت","خرداد","تیر","مرداد","شهریور","مهر","آبان","آذر","دی","بهمن","اسفند")</f>
        <v>خرداد</v>
      </c>
      <c r="L674" s="10" t="str">
        <f>LEFT(Table1[[#All],[تاریخ]],4)</f>
        <v>1398</v>
      </c>
      <c r="M674" s="13" t="str">
        <f>Table1[سال]&amp;"-"&amp;Table1[ماه]</f>
        <v>1398-خرداد</v>
      </c>
      <c r="N674" s="9"/>
    </row>
    <row r="675" spans="1:14" ht="15.75" x14ac:dyDescent="0.25">
      <c r="A675" s="17" t="str">
        <f>IF(AND(C675&gt;='گزارش روزانه'!$F$2,C675&lt;='گزارش روزانه'!$F$4,J675='گزارش روزانه'!$D$6),MAX($A$1:A674)+1,"")</f>
        <v/>
      </c>
      <c r="B675" s="10">
        <v>674</v>
      </c>
      <c r="C675" s="10" t="s">
        <v>2291</v>
      </c>
      <c r="D675" s="10" t="s">
        <v>2296</v>
      </c>
      <c r="E675" s="11">
        <v>0</v>
      </c>
      <c r="F675" s="11">
        <v>1514800</v>
      </c>
      <c r="G675" s="11">
        <v>1385340947</v>
      </c>
      <c r="H6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75" s="10">
        <f>VALUE(IFERROR(MID(Table1[شرح],11,FIND("سهم",Table1[شرح])-11),0))</f>
        <v>41</v>
      </c>
      <c r="J675" s="10" t="str">
        <f>IFERROR(MID(Table1[شرح],FIND("سهم",Table1[شرح])+4,FIND("به نرخ",Table1[شرح])-FIND("سهم",Table1[شرح])-5),"")</f>
        <v>فرآوری موادمعدنی ایران(فرآور1)</v>
      </c>
      <c r="K675" s="10" t="str">
        <f>CHOOSE(MID(Table1[تاریخ],6,2),"فروردین","اردیبهشت","خرداد","تیر","مرداد","شهریور","مهر","آبان","آذر","دی","بهمن","اسفند")</f>
        <v>خرداد</v>
      </c>
      <c r="L675" s="10" t="str">
        <f>LEFT(Table1[[#All],[تاریخ]],4)</f>
        <v>1398</v>
      </c>
      <c r="M675" s="13" t="str">
        <f>Table1[سال]&amp;"-"&amp;Table1[ماه]</f>
        <v>1398-خرداد</v>
      </c>
      <c r="N675" s="9"/>
    </row>
    <row r="676" spans="1:14" ht="15.75" x14ac:dyDescent="0.25">
      <c r="A676" s="17" t="str">
        <f>IF(AND(C676&gt;='گزارش روزانه'!$F$2,C676&lt;='گزارش روزانه'!$F$4,J676='گزارش روزانه'!$D$6),MAX($A$1:A675)+1,"")</f>
        <v/>
      </c>
      <c r="B676" s="10">
        <v>675</v>
      </c>
      <c r="C676" s="10" t="s">
        <v>2291</v>
      </c>
      <c r="D676" s="10" t="s">
        <v>2297</v>
      </c>
      <c r="E676" s="11">
        <v>0</v>
      </c>
      <c r="F676" s="11">
        <v>69588040</v>
      </c>
      <c r="G676" s="11">
        <v>1383826147</v>
      </c>
      <c r="H6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76" s="10">
        <f>VALUE(IFERROR(MID(Table1[شرح],11,FIND("سهم",Table1[شرح])-11),0))</f>
        <v>1884</v>
      </c>
      <c r="J676" s="10" t="str">
        <f>IFERROR(MID(Table1[شرح],FIND("سهم",Table1[شرح])+4,FIND("به نرخ",Table1[شرح])-FIND("سهم",Table1[شرح])-5),"")</f>
        <v>فرآوری موادمعدنی ایران(فرآور1)</v>
      </c>
      <c r="K676" s="10" t="str">
        <f>CHOOSE(MID(Table1[تاریخ],6,2),"فروردین","اردیبهشت","خرداد","تیر","مرداد","شهریور","مهر","آبان","آذر","دی","بهمن","اسفند")</f>
        <v>خرداد</v>
      </c>
      <c r="L676" s="10" t="str">
        <f>LEFT(Table1[[#All],[تاریخ]],4)</f>
        <v>1398</v>
      </c>
      <c r="M676" s="13" t="str">
        <f>Table1[سال]&amp;"-"&amp;Table1[ماه]</f>
        <v>1398-خرداد</v>
      </c>
      <c r="N676" s="9"/>
    </row>
    <row r="677" spans="1:14" ht="15.75" x14ac:dyDescent="0.25">
      <c r="A677" s="17" t="str">
        <f>IF(AND(C677&gt;='گزارش روزانه'!$F$2,C677&lt;='گزارش روزانه'!$F$4,J677='گزارش روزانه'!$D$6),MAX($A$1:A676)+1,"")</f>
        <v/>
      </c>
      <c r="B677" s="10">
        <v>676</v>
      </c>
      <c r="C677" s="10" t="s">
        <v>2291</v>
      </c>
      <c r="D677" s="10" t="s">
        <v>2298</v>
      </c>
      <c r="E677" s="11">
        <v>0</v>
      </c>
      <c r="F677" s="11">
        <v>1765917</v>
      </c>
      <c r="G677" s="11">
        <v>1314238107</v>
      </c>
      <c r="H6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77" s="10">
        <f>VALUE(IFERROR(MID(Table1[شرح],11,FIND("سهم",Table1[شرح])-11),0))</f>
        <v>50</v>
      </c>
      <c r="J677" s="10" t="str">
        <f>IFERROR(MID(Table1[شرح],FIND("سهم",Table1[شرح])+4,FIND("به نرخ",Table1[شرح])-FIND("سهم",Table1[شرح])-5),"")</f>
        <v>فرآوری موادمعدنی ایران(فرآور1)</v>
      </c>
      <c r="K677" s="10" t="str">
        <f>CHOOSE(MID(Table1[تاریخ],6,2),"فروردین","اردیبهشت","خرداد","تیر","مرداد","شهریور","مهر","آبان","آذر","دی","بهمن","اسفند")</f>
        <v>خرداد</v>
      </c>
      <c r="L677" s="10" t="str">
        <f>LEFT(Table1[[#All],[تاریخ]],4)</f>
        <v>1398</v>
      </c>
      <c r="M677" s="13" t="str">
        <f>Table1[سال]&amp;"-"&amp;Table1[ماه]</f>
        <v>1398-خرداد</v>
      </c>
      <c r="N677" s="9"/>
    </row>
    <row r="678" spans="1:14" ht="15.75" x14ac:dyDescent="0.25">
      <c r="A678" s="17" t="str">
        <f>IF(AND(C678&gt;='گزارش روزانه'!$F$2,C678&lt;='گزارش روزانه'!$F$4,J678='گزارش روزانه'!$D$6),MAX($A$1:A677)+1,"")</f>
        <v/>
      </c>
      <c r="B678" s="10">
        <v>677</v>
      </c>
      <c r="C678" s="10" t="s">
        <v>2291</v>
      </c>
      <c r="D678" s="10" t="s">
        <v>2299</v>
      </c>
      <c r="E678" s="11">
        <v>0</v>
      </c>
      <c r="F678" s="11">
        <v>35926271</v>
      </c>
      <c r="G678" s="11">
        <v>1312472190</v>
      </c>
      <c r="H6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78" s="10">
        <f>VALUE(IFERROR(MID(Table1[شرح],11,FIND("سهم",Table1[شرح])-11),0))</f>
        <v>1000</v>
      </c>
      <c r="J678" s="10" t="str">
        <f>IFERROR(MID(Table1[شرح],FIND("سهم",Table1[شرح])+4,FIND("به نرخ",Table1[شرح])-FIND("سهم",Table1[شرح])-5),"")</f>
        <v>فرآوری موادمعدنی ایران(فرآور1)</v>
      </c>
      <c r="K678" s="10" t="str">
        <f>CHOOSE(MID(Table1[تاریخ],6,2),"فروردین","اردیبهشت","خرداد","تیر","مرداد","شهریور","مهر","آبان","آذر","دی","بهمن","اسفند")</f>
        <v>خرداد</v>
      </c>
      <c r="L678" s="10" t="str">
        <f>LEFT(Table1[[#All],[تاریخ]],4)</f>
        <v>1398</v>
      </c>
      <c r="M678" s="13" t="str">
        <f>Table1[سال]&amp;"-"&amp;Table1[ماه]</f>
        <v>1398-خرداد</v>
      </c>
      <c r="N678" s="9"/>
    </row>
    <row r="679" spans="1:14" ht="15.75" x14ac:dyDescent="0.25">
      <c r="A679" s="17" t="str">
        <f>IF(AND(C679&gt;='گزارش روزانه'!$F$2,C679&lt;='گزارش روزانه'!$F$4,J679='گزارش روزانه'!$D$6),MAX($A$1:A678)+1,"")</f>
        <v/>
      </c>
      <c r="B679" s="10">
        <v>678</v>
      </c>
      <c r="C679" s="10" t="s">
        <v>2291</v>
      </c>
      <c r="D679" s="10" t="s">
        <v>2300</v>
      </c>
      <c r="E679" s="11">
        <v>0</v>
      </c>
      <c r="F679" s="11">
        <v>222806250</v>
      </c>
      <c r="G679" s="11">
        <v>1276545919</v>
      </c>
      <c r="H6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79" s="10">
        <f>VALUE(IFERROR(MID(Table1[شرح],11,FIND("سهم",Table1[شرح])-11),0))</f>
        <v>6000</v>
      </c>
      <c r="J679" s="10" t="str">
        <f>IFERROR(MID(Table1[شرح],FIND("سهم",Table1[شرح])+4,FIND("به نرخ",Table1[شرح])-FIND("سهم",Table1[شرح])-5),"")</f>
        <v>فرآوری موادمعدنی ایران(فرآور1)</v>
      </c>
      <c r="K679" s="10" t="str">
        <f>CHOOSE(MID(Table1[تاریخ],6,2),"فروردین","اردیبهشت","خرداد","تیر","مرداد","شهریور","مهر","آبان","آذر","دی","بهمن","اسفند")</f>
        <v>خرداد</v>
      </c>
      <c r="L679" s="10" t="str">
        <f>LEFT(Table1[[#All],[تاریخ]],4)</f>
        <v>1398</v>
      </c>
      <c r="M679" s="13" t="str">
        <f>Table1[سال]&amp;"-"&amp;Table1[ماه]</f>
        <v>1398-خرداد</v>
      </c>
      <c r="N679" s="9"/>
    </row>
    <row r="680" spans="1:14" ht="15.75" x14ac:dyDescent="0.25">
      <c r="A680" s="17" t="str">
        <f>IF(AND(C680&gt;='گزارش روزانه'!$F$2,C680&lt;='گزارش روزانه'!$F$4,J680='گزارش روزانه'!$D$6),MAX($A$1:A679)+1,"")</f>
        <v/>
      </c>
      <c r="B680" s="10">
        <v>679</v>
      </c>
      <c r="C680" s="10" t="s">
        <v>2291</v>
      </c>
      <c r="D680" s="10" t="s">
        <v>2301</v>
      </c>
      <c r="E680" s="11">
        <v>0</v>
      </c>
      <c r="F680" s="11">
        <v>80520854</v>
      </c>
      <c r="G680" s="11">
        <v>1053739669</v>
      </c>
      <c r="H6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80" s="10">
        <f>VALUE(IFERROR(MID(Table1[شرح],11,FIND("سهم",Table1[شرح])-11),0))</f>
        <v>2173</v>
      </c>
      <c r="J680" s="10" t="str">
        <f>IFERROR(MID(Table1[شرح],FIND("سهم",Table1[شرح])+4,FIND("به نرخ",Table1[شرح])-FIND("سهم",Table1[شرح])-5),"")</f>
        <v>فرآوری موادمعدنی ایران(فرآور1)</v>
      </c>
      <c r="K680" s="10" t="str">
        <f>CHOOSE(MID(Table1[تاریخ],6,2),"فروردین","اردیبهشت","خرداد","تیر","مرداد","شهریور","مهر","آبان","آذر","دی","بهمن","اسفند")</f>
        <v>خرداد</v>
      </c>
      <c r="L680" s="10" t="str">
        <f>LEFT(Table1[[#All],[تاریخ]],4)</f>
        <v>1398</v>
      </c>
      <c r="M680" s="13" t="str">
        <f>Table1[سال]&amp;"-"&amp;Table1[ماه]</f>
        <v>1398-خرداد</v>
      </c>
      <c r="N680" s="9"/>
    </row>
    <row r="681" spans="1:14" ht="15.75" x14ac:dyDescent="0.25">
      <c r="A681" s="17" t="str">
        <f>IF(AND(C681&gt;='گزارش روزانه'!$F$2,C681&lt;='گزارش روزانه'!$F$4,J681='گزارش روزانه'!$D$6),MAX($A$1:A680)+1,"")</f>
        <v/>
      </c>
      <c r="B681" s="10">
        <v>680</v>
      </c>
      <c r="C681" s="10" t="s">
        <v>2291</v>
      </c>
      <c r="D681" s="10" t="s">
        <v>2302</v>
      </c>
      <c r="E681" s="11">
        <v>0</v>
      </c>
      <c r="F681" s="11">
        <v>432708902</v>
      </c>
      <c r="G681" s="11">
        <v>973218815</v>
      </c>
      <c r="H6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81" s="10">
        <f>VALUE(IFERROR(MID(Table1[شرح],11,FIND("سهم",Table1[شرح])-11),0))</f>
        <v>11637</v>
      </c>
      <c r="J681" s="10" t="str">
        <f>IFERROR(MID(Table1[شرح],FIND("سهم",Table1[شرح])+4,FIND("به نرخ",Table1[شرح])-FIND("سهم",Table1[شرح])-5),"")</f>
        <v>فرآوری موادمعدنی ایران(فرآور1)</v>
      </c>
      <c r="K681" s="10" t="str">
        <f>CHOOSE(MID(Table1[تاریخ],6,2),"فروردین","اردیبهشت","خرداد","تیر","مرداد","شهریور","مهر","آبان","آذر","دی","بهمن","اسفند")</f>
        <v>خرداد</v>
      </c>
      <c r="L681" s="10" t="str">
        <f>LEFT(Table1[[#All],[تاریخ]],4)</f>
        <v>1398</v>
      </c>
      <c r="M681" s="13" t="str">
        <f>Table1[سال]&amp;"-"&amp;Table1[ماه]</f>
        <v>1398-خرداد</v>
      </c>
      <c r="N681" s="9"/>
    </row>
    <row r="682" spans="1:14" ht="15.75" x14ac:dyDescent="0.25">
      <c r="A682" s="17" t="str">
        <f>IF(AND(C682&gt;='گزارش روزانه'!$F$2,C682&lt;='گزارش روزانه'!$F$4,J682='گزارش روزانه'!$D$6),MAX($A$1:A681)+1,"")</f>
        <v/>
      </c>
      <c r="B682" s="10">
        <v>681</v>
      </c>
      <c r="C682" s="10" t="s">
        <v>2291</v>
      </c>
      <c r="D682" s="10" t="s">
        <v>2303</v>
      </c>
      <c r="E682" s="11">
        <v>0</v>
      </c>
      <c r="F682" s="11">
        <v>3600552</v>
      </c>
      <c r="G682" s="11">
        <v>540509913</v>
      </c>
      <c r="H6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82" s="10">
        <f>VALUE(IFERROR(MID(Table1[شرح],11,FIND("سهم",Table1[شرح])-11),0))</f>
        <v>100</v>
      </c>
      <c r="J682" s="10" t="str">
        <f>IFERROR(MID(Table1[شرح],FIND("سهم",Table1[شرح])+4,FIND("به نرخ",Table1[شرح])-FIND("سهم",Table1[شرح])-5),"")</f>
        <v>فرآوری موادمعدنی ایران(فرآور1)</v>
      </c>
      <c r="K682" s="10" t="str">
        <f>CHOOSE(MID(Table1[تاریخ],6,2),"فروردین","اردیبهشت","خرداد","تیر","مرداد","شهریور","مهر","آبان","آذر","دی","بهمن","اسفند")</f>
        <v>خرداد</v>
      </c>
      <c r="L682" s="10" t="str">
        <f>LEFT(Table1[[#All],[تاریخ]],4)</f>
        <v>1398</v>
      </c>
      <c r="M682" s="13" t="str">
        <f>Table1[سال]&amp;"-"&amp;Table1[ماه]</f>
        <v>1398-خرداد</v>
      </c>
      <c r="N682" s="9"/>
    </row>
    <row r="683" spans="1:14" ht="15.75" x14ac:dyDescent="0.25">
      <c r="A683" s="17" t="str">
        <f>IF(AND(C683&gt;='گزارش روزانه'!$F$2,C683&lt;='گزارش روزانه'!$F$4,J683='گزارش روزانه'!$D$6),MAX($A$1:A682)+1,"")</f>
        <v/>
      </c>
      <c r="B683" s="10">
        <v>682</v>
      </c>
      <c r="C683" s="10" t="s">
        <v>2291</v>
      </c>
      <c r="D683" s="10" t="s">
        <v>2304</v>
      </c>
      <c r="E683" s="11">
        <v>0</v>
      </c>
      <c r="F683" s="11">
        <v>67665397</v>
      </c>
      <c r="G683" s="11">
        <v>536909361</v>
      </c>
      <c r="H6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83" s="10">
        <f>VALUE(IFERROR(MID(Table1[شرح],11,FIND("سهم",Table1[شرح])-11),0))</f>
        <v>1827</v>
      </c>
      <c r="J683" s="10" t="str">
        <f>IFERROR(MID(Table1[شرح],FIND("سهم",Table1[شرح])+4,FIND("به نرخ",Table1[شرح])-FIND("سهم",Table1[شرح])-5),"")</f>
        <v>فرآوری موادمعدنی ایران(فرآور1)</v>
      </c>
      <c r="K683" s="10" t="str">
        <f>CHOOSE(MID(Table1[تاریخ],6,2),"فروردین","اردیبهشت","خرداد","تیر","مرداد","شهریور","مهر","آبان","آذر","دی","بهمن","اسفند")</f>
        <v>خرداد</v>
      </c>
      <c r="L683" s="10" t="str">
        <f>LEFT(Table1[[#All],[تاریخ]],4)</f>
        <v>1398</v>
      </c>
      <c r="M683" s="13" t="str">
        <f>Table1[سال]&amp;"-"&amp;Table1[ماه]</f>
        <v>1398-خرداد</v>
      </c>
      <c r="N683" s="9"/>
    </row>
    <row r="684" spans="1:14" ht="15.75" x14ac:dyDescent="0.25">
      <c r="A684" s="17" t="str">
        <f>IF(AND(C684&gt;='گزارش روزانه'!$F$2,C684&lt;='گزارش روزانه'!$F$4,J684='گزارش روزانه'!$D$6),MAX($A$1:A683)+1,"")</f>
        <v/>
      </c>
      <c r="B684" s="10">
        <v>683</v>
      </c>
      <c r="C684" s="10" t="s">
        <v>2291</v>
      </c>
      <c r="D684" s="10" t="s">
        <v>2305</v>
      </c>
      <c r="E684" s="11">
        <v>0</v>
      </c>
      <c r="F684" s="11">
        <v>35303406</v>
      </c>
      <c r="G684" s="11">
        <v>469243964</v>
      </c>
      <c r="H6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84" s="10">
        <f>VALUE(IFERROR(MID(Table1[شرح],11,FIND("سهم",Table1[شرح])-11),0))</f>
        <v>1000</v>
      </c>
      <c r="J684" s="10" t="str">
        <f>IFERROR(MID(Table1[شرح],FIND("سهم",Table1[شرح])+4,FIND("به نرخ",Table1[شرح])-FIND("سهم",Table1[شرح])-5),"")</f>
        <v>فرآوری موادمعدنی ایران(فرآور1)</v>
      </c>
      <c r="K684" s="10" t="str">
        <f>CHOOSE(MID(Table1[تاریخ],6,2),"فروردین","اردیبهشت","خرداد","تیر","مرداد","شهریور","مهر","آبان","آذر","دی","بهمن","اسفند")</f>
        <v>خرداد</v>
      </c>
      <c r="L684" s="10" t="str">
        <f>LEFT(Table1[[#All],[تاریخ]],4)</f>
        <v>1398</v>
      </c>
      <c r="M684" s="13" t="str">
        <f>Table1[سال]&amp;"-"&amp;Table1[ماه]</f>
        <v>1398-خرداد</v>
      </c>
      <c r="N684" s="9"/>
    </row>
    <row r="685" spans="1:14" ht="15.75" x14ac:dyDescent="0.25">
      <c r="A685" s="17" t="str">
        <f>IF(AND(C685&gt;='گزارش روزانه'!$F$2,C685&lt;='گزارش روزانه'!$F$4,J685='گزارش روزانه'!$D$6),MAX($A$1:A684)+1,"")</f>
        <v/>
      </c>
      <c r="B685" s="10">
        <v>684</v>
      </c>
      <c r="C685" s="10" t="s">
        <v>2291</v>
      </c>
      <c r="D685" s="10" t="s">
        <v>2306</v>
      </c>
      <c r="E685" s="11">
        <v>0</v>
      </c>
      <c r="F685" s="11">
        <v>73874633</v>
      </c>
      <c r="G685" s="11">
        <v>433940558</v>
      </c>
      <c r="H6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85" s="10">
        <f>VALUE(IFERROR(MID(Table1[شرح],11,FIND("سهم",Table1[شرح])-11),0))</f>
        <v>2000</v>
      </c>
      <c r="J685" s="10" t="str">
        <f>IFERROR(MID(Table1[شرح],FIND("سهم",Table1[شرح])+4,FIND("به نرخ",Table1[شرح])-FIND("سهم",Table1[شرح])-5),"")</f>
        <v>فرآوری موادمعدنی ایران(فرآور1)</v>
      </c>
      <c r="K685" s="10" t="str">
        <f>CHOOSE(MID(Table1[تاریخ],6,2),"فروردین","اردیبهشت","خرداد","تیر","مرداد","شهریور","مهر","آبان","آذر","دی","بهمن","اسفند")</f>
        <v>خرداد</v>
      </c>
      <c r="L685" s="10" t="str">
        <f>LEFT(Table1[[#All],[تاریخ]],4)</f>
        <v>1398</v>
      </c>
      <c r="M685" s="13" t="str">
        <f>Table1[سال]&amp;"-"&amp;Table1[ماه]</f>
        <v>1398-خرداد</v>
      </c>
      <c r="N685" s="9"/>
    </row>
    <row r="686" spans="1:14" ht="15.75" x14ac:dyDescent="0.25">
      <c r="A686" s="17" t="str">
        <f>IF(AND(C686&gt;='گزارش روزانه'!$F$2,C686&lt;='گزارش روزانه'!$F$4,J686='گزارش روزانه'!$D$6),MAX($A$1:A685)+1,"")</f>
        <v/>
      </c>
      <c r="B686" s="10">
        <v>685</v>
      </c>
      <c r="C686" s="10" t="s">
        <v>2291</v>
      </c>
      <c r="D686" s="10" t="s">
        <v>2307</v>
      </c>
      <c r="E686" s="11">
        <v>0</v>
      </c>
      <c r="F686" s="11">
        <v>360043161</v>
      </c>
      <c r="G686" s="11">
        <v>360065925</v>
      </c>
      <c r="H6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86" s="10">
        <f>VALUE(IFERROR(MID(Table1[شرح],11,FIND("سهم",Table1[شرح])-11),0))</f>
        <v>10022</v>
      </c>
      <c r="J686" s="10" t="str">
        <f>IFERROR(MID(Table1[شرح],FIND("سهم",Table1[شرح])+4,FIND("به نرخ",Table1[شرح])-FIND("سهم",Table1[شرح])-5),"")</f>
        <v>فرآوری موادمعدنی ایران(فرآور1)</v>
      </c>
      <c r="K686" s="10" t="str">
        <f>CHOOSE(MID(Table1[تاریخ],6,2),"فروردین","اردیبهشت","خرداد","تیر","مرداد","شهریور","مهر","آبان","آذر","دی","بهمن","اسفند")</f>
        <v>خرداد</v>
      </c>
      <c r="L686" s="10" t="str">
        <f>LEFT(Table1[[#All],[تاریخ]],4)</f>
        <v>1398</v>
      </c>
      <c r="M686" s="13" t="str">
        <f>Table1[سال]&amp;"-"&amp;Table1[ماه]</f>
        <v>1398-خرداد</v>
      </c>
      <c r="N686" s="9"/>
    </row>
    <row r="687" spans="1:14" ht="15.75" x14ac:dyDescent="0.25">
      <c r="A687" s="17" t="str">
        <f>IF(AND(C687&gt;='گزارش روزانه'!$F$2,C687&lt;='گزارش روزانه'!$F$4,J687='گزارش روزانه'!$D$6),MAX($A$1:A686)+1,"")</f>
        <v/>
      </c>
      <c r="B687" s="10">
        <v>686</v>
      </c>
      <c r="C687" s="10" t="s">
        <v>2291</v>
      </c>
      <c r="D687" s="10" t="s">
        <v>2308</v>
      </c>
      <c r="E687" s="11">
        <v>0</v>
      </c>
      <c r="F687" s="11">
        <v>20000000</v>
      </c>
      <c r="G687" s="11">
        <v>22764</v>
      </c>
      <c r="H6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687" s="10">
        <f>VALUE(IFERROR(MID(Table1[شرح],11,FIND("سهم",Table1[شرح])-11),0))</f>
        <v>0</v>
      </c>
      <c r="J687" s="10" t="str">
        <f>IFERROR(MID(Table1[شرح],FIND("سهم",Table1[شرح])+4,FIND("به نرخ",Table1[شرح])-FIND("سهم",Table1[شرح])-5),"")</f>
        <v/>
      </c>
      <c r="K687" s="10" t="str">
        <f>CHOOSE(MID(Table1[تاریخ],6,2),"فروردین","اردیبهشت","خرداد","تیر","مرداد","شهریور","مهر","آبان","آذر","دی","بهمن","اسفند")</f>
        <v>خرداد</v>
      </c>
      <c r="L687" s="10" t="str">
        <f>LEFT(Table1[[#All],[تاریخ]],4)</f>
        <v>1398</v>
      </c>
      <c r="M687" s="13" t="str">
        <f>Table1[سال]&amp;"-"&amp;Table1[ماه]</f>
        <v>1398-خرداد</v>
      </c>
      <c r="N687" s="9"/>
    </row>
    <row r="688" spans="1:14" ht="15.75" x14ac:dyDescent="0.25">
      <c r="A688" s="17" t="str">
        <f>IF(AND(C688&gt;='گزارش روزانه'!$F$2,C688&lt;='گزارش روزانه'!$F$4,J688='گزارش روزانه'!$D$6),MAX($A$1:A687)+1,"")</f>
        <v/>
      </c>
      <c r="B688" s="10">
        <v>687</v>
      </c>
      <c r="C688" s="10" t="s">
        <v>2291</v>
      </c>
      <c r="D688" s="10" t="s">
        <v>2309</v>
      </c>
      <c r="E688" s="11">
        <v>0</v>
      </c>
      <c r="F688" s="11">
        <v>11000000</v>
      </c>
      <c r="G688" s="11">
        <v>-19977236</v>
      </c>
      <c r="H6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688" s="10">
        <f>VALUE(IFERROR(MID(Table1[شرح],11,FIND("سهم",Table1[شرح])-11),0))</f>
        <v>0</v>
      </c>
      <c r="J688" s="10" t="str">
        <f>IFERROR(MID(Table1[شرح],FIND("سهم",Table1[شرح])+4,FIND("به نرخ",Table1[شرح])-FIND("سهم",Table1[شرح])-5),"")</f>
        <v/>
      </c>
      <c r="K688" s="10" t="str">
        <f>CHOOSE(MID(Table1[تاریخ],6,2),"فروردین","اردیبهشت","خرداد","تیر","مرداد","شهریور","مهر","آبان","آذر","دی","بهمن","اسفند")</f>
        <v>خرداد</v>
      </c>
      <c r="L688" s="10" t="str">
        <f>LEFT(Table1[[#All],[تاریخ]],4)</f>
        <v>1398</v>
      </c>
      <c r="M688" s="13" t="str">
        <f>Table1[سال]&amp;"-"&amp;Table1[ماه]</f>
        <v>1398-خرداد</v>
      </c>
      <c r="N688" s="9"/>
    </row>
    <row r="689" spans="1:14" ht="15.75" x14ac:dyDescent="0.25">
      <c r="A689" s="17" t="str">
        <f>IF(AND(C689&gt;='گزارش روزانه'!$F$2,C689&lt;='گزارش روزانه'!$F$4,J689='گزارش روزانه'!$D$6),MAX($A$1:A688)+1,"")</f>
        <v/>
      </c>
      <c r="B689" s="10">
        <v>688</v>
      </c>
      <c r="C689" s="10" t="s">
        <v>2276</v>
      </c>
      <c r="D689" s="10" t="s">
        <v>2277</v>
      </c>
      <c r="E689" s="11">
        <v>1900085</v>
      </c>
      <c r="F689" s="11">
        <v>0</v>
      </c>
      <c r="G689" s="11">
        <v>-71874687</v>
      </c>
      <c r="H6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89" s="10">
        <f>VALUE(IFERROR(MID(Table1[شرح],11,FIND("سهم",Table1[شرح])-11),0))</f>
        <v>130</v>
      </c>
      <c r="J689" s="10" t="str">
        <f>IFERROR(MID(Table1[شرح],FIND("سهم",Table1[شرح])+4,FIND("به نرخ",Table1[شرح])-FIND("سهم",Table1[شرح])-5),"")</f>
        <v>فرابورس ایران(فرابورس1)</v>
      </c>
      <c r="K689" s="10" t="str">
        <f>CHOOSE(MID(Table1[تاریخ],6,2),"فروردین","اردیبهشت","خرداد","تیر","مرداد","شهریور","مهر","آبان","آذر","دی","بهمن","اسفند")</f>
        <v>خرداد</v>
      </c>
      <c r="L689" s="10" t="str">
        <f>LEFT(Table1[[#All],[تاریخ]],4)</f>
        <v>1398</v>
      </c>
      <c r="M689" s="13" t="str">
        <f>Table1[سال]&amp;"-"&amp;Table1[ماه]</f>
        <v>1398-خرداد</v>
      </c>
      <c r="N689" s="9"/>
    </row>
    <row r="690" spans="1:14" ht="15.75" x14ac:dyDescent="0.25">
      <c r="A690" s="17" t="str">
        <f>IF(AND(C690&gt;='گزارش روزانه'!$F$2,C690&lt;='گزارش روزانه'!$F$4,J690='گزارش روزانه'!$D$6),MAX($A$1:A689)+1,"")</f>
        <v/>
      </c>
      <c r="B690" s="10">
        <v>689</v>
      </c>
      <c r="C690" s="10" t="s">
        <v>2276</v>
      </c>
      <c r="D690" s="10" t="s">
        <v>2278</v>
      </c>
      <c r="E690" s="11">
        <v>9963723</v>
      </c>
      <c r="F690" s="11">
        <v>0</v>
      </c>
      <c r="G690" s="11">
        <v>-69974602</v>
      </c>
      <c r="H6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90" s="10">
        <f>VALUE(IFERROR(MID(Table1[شرح],11,FIND("سهم",Table1[شرح])-11),0))</f>
        <v>696</v>
      </c>
      <c r="J690" s="10" t="str">
        <f>IFERROR(MID(Table1[شرح],FIND("سهم",Table1[شرح])+4,FIND("به نرخ",Table1[شرح])-FIND("سهم",Table1[شرح])-5),"")</f>
        <v>فرابورس ایران(فرابورس1)</v>
      </c>
      <c r="K690" s="10" t="str">
        <f>CHOOSE(MID(Table1[تاریخ],6,2),"فروردین","اردیبهشت","خرداد","تیر","مرداد","شهریور","مهر","آبان","آذر","دی","بهمن","اسفند")</f>
        <v>خرداد</v>
      </c>
      <c r="L690" s="10" t="str">
        <f>LEFT(Table1[[#All],[تاریخ]],4)</f>
        <v>1398</v>
      </c>
      <c r="M690" s="13" t="str">
        <f>Table1[سال]&amp;"-"&amp;Table1[ماه]</f>
        <v>1398-خرداد</v>
      </c>
      <c r="N690" s="9"/>
    </row>
    <row r="691" spans="1:14" ht="15.75" x14ac:dyDescent="0.25">
      <c r="A691" s="17" t="str">
        <f>IF(AND(C691&gt;='گزارش روزانه'!$F$2,C691&lt;='گزارش روزانه'!$F$4,J691='گزارش روزانه'!$D$6),MAX($A$1:A690)+1,"")</f>
        <v/>
      </c>
      <c r="B691" s="10">
        <v>690</v>
      </c>
      <c r="C691" s="10" t="s">
        <v>2276</v>
      </c>
      <c r="D691" s="10" t="s">
        <v>2279</v>
      </c>
      <c r="E691" s="11">
        <v>61982627</v>
      </c>
      <c r="F691" s="11">
        <v>0</v>
      </c>
      <c r="G691" s="11">
        <v>-60010879</v>
      </c>
      <c r="H6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91" s="10">
        <f>VALUE(IFERROR(MID(Table1[شرح],11,FIND("سهم",Table1[شرح])-11),0))</f>
        <v>4330</v>
      </c>
      <c r="J691" s="10" t="str">
        <f>IFERROR(MID(Table1[شرح],FIND("سهم",Table1[شرح])+4,FIND("به نرخ",Table1[شرح])-FIND("سهم",Table1[شرح])-5),"")</f>
        <v>فرابورس ایران(فرابورس1)</v>
      </c>
      <c r="K691" s="10" t="str">
        <f>CHOOSE(MID(Table1[تاریخ],6,2),"فروردین","اردیبهشت","خرداد","تیر","مرداد","شهریور","مهر","آبان","آذر","دی","بهمن","اسفند")</f>
        <v>خرداد</v>
      </c>
      <c r="L691" s="10" t="str">
        <f>LEFT(Table1[[#All],[تاریخ]],4)</f>
        <v>1398</v>
      </c>
      <c r="M691" s="13" t="str">
        <f>Table1[سال]&amp;"-"&amp;Table1[ماه]</f>
        <v>1398-خرداد</v>
      </c>
      <c r="N691" s="9"/>
    </row>
    <row r="692" spans="1:14" ht="15.75" x14ac:dyDescent="0.25">
      <c r="A692" s="17" t="str">
        <f>IF(AND(C692&gt;='گزارش روزانه'!$F$2,C692&lt;='گزارش روزانه'!$F$4,J692='گزارش روزانه'!$D$6),MAX($A$1:A691)+1,"")</f>
        <v/>
      </c>
      <c r="B692" s="10">
        <v>691</v>
      </c>
      <c r="C692" s="10" t="s">
        <v>2276</v>
      </c>
      <c r="D692" s="10" t="s">
        <v>2280</v>
      </c>
      <c r="E692" s="11">
        <v>99932893</v>
      </c>
      <c r="F692" s="11">
        <v>0</v>
      </c>
      <c r="G692" s="11">
        <v>1971748</v>
      </c>
      <c r="H6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92" s="10">
        <f>VALUE(IFERROR(MID(Table1[شرح],11,FIND("سهم",Table1[شرح])-11),0))</f>
        <v>6875</v>
      </c>
      <c r="J692" s="10" t="str">
        <f>IFERROR(MID(Table1[شرح],FIND("سهم",Table1[شرح])+4,FIND("به نرخ",Table1[شرح])-FIND("سهم",Table1[شرح])-5),"")</f>
        <v>فرابورس ایران(فرابورس1)</v>
      </c>
      <c r="K692" s="10" t="str">
        <f>CHOOSE(MID(Table1[تاریخ],6,2),"فروردین","اردیبهشت","خرداد","تیر","مرداد","شهریور","مهر","آبان","آذر","دی","بهمن","اسفند")</f>
        <v>خرداد</v>
      </c>
      <c r="L692" s="10" t="str">
        <f>LEFT(Table1[[#All],[تاریخ]],4)</f>
        <v>1398</v>
      </c>
      <c r="M692" s="13" t="str">
        <f>Table1[سال]&amp;"-"&amp;Table1[ماه]</f>
        <v>1398-خرداد</v>
      </c>
      <c r="N692" s="9"/>
    </row>
    <row r="693" spans="1:14" ht="15.75" x14ac:dyDescent="0.25">
      <c r="A693" s="17" t="str">
        <f>IF(AND(C693&gt;='گزارش روزانه'!$F$2,C693&lt;='گزارش روزانه'!$F$4,J693='گزارش روزانه'!$D$6),MAX($A$1:A692)+1,"")</f>
        <v/>
      </c>
      <c r="B693" s="10">
        <v>692</v>
      </c>
      <c r="C693" s="10" t="s">
        <v>2276</v>
      </c>
      <c r="D693" s="10" t="s">
        <v>2281</v>
      </c>
      <c r="E693" s="11">
        <v>20631239</v>
      </c>
      <c r="F693" s="11">
        <v>0</v>
      </c>
      <c r="G693" s="11">
        <v>101904641</v>
      </c>
      <c r="H6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93" s="10">
        <f>VALUE(IFERROR(MID(Table1[شرح],11,FIND("سهم",Table1[شرح])-11),0))</f>
        <v>1400</v>
      </c>
      <c r="J693" s="10" t="str">
        <f>IFERROR(MID(Table1[شرح],FIND("سهم",Table1[شرح])+4,FIND("به نرخ",Table1[شرح])-FIND("سهم",Table1[شرح])-5),"")</f>
        <v>فرابورس ایران(فرابورس1)</v>
      </c>
      <c r="K693" s="10" t="str">
        <f>CHOOSE(MID(Table1[تاریخ],6,2),"فروردین","اردیبهشت","خرداد","تیر","مرداد","شهریور","مهر","آبان","آذر","دی","بهمن","اسفند")</f>
        <v>خرداد</v>
      </c>
      <c r="L693" s="10" t="str">
        <f>LEFT(Table1[[#All],[تاریخ]],4)</f>
        <v>1398</v>
      </c>
      <c r="M693" s="13" t="str">
        <f>Table1[سال]&amp;"-"&amp;Table1[ماه]</f>
        <v>1398-خرداد</v>
      </c>
      <c r="N693" s="9"/>
    </row>
    <row r="694" spans="1:14" ht="15.75" x14ac:dyDescent="0.25">
      <c r="A694" s="17" t="str">
        <f>IF(AND(C694&gt;='گزارش روزانه'!$F$2,C694&lt;='گزارش روزانه'!$F$4,J694='گزارش روزانه'!$D$6),MAX($A$1:A693)+1,"")</f>
        <v/>
      </c>
      <c r="B694" s="10">
        <v>693</v>
      </c>
      <c r="C694" s="10" t="s">
        <v>2276</v>
      </c>
      <c r="D694" s="10" t="s">
        <v>2282</v>
      </c>
      <c r="E694" s="11">
        <v>19663869</v>
      </c>
      <c r="F694" s="11">
        <v>0</v>
      </c>
      <c r="G694" s="11">
        <v>122535880</v>
      </c>
      <c r="H6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94" s="10">
        <f>VALUE(IFERROR(MID(Table1[شرح],11,FIND("سهم",Table1[شرح])-11),0))</f>
        <v>1350</v>
      </c>
      <c r="J694" s="10" t="str">
        <f>IFERROR(MID(Table1[شرح],FIND("سهم",Table1[شرح])+4,FIND("به نرخ",Table1[شرح])-FIND("سهم",Table1[شرح])-5),"")</f>
        <v>فرابورس ایران(فرابورس1)</v>
      </c>
      <c r="K694" s="10" t="str">
        <f>CHOOSE(MID(Table1[تاریخ],6,2),"فروردین","اردیبهشت","خرداد","تیر","مرداد","شهریور","مهر","آبان","آذر","دی","بهمن","اسفند")</f>
        <v>خرداد</v>
      </c>
      <c r="L694" s="10" t="str">
        <f>LEFT(Table1[[#All],[تاریخ]],4)</f>
        <v>1398</v>
      </c>
      <c r="M694" s="13" t="str">
        <f>Table1[سال]&amp;"-"&amp;Table1[ماه]</f>
        <v>1398-خرداد</v>
      </c>
      <c r="N694" s="9"/>
    </row>
    <row r="695" spans="1:14" ht="15.75" x14ac:dyDescent="0.25">
      <c r="A695" s="17" t="str">
        <f>IF(AND(C695&gt;='گزارش روزانه'!$F$2,C695&lt;='گزارش روزانه'!$F$4,J695='گزارش روزانه'!$D$6),MAX($A$1:A694)+1,"")</f>
        <v/>
      </c>
      <c r="B695" s="10">
        <v>694</v>
      </c>
      <c r="C695" s="10" t="s">
        <v>2276</v>
      </c>
      <c r="D695" s="10" t="s">
        <v>2283</v>
      </c>
      <c r="E695" s="11">
        <v>37107726</v>
      </c>
      <c r="F695" s="11">
        <v>0</v>
      </c>
      <c r="G695" s="11">
        <v>142199749</v>
      </c>
      <c r="H6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695" s="10">
        <f>VALUE(IFERROR(MID(Table1[شرح],11,FIND("سهم",Table1[شرح])-11),0))</f>
        <v>2535</v>
      </c>
      <c r="J695" s="10" t="str">
        <f>IFERROR(MID(Table1[شرح],FIND("سهم",Table1[شرح])+4,FIND("به نرخ",Table1[شرح])-FIND("سهم",Table1[شرح])-5),"")</f>
        <v>فرابورس ایران(فرابورس1)</v>
      </c>
      <c r="K695" s="10" t="str">
        <f>CHOOSE(MID(Table1[تاریخ],6,2),"فروردین","اردیبهشت","خرداد","تیر","مرداد","شهریور","مهر","آبان","آذر","دی","بهمن","اسفند")</f>
        <v>خرداد</v>
      </c>
      <c r="L695" s="10" t="str">
        <f>LEFT(Table1[[#All],[تاریخ]],4)</f>
        <v>1398</v>
      </c>
      <c r="M695" s="13" t="str">
        <f>Table1[سال]&amp;"-"&amp;Table1[ماه]</f>
        <v>1398-خرداد</v>
      </c>
      <c r="N695" s="9"/>
    </row>
    <row r="696" spans="1:14" ht="15.75" x14ac:dyDescent="0.25">
      <c r="A696" s="17" t="str">
        <f>IF(AND(C696&gt;='گزارش روزانه'!$F$2,C696&lt;='گزارش روزانه'!$F$4,J696='گزارش روزانه'!$D$6),MAX($A$1:A695)+1,"")</f>
        <v/>
      </c>
      <c r="B696" s="10">
        <v>695</v>
      </c>
      <c r="C696" s="10" t="s">
        <v>2276</v>
      </c>
      <c r="D696" s="10" t="s">
        <v>2284</v>
      </c>
      <c r="E696" s="11">
        <v>0</v>
      </c>
      <c r="F696" s="11">
        <v>91226784</v>
      </c>
      <c r="G696" s="11">
        <v>179307475</v>
      </c>
      <c r="H6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96" s="10">
        <f>VALUE(IFERROR(MID(Table1[شرح],11,FIND("سهم",Table1[شرح])-11),0))</f>
        <v>2500</v>
      </c>
      <c r="J696" s="10" t="str">
        <f>IFERROR(MID(Table1[شرح],FIND("سهم",Table1[شرح])+4,FIND("به نرخ",Table1[شرح])-FIND("سهم",Table1[شرح])-5),"")</f>
        <v>فرآوری موادمعدنی ایران(فرآور1)</v>
      </c>
      <c r="K696" s="10" t="str">
        <f>CHOOSE(MID(Table1[تاریخ],6,2),"فروردین","اردیبهشت","خرداد","تیر","مرداد","شهریور","مهر","آبان","آذر","دی","بهمن","اسفند")</f>
        <v>خرداد</v>
      </c>
      <c r="L696" s="10" t="str">
        <f>LEFT(Table1[[#All],[تاریخ]],4)</f>
        <v>1398</v>
      </c>
      <c r="M696" s="13" t="str">
        <f>Table1[سال]&amp;"-"&amp;Table1[ماه]</f>
        <v>1398-خرداد</v>
      </c>
      <c r="N696" s="9"/>
    </row>
    <row r="697" spans="1:14" ht="15.75" x14ac:dyDescent="0.25">
      <c r="A697" s="17" t="str">
        <f>IF(AND(C697&gt;='گزارش روزانه'!$F$2,C697&lt;='گزارش روزانه'!$F$4,J697='گزارش روزانه'!$D$6),MAX($A$1:A696)+1,"")</f>
        <v/>
      </c>
      <c r="B697" s="10">
        <v>696</v>
      </c>
      <c r="C697" s="10" t="s">
        <v>2276</v>
      </c>
      <c r="D697" s="10" t="s">
        <v>2285</v>
      </c>
      <c r="E697" s="11">
        <v>0</v>
      </c>
      <c r="F697" s="11">
        <v>20669886</v>
      </c>
      <c r="G697" s="11">
        <v>88080691</v>
      </c>
      <c r="H6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97" s="10">
        <f>VALUE(IFERROR(MID(Table1[شرح],11,FIND("سهم",Table1[شرح])-11),0))</f>
        <v>570</v>
      </c>
      <c r="J697" s="10" t="str">
        <f>IFERROR(MID(Table1[شرح],FIND("سهم",Table1[شرح])+4,FIND("به نرخ",Table1[شرح])-FIND("سهم",Table1[شرح])-5),"")</f>
        <v>فرآوری موادمعدنی ایران(فرآور1)</v>
      </c>
      <c r="K697" s="10" t="str">
        <f>CHOOSE(MID(Table1[تاریخ],6,2),"فروردین","اردیبهشت","خرداد","تیر","مرداد","شهریور","مهر","آبان","آذر","دی","بهمن","اسفند")</f>
        <v>خرداد</v>
      </c>
      <c r="L697" s="10" t="str">
        <f>LEFT(Table1[[#All],[تاریخ]],4)</f>
        <v>1398</v>
      </c>
      <c r="M697" s="13" t="str">
        <f>Table1[سال]&amp;"-"&amp;Table1[ماه]</f>
        <v>1398-خرداد</v>
      </c>
      <c r="N697" s="9"/>
    </row>
    <row r="698" spans="1:14" ht="15.75" x14ac:dyDescent="0.25">
      <c r="A698" s="17" t="str">
        <f>IF(AND(C698&gt;='گزارش روزانه'!$F$2,C698&lt;='گزارش روزانه'!$F$4,J698='گزارش روزانه'!$D$6),MAX($A$1:A697)+1,"")</f>
        <v/>
      </c>
      <c r="B698" s="10">
        <v>697</v>
      </c>
      <c r="C698" s="10" t="s">
        <v>2276</v>
      </c>
      <c r="D698" s="10" t="s">
        <v>2286</v>
      </c>
      <c r="E698" s="11">
        <v>0</v>
      </c>
      <c r="F698" s="11">
        <v>2931066</v>
      </c>
      <c r="G698" s="11">
        <v>67410805</v>
      </c>
      <c r="H6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98" s="10">
        <f>VALUE(IFERROR(MID(Table1[شرح],11,FIND("سهم",Table1[شرح])-11),0))</f>
        <v>80</v>
      </c>
      <c r="J698" s="10" t="str">
        <f>IFERROR(MID(Table1[شرح],FIND("سهم",Table1[شرح])+4,FIND("به نرخ",Table1[شرح])-FIND("سهم",Table1[شرح])-5),"")</f>
        <v>فرآوری موادمعدنی ایران(فرآور1)</v>
      </c>
      <c r="K698" s="10" t="str">
        <f>CHOOSE(MID(Table1[تاریخ],6,2),"فروردین","اردیبهشت","خرداد","تیر","مرداد","شهریور","مهر","آبان","آذر","دی","بهمن","اسفند")</f>
        <v>خرداد</v>
      </c>
      <c r="L698" s="10" t="str">
        <f>LEFT(Table1[[#All],[تاریخ]],4)</f>
        <v>1398</v>
      </c>
      <c r="M698" s="13" t="str">
        <f>Table1[سال]&amp;"-"&amp;Table1[ماه]</f>
        <v>1398-خرداد</v>
      </c>
      <c r="N698" s="9"/>
    </row>
    <row r="699" spans="1:14" ht="15.75" x14ac:dyDescent="0.25">
      <c r="A699" s="17" t="str">
        <f>IF(AND(C699&gt;='گزارش روزانه'!$F$2,C699&lt;='گزارش روزانه'!$F$4,J699='گزارش روزانه'!$D$6),MAX($A$1:A698)+1,"")</f>
        <v/>
      </c>
      <c r="B699" s="10">
        <v>698</v>
      </c>
      <c r="C699" s="10" t="s">
        <v>2276</v>
      </c>
      <c r="D699" s="10" t="s">
        <v>2287</v>
      </c>
      <c r="E699" s="11">
        <v>0</v>
      </c>
      <c r="F699" s="11">
        <v>19683598</v>
      </c>
      <c r="G699" s="11">
        <v>64479739</v>
      </c>
      <c r="H6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699" s="10">
        <f>VALUE(IFERROR(MID(Table1[شرح],11,FIND("سهم",Table1[شرح])-11),0))</f>
        <v>540</v>
      </c>
      <c r="J699" s="10" t="str">
        <f>IFERROR(MID(Table1[شرح],FIND("سهم",Table1[شرح])+4,FIND("به نرخ",Table1[شرح])-FIND("سهم",Table1[شرح])-5),"")</f>
        <v>فرآوری موادمعدنی ایران(فرآور1)</v>
      </c>
      <c r="K699" s="10" t="str">
        <f>CHOOSE(MID(Table1[تاریخ],6,2),"فروردین","اردیبهشت","خرداد","تیر","مرداد","شهریور","مهر","آبان","آذر","دی","بهمن","اسفند")</f>
        <v>خرداد</v>
      </c>
      <c r="L699" s="10" t="str">
        <f>LEFT(Table1[[#All],[تاریخ]],4)</f>
        <v>1398</v>
      </c>
      <c r="M699" s="13" t="str">
        <f>Table1[سال]&amp;"-"&amp;Table1[ماه]</f>
        <v>1398-خرداد</v>
      </c>
      <c r="N699" s="9"/>
    </row>
    <row r="700" spans="1:14" ht="15.75" x14ac:dyDescent="0.25">
      <c r="A700" s="17" t="str">
        <f>IF(AND(C700&gt;='گزارش روزانه'!$F$2,C700&lt;='گزارش روزانه'!$F$4,J700='گزارش روزانه'!$D$6),MAX($A$1:A699)+1,"")</f>
        <v/>
      </c>
      <c r="B700" s="10">
        <v>699</v>
      </c>
      <c r="C700" s="10" t="s">
        <v>2276</v>
      </c>
      <c r="D700" s="10" t="s">
        <v>2288</v>
      </c>
      <c r="E700" s="11">
        <v>0</v>
      </c>
      <c r="F700" s="11">
        <v>16963977</v>
      </c>
      <c r="G700" s="11">
        <v>44796141</v>
      </c>
      <c r="H7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00" s="10">
        <f>VALUE(IFERROR(MID(Table1[شرح],11,FIND("سهم",Table1[شرح])-11),0))</f>
        <v>463</v>
      </c>
      <c r="J700" s="10" t="str">
        <f>IFERROR(MID(Table1[شرح],FIND("سهم",Table1[شرح])+4,FIND("به نرخ",Table1[شرح])-FIND("سهم",Table1[شرح])-5),"")</f>
        <v>فرآوری موادمعدنی ایران(فرآور1)</v>
      </c>
      <c r="K700" s="10" t="str">
        <f>CHOOSE(MID(Table1[تاریخ],6,2),"فروردین","اردیبهشت","خرداد","تیر","مرداد","شهریور","مهر","آبان","آذر","دی","بهمن","اسفند")</f>
        <v>خرداد</v>
      </c>
      <c r="L700" s="10" t="str">
        <f>LEFT(Table1[[#All],[تاریخ]],4)</f>
        <v>1398</v>
      </c>
      <c r="M700" s="13" t="str">
        <f>Table1[سال]&amp;"-"&amp;Table1[ماه]</f>
        <v>1398-خرداد</v>
      </c>
      <c r="N700" s="9"/>
    </row>
    <row r="701" spans="1:14" ht="15.75" x14ac:dyDescent="0.25">
      <c r="A701" s="17" t="str">
        <f>IF(AND(C701&gt;='گزارش روزانه'!$F$2,C701&lt;='گزارش روزانه'!$F$4,J701='گزارش روزانه'!$D$6),MAX($A$1:A700)+1,"")</f>
        <v/>
      </c>
      <c r="B701" s="10">
        <v>700</v>
      </c>
      <c r="C701" s="10" t="s">
        <v>2276</v>
      </c>
      <c r="D701" s="10" t="s">
        <v>2289</v>
      </c>
      <c r="E701" s="11">
        <v>0</v>
      </c>
      <c r="F701" s="11">
        <v>8760153</v>
      </c>
      <c r="G701" s="11">
        <v>27832164</v>
      </c>
      <c r="H7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01" s="10">
        <f>VALUE(IFERROR(MID(Table1[شرح],11,FIND("سهم",Table1[شرح])-11),0))</f>
        <v>240</v>
      </c>
      <c r="J701" s="10" t="str">
        <f>IFERROR(MID(Table1[شرح],FIND("سهم",Table1[شرح])+4,FIND("به نرخ",Table1[شرح])-FIND("سهم",Table1[شرح])-5),"")</f>
        <v>فرآوری موادمعدنی ایران(فرآور1)</v>
      </c>
      <c r="K701" s="10" t="str">
        <f>CHOOSE(MID(Table1[تاریخ],6,2),"فروردین","اردیبهشت","خرداد","تیر","مرداد","شهریور","مهر","آبان","آذر","دی","بهمن","اسفند")</f>
        <v>خرداد</v>
      </c>
      <c r="L701" s="10" t="str">
        <f>LEFT(Table1[[#All],[تاریخ]],4)</f>
        <v>1398</v>
      </c>
      <c r="M701" s="13" t="str">
        <f>Table1[سال]&amp;"-"&amp;Table1[ماه]</f>
        <v>1398-خرداد</v>
      </c>
      <c r="N701" s="9"/>
    </row>
    <row r="702" spans="1:14" ht="15.75" x14ac:dyDescent="0.25">
      <c r="A702" s="17" t="str">
        <f>IF(AND(C702&gt;='گزارش روزانه'!$F$2,C702&lt;='گزارش روزانه'!$F$4,J702='گزارش روزانه'!$D$6),MAX($A$1:A701)+1,"")</f>
        <v/>
      </c>
      <c r="B702" s="10">
        <v>701</v>
      </c>
      <c r="C702" s="10" t="s">
        <v>2276</v>
      </c>
      <c r="D702" s="10" t="s">
        <v>2290</v>
      </c>
      <c r="E702" s="11">
        <v>0</v>
      </c>
      <c r="F702" s="11">
        <v>19048922</v>
      </c>
      <c r="G702" s="11">
        <v>19072011</v>
      </c>
      <c r="H7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02" s="10">
        <f>VALUE(IFERROR(MID(Table1[شرح],11,FIND("سهم",Table1[شرح])-11),0))</f>
        <v>513</v>
      </c>
      <c r="J702" s="10" t="str">
        <f>IFERROR(MID(Table1[شرح],FIND("سهم",Table1[شرح])+4,FIND("به نرخ",Table1[شرح])-FIND("سهم",Table1[شرح])-5),"")</f>
        <v>فرآوری موادمعدنی ایران(فرآور1)</v>
      </c>
      <c r="K702" s="10" t="str">
        <f>CHOOSE(MID(Table1[تاریخ],6,2),"فروردین","اردیبهشت","خرداد","تیر","مرداد","شهریور","مهر","آبان","آذر","دی","بهمن","اسفند")</f>
        <v>خرداد</v>
      </c>
      <c r="L702" s="10" t="str">
        <f>LEFT(Table1[[#All],[تاریخ]],4)</f>
        <v>1398</v>
      </c>
      <c r="M702" s="13" t="str">
        <f>Table1[سال]&amp;"-"&amp;Table1[ماه]</f>
        <v>1398-خرداد</v>
      </c>
      <c r="N702" s="9"/>
    </row>
    <row r="703" spans="1:14" ht="15.75" x14ac:dyDescent="0.25">
      <c r="A703" s="17" t="str">
        <f>IF(AND(C703&gt;='گزارش روزانه'!$F$2,C703&lt;='گزارش روزانه'!$F$4,J703='گزارش روزانه'!$D$6),MAX($A$1:A702)+1,"")</f>
        <v/>
      </c>
      <c r="B703" s="10">
        <v>702</v>
      </c>
      <c r="C703" s="10" t="s">
        <v>2272</v>
      </c>
      <c r="D703" s="10" t="s">
        <v>2273</v>
      </c>
      <c r="E703" s="11">
        <v>612665</v>
      </c>
      <c r="F703" s="11">
        <v>0</v>
      </c>
      <c r="G703" s="11">
        <v>-487352</v>
      </c>
      <c r="H7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03" s="10">
        <f>VALUE(IFERROR(MID(Table1[شرح],11,FIND("سهم",Table1[شرح])-11),0))</f>
        <v>107</v>
      </c>
      <c r="J703" s="10" t="str">
        <f>IFERROR(MID(Table1[شرح],FIND("سهم",Table1[شرح])+4,FIND("به نرخ",Table1[شرح])-FIND("سهم",Table1[شرح])-5),"")</f>
        <v>تولید ژلاتین کپسول ایران(دکپسول1)</v>
      </c>
      <c r="K703" s="10" t="str">
        <f>CHOOSE(MID(Table1[تاریخ],6,2),"فروردین","اردیبهشت","خرداد","تیر","مرداد","شهریور","مهر","آبان","آذر","دی","بهمن","اسفند")</f>
        <v>خرداد</v>
      </c>
      <c r="L703" s="10" t="str">
        <f>LEFT(Table1[[#All],[تاریخ]],4)</f>
        <v>1398</v>
      </c>
      <c r="M703" s="13" t="str">
        <f>Table1[سال]&amp;"-"&amp;Table1[ماه]</f>
        <v>1398-خرداد</v>
      </c>
      <c r="N703" s="9"/>
    </row>
    <row r="704" spans="1:14" ht="15.75" x14ac:dyDescent="0.25">
      <c r="A704" s="17" t="str">
        <f>IF(AND(C704&gt;='گزارش روزانه'!$F$2,C704&lt;='گزارش روزانه'!$F$4,J704='گزارش روزانه'!$D$6),MAX($A$1:A703)+1,"")</f>
        <v/>
      </c>
      <c r="B704" s="10">
        <v>703</v>
      </c>
      <c r="C704" s="10" t="s">
        <v>2272</v>
      </c>
      <c r="D704" s="10" t="s">
        <v>2274</v>
      </c>
      <c r="E704" s="11">
        <v>0</v>
      </c>
      <c r="F704" s="11">
        <v>10000000</v>
      </c>
      <c r="G704" s="11">
        <v>125313</v>
      </c>
      <c r="H7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04" s="10">
        <f>VALUE(IFERROR(MID(Table1[شرح],11,FIND("سهم",Table1[شرح])-11),0))</f>
        <v>0</v>
      </c>
      <c r="J704" s="10" t="str">
        <f>IFERROR(MID(Table1[شرح],FIND("سهم",Table1[شرح])+4,FIND("به نرخ",Table1[شرح])-FIND("سهم",Table1[شرح])-5),"")</f>
        <v/>
      </c>
      <c r="K704" s="10" t="str">
        <f>CHOOSE(MID(Table1[تاریخ],6,2),"فروردین","اردیبهشت","خرداد","تیر","مرداد","شهریور","مهر","آبان","آذر","دی","بهمن","اسفند")</f>
        <v>خرداد</v>
      </c>
      <c r="L704" s="10" t="str">
        <f>LEFT(Table1[[#All],[تاریخ]],4)</f>
        <v>1398</v>
      </c>
      <c r="M704" s="13" t="str">
        <f>Table1[سال]&amp;"-"&amp;Table1[ماه]</f>
        <v>1398-خرداد</v>
      </c>
      <c r="N704" s="9"/>
    </row>
    <row r="705" spans="1:14" ht="15.75" x14ac:dyDescent="0.25">
      <c r="A705" s="17" t="str">
        <f>IF(AND(C705&gt;='گزارش روزانه'!$F$2,C705&lt;='گزارش روزانه'!$F$4,J705='گزارش روزانه'!$D$6),MAX($A$1:A704)+1,"")</f>
        <v/>
      </c>
      <c r="B705" s="10">
        <v>704</v>
      </c>
      <c r="C705" s="10" t="s">
        <v>2272</v>
      </c>
      <c r="D705" s="10" t="s">
        <v>2275</v>
      </c>
      <c r="E705" s="11">
        <v>0</v>
      </c>
      <c r="F705" s="11">
        <v>62000000</v>
      </c>
      <c r="G705" s="11">
        <v>-9874687</v>
      </c>
      <c r="H7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05" s="10">
        <f>VALUE(IFERROR(MID(Table1[شرح],11,FIND("سهم",Table1[شرح])-11),0))</f>
        <v>0</v>
      </c>
      <c r="J705" s="10" t="str">
        <f>IFERROR(MID(Table1[شرح],FIND("سهم",Table1[شرح])+4,FIND("به نرخ",Table1[شرح])-FIND("سهم",Table1[شرح])-5),"")</f>
        <v/>
      </c>
      <c r="K705" s="10" t="str">
        <f>CHOOSE(MID(Table1[تاریخ],6,2),"فروردین","اردیبهشت","خرداد","تیر","مرداد","شهریور","مهر","آبان","آذر","دی","بهمن","اسفند")</f>
        <v>خرداد</v>
      </c>
      <c r="L705" s="10" t="str">
        <f>LEFT(Table1[[#All],[تاریخ]],4)</f>
        <v>1398</v>
      </c>
      <c r="M705" s="13" t="str">
        <f>Table1[سال]&amp;"-"&amp;Table1[ماه]</f>
        <v>1398-خرداد</v>
      </c>
      <c r="N705" s="9"/>
    </row>
    <row r="706" spans="1:14" ht="15.75" x14ac:dyDescent="0.25">
      <c r="A706" s="17" t="str">
        <f>IF(AND(C706&gt;='گزارش روزانه'!$F$2,C706&lt;='گزارش روزانه'!$F$4,J706='گزارش روزانه'!$D$6),MAX($A$1:A705)+1,"")</f>
        <v/>
      </c>
      <c r="B706" s="10">
        <v>705</v>
      </c>
      <c r="C706" s="10" t="s">
        <v>2270</v>
      </c>
      <c r="D706" s="10" t="s">
        <v>2271</v>
      </c>
      <c r="E706" s="11">
        <v>0</v>
      </c>
      <c r="F706" s="11">
        <v>1200000</v>
      </c>
      <c r="G706" s="11">
        <v>712648</v>
      </c>
      <c r="H7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06" s="10">
        <f>VALUE(IFERROR(MID(Table1[شرح],11,FIND("سهم",Table1[شرح])-11),0))</f>
        <v>0</v>
      </c>
      <c r="J706" s="10" t="str">
        <f>IFERROR(MID(Table1[شرح],FIND("سهم",Table1[شرح])+4,FIND("به نرخ",Table1[شرح])-FIND("سهم",Table1[شرح])-5),"")</f>
        <v/>
      </c>
      <c r="K706" s="10" t="str">
        <f>CHOOSE(MID(Table1[تاریخ],6,2),"فروردین","اردیبهشت","خرداد","تیر","مرداد","شهریور","مهر","آبان","آذر","دی","بهمن","اسفند")</f>
        <v>خرداد</v>
      </c>
      <c r="L706" s="10" t="str">
        <f>LEFT(Table1[[#All],[تاریخ]],4)</f>
        <v>1398</v>
      </c>
      <c r="M706" s="13" t="str">
        <f>Table1[سال]&amp;"-"&amp;Table1[ماه]</f>
        <v>1398-خرداد</v>
      </c>
      <c r="N706" s="9"/>
    </row>
    <row r="707" spans="1:14" ht="15.75" x14ac:dyDescent="0.25">
      <c r="A707" s="17" t="str">
        <f>IF(AND(C707&gt;='گزارش روزانه'!$F$2,C707&lt;='گزارش روزانه'!$F$4,J707='گزارش روزانه'!$D$6),MAX($A$1:A706)+1,"")</f>
        <v/>
      </c>
      <c r="B707" s="10">
        <v>706</v>
      </c>
      <c r="C707" s="10" t="s">
        <v>2264</v>
      </c>
      <c r="D707" s="10" t="s">
        <v>2265</v>
      </c>
      <c r="E707" s="11">
        <v>1478255</v>
      </c>
      <c r="F707" s="11">
        <v>0</v>
      </c>
      <c r="G707" s="11">
        <v>-310978110</v>
      </c>
      <c r="H7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07" s="10">
        <f>VALUE(IFERROR(MID(Table1[شرح],11,FIND("سهم",Table1[شرح])-11),0))</f>
        <v>547</v>
      </c>
      <c r="J707" s="10" t="str">
        <f>IFERROR(MID(Table1[شرح],FIND("سهم",Table1[شرح])+4,FIND("به نرخ",Table1[شرح])-FIND("سهم",Table1[شرح])-5),"")</f>
        <v>سیمان داراب(ساراب1)</v>
      </c>
      <c r="K707" s="10" t="str">
        <f>CHOOSE(MID(Table1[تاریخ],6,2),"فروردین","اردیبهشت","خرداد","تیر","مرداد","شهریور","مهر","آبان","آذر","دی","بهمن","اسفند")</f>
        <v>خرداد</v>
      </c>
      <c r="L707" s="10" t="str">
        <f>LEFT(Table1[[#All],[تاریخ]],4)</f>
        <v>1398</v>
      </c>
      <c r="M707" s="13" t="str">
        <f>Table1[سال]&amp;"-"&amp;Table1[ماه]</f>
        <v>1398-خرداد</v>
      </c>
      <c r="N707" s="9"/>
    </row>
    <row r="708" spans="1:14" ht="15.75" x14ac:dyDescent="0.25">
      <c r="A708" s="17" t="str">
        <f>IF(AND(C708&gt;='گزارش روزانه'!$F$2,C708&lt;='گزارش روزانه'!$F$4,J708='گزارش روزانه'!$D$6),MAX($A$1:A707)+1,"")</f>
        <v/>
      </c>
      <c r="B708" s="10">
        <v>707</v>
      </c>
      <c r="C708" s="10" t="s">
        <v>2264</v>
      </c>
      <c r="D708" s="10" t="s">
        <v>2266</v>
      </c>
      <c r="E708" s="11">
        <v>10635517</v>
      </c>
      <c r="F708" s="11">
        <v>0</v>
      </c>
      <c r="G708" s="11">
        <v>-309499855</v>
      </c>
      <c r="H7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08" s="10">
        <f>VALUE(IFERROR(MID(Table1[شرح],11,FIND("سهم",Table1[شرح])-11),0))</f>
        <v>4010</v>
      </c>
      <c r="J708" s="10" t="str">
        <f>IFERROR(MID(Table1[شرح],FIND("سهم",Table1[شرح])+4,FIND("به نرخ",Table1[شرح])-FIND("سهم",Table1[شرح])-5),"")</f>
        <v>سیمان داراب(ساراب1)</v>
      </c>
      <c r="K708" s="10" t="str">
        <f>CHOOSE(MID(Table1[تاریخ],6,2),"فروردین","اردیبهشت","خرداد","تیر","مرداد","شهریور","مهر","آبان","آذر","دی","بهمن","اسفند")</f>
        <v>خرداد</v>
      </c>
      <c r="L708" s="10" t="str">
        <f>LEFT(Table1[[#All],[تاریخ]],4)</f>
        <v>1398</v>
      </c>
      <c r="M708" s="13" t="str">
        <f>Table1[سال]&amp;"-"&amp;Table1[ماه]</f>
        <v>1398-خرداد</v>
      </c>
      <c r="N708" s="9"/>
    </row>
    <row r="709" spans="1:14" ht="15.75" x14ac:dyDescent="0.25">
      <c r="A709" s="17" t="str">
        <f>IF(AND(C709&gt;='گزارش روزانه'!$F$2,C709&lt;='گزارش روزانه'!$F$4,J709='گزارش روزانه'!$D$6),MAX($A$1:A708)+1,"")</f>
        <v/>
      </c>
      <c r="B709" s="10">
        <v>708</v>
      </c>
      <c r="C709" s="10" t="s">
        <v>2264</v>
      </c>
      <c r="D709" s="10" t="s">
        <v>2267</v>
      </c>
      <c r="E709" s="11">
        <v>24358493</v>
      </c>
      <c r="F709" s="11">
        <v>0</v>
      </c>
      <c r="G709" s="11">
        <v>-298864338</v>
      </c>
      <c r="H7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09" s="10">
        <f>VALUE(IFERROR(MID(Table1[شرح],11,FIND("سهم",Table1[شرح])-11),0))</f>
        <v>8980</v>
      </c>
      <c r="J709" s="10" t="str">
        <f>IFERROR(MID(Table1[شرح],FIND("سهم",Table1[شرح])+4,FIND("به نرخ",Table1[شرح])-FIND("سهم",Table1[شرح])-5),"")</f>
        <v>سیمان داراب(ساراب1)</v>
      </c>
      <c r="K709" s="10" t="str">
        <f>CHOOSE(MID(Table1[تاریخ],6,2),"فروردین","اردیبهشت","خرداد","تیر","مرداد","شهریور","مهر","آبان","آذر","دی","بهمن","اسفند")</f>
        <v>خرداد</v>
      </c>
      <c r="L709" s="10" t="str">
        <f>LEFT(Table1[[#All],[تاریخ]],4)</f>
        <v>1398</v>
      </c>
      <c r="M709" s="13" t="str">
        <f>Table1[سال]&amp;"-"&amp;Table1[ماه]</f>
        <v>1398-خرداد</v>
      </c>
      <c r="N709" s="9"/>
    </row>
    <row r="710" spans="1:14" ht="15.75" x14ac:dyDescent="0.25">
      <c r="A710" s="17" t="str">
        <f>IF(AND(C710&gt;='گزارش روزانه'!$F$2,C710&lt;='گزارش روزانه'!$F$4,J710='گزارش روزانه'!$D$6),MAX($A$1:A709)+1,"")</f>
        <v/>
      </c>
      <c r="B710" s="10">
        <v>709</v>
      </c>
      <c r="C710" s="10" t="s">
        <v>2264</v>
      </c>
      <c r="D710" s="10" t="s">
        <v>2268</v>
      </c>
      <c r="E710" s="11">
        <v>1156379</v>
      </c>
      <c r="F710" s="11">
        <v>0</v>
      </c>
      <c r="G710" s="11">
        <v>-274505845</v>
      </c>
      <c r="H7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10" s="10">
        <f>VALUE(IFERROR(MID(Table1[شرح],11,FIND("سهم",Table1[شرح])-11),0))</f>
        <v>440</v>
      </c>
      <c r="J710" s="10" t="str">
        <f>IFERROR(MID(Table1[شرح],FIND("سهم",Table1[شرح])+4,FIND("به نرخ",Table1[شرح])-FIND("سهم",Table1[شرح])-5),"")</f>
        <v>سیمان داراب(ساراب1)</v>
      </c>
      <c r="K710" s="10" t="str">
        <f>CHOOSE(MID(Table1[تاریخ],6,2),"فروردین","اردیبهشت","خرداد","تیر","مرداد","شهریور","مهر","آبان","آذر","دی","بهمن","اسفند")</f>
        <v>خرداد</v>
      </c>
      <c r="L710" s="10" t="str">
        <f>LEFT(Table1[[#All],[تاریخ]],4)</f>
        <v>1398</v>
      </c>
      <c r="M710" s="13" t="str">
        <f>Table1[سال]&amp;"-"&amp;Table1[ماه]</f>
        <v>1398-خرداد</v>
      </c>
      <c r="N710" s="9"/>
    </row>
    <row r="711" spans="1:14" ht="15.75" x14ac:dyDescent="0.25">
      <c r="A711" s="17" t="str">
        <f>IF(AND(C711&gt;='گزارش روزانه'!$F$2,C711&lt;='گزارش روزانه'!$F$4,J711='گزارش روزانه'!$D$6),MAX($A$1:A710)+1,"")</f>
        <v/>
      </c>
      <c r="B711" s="10">
        <v>710</v>
      </c>
      <c r="C711" s="10" t="s">
        <v>2264</v>
      </c>
      <c r="D711" s="10" t="s">
        <v>2269</v>
      </c>
      <c r="E711" s="11">
        <v>274062114</v>
      </c>
      <c r="F711" s="11">
        <v>0</v>
      </c>
      <c r="G711" s="11">
        <v>-273349466</v>
      </c>
      <c r="H7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11" s="10">
        <f>VALUE(IFERROR(MID(Table1[شرح],11,FIND("سهم",Table1[شرح])-11),0))</f>
        <v>101449</v>
      </c>
      <c r="J711" s="10" t="str">
        <f>IFERROR(MID(Table1[شرح],FIND("سهم",Table1[شرح])+4,FIND("به نرخ",Table1[شرح])-FIND("سهم",Table1[شرح])-5),"")</f>
        <v>سیمان داراب(ساراب1)</v>
      </c>
      <c r="K711" s="10" t="str">
        <f>CHOOSE(MID(Table1[تاریخ],6,2),"فروردین","اردیبهشت","خرداد","تیر","مرداد","شهریور","مهر","آبان","آذر","دی","بهمن","اسفند")</f>
        <v>خرداد</v>
      </c>
      <c r="L711" s="10" t="str">
        <f>LEFT(Table1[[#All],[تاریخ]],4)</f>
        <v>1398</v>
      </c>
      <c r="M711" s="13" t="str">
        <f>Table1[سال]&amp;"-"&amp;Table1[ماه]</f>
        <v>1398-خرداد</v>
      </c>
      <c r="N711" s="9"/>
    </row>
    <row r="712" spans="1:14" ht="15.75" x14ac:dyDescent="0.25">
      <c r="A712" s="17" t="str">
        <f>IF(AND(C712&gt;='گزارش روزانه'!$F$2,C712&lt;='گزارش روزانه'!$F$4,J712='گزارش روزانه'!$D$6),MAX($A$1:A711)+1,"")</f>
        <v/>
      </c>
      <c r="B712" s="10">
        <v>711</v>
      </c>
      <c r="C712" s="10" t="s">
        <v>2260</v>
      </c>
      <c r="D712" s="10" t="s">
        <v>2261</v>
      </c>
      <c r="E712" s="11">
        <v>0</v>
      </c>
      <c r="F712" s="11">
        <v>1000000</v>
      </c>
      <c r="G712" s="11">
        <v>21890</v>
      </c>
      <c r="H7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12" s="10">
        <f>VALUE(IFERROR(MID(Table1[شرح],11,FIND("سهم",Table1[شرح])-11),0))</f>
        <v>0</v>
      </c>
      <c r="J712" s="10" t="str">
        <f>IFERROR(MID(Table1[شرح],FIND("سهم",Table1[شرح])+4,FIND("به نرخ",Table1[شرح])-FIND("سهم",Table1[شرح])-5),"")</f>
        <v/>
      </c>
      <c r="K712" s="10" t="str">
        <f>CHOOSE(MID(Table1[تاریخ],6,2),"فروردین","اردیبهشت","خرداد","تیر","مرداد","شهریور","مهر","آبان","آذر","دی","بهمن","اسفند")</f>
        <v>خرداد</v>
      </c>
      <c r="L712" s="10" t="str">
        <f>LEFT(Table1[[#All],[تاریخ]],4)</f>
        <v>1398</v>
      </c>
      <c r="M712" s="13" t="str">
        <f>Table1[سال]&amp;"-"&amp;Table1[ماه]</f>
        <v>1398-خرداد</v>
      </c>
      <c r="N712" s="9"/>
    </row>
    <row r="713" spans="1:14" ht="15.75" x14ac:dyDescent="0.25">
      <c r="A713" s="17" t="str">
        <f>IF(AND(C713&gt;='گزارش روزانه'!$F$2,C713&lt;='گزارش روزانه'!$F$4,J713='گزارش روزانه'!$D$6),MAX($A$1:A712)+1,"")</f>
        <v/>
      </c>
      <c r="B713" s="10">
        <v>712</v>
      </c>
      <c r="C713" s="10" t="s">
        <v>2260</v>
      </c>
      <c r="D713" s="10" t="s">
        <v>2262</v>
      </c>
      <c r="E713" s="11">
        <v>0</v>
      </c>
      <c r="F713" s="11">
        <v>10000000</v>
      </c>
      <c r="G713" s="11">
        <v>-978110</v>
      </c>
      <c r="H7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13" s="10">
        <f>VALUE(IFERROR(MID(Table1[شرح],11,FIND("سهم",Table1[شرح])-11),0))</f>
        <v>0</v>
      </c>
      <c r="J713" s="10" t="str">
        <f>IFERROR(MID(Table1[شرح],FIND("سهم",Table1[شرح])+4,FIND("به نرخ",Table1[شرح])-FIND("سهم",Table1[شرح])-5),"")</f>
        <v/>
      </c>
      <c r="K713" s="10" t="str">
        <f>CHOOSE(MID(Table1[تاریخ],6,2),"فروردین","اردیبهشت","خرداد","تیر","مرداد","شهریور","مهر","آبان","آذر","دی","بهمن","اسفند")</f>
        <v>خرداد</v>
      </c>
      <c r="L713" s="10" t="str">
        <f>LEFT(Table1[[#All],[تاریخ]],4)</f>
        <v>1398</v>
      </c>
      <c r="M713" s="13" t="str">
        <f>Table1[سال]&amp;"-"&amp;Table1[ماه]</f>
        <v>1398-خرداد</v>
      </c>
      <c r="N713" s="9"/>
    </row>
    <row r="714" spans="1:14" ht="15.75" x14ac:dyDescent="0.25">
      <c r="A714" s="17" t="str">
        <f>IF(AND(C714&gt;='گزارش روزانه'!$F$2,C714&lt;='گزارش روزانه'!$F$4,J714='گزارش روزانه'!$D$6),MAX($A$1:A713)+1,"")</f>
        <v/>
      </c>
      <c r="B714" s="10">
        <v>713</v>
      </c>
      <c r="C714" s="10" t="s">
        <v>2260</v>
      </c>
      <c r="D714" s="10" t="s">
        <v>2263</v>
      </c>
      <c r="E714" s="11">
        <v>0</v>
      </c>
      <c r="F714" s="11">
        <v>300000000</v>
      </c>
      <c r="G714" s="11">
        <v>-10978110</v>
      </c>
      <c r="H7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14" s="10">
        <f>VALUE(IFERROR(MID(Table1[شرح],11,FIND("سهم",Table1[شرح])-11),0))</f>
        <v>0</v>
      </c>
      <c r="J714" s="10" t="str">
        <f>IFERROR(MID(Table1[شرح],FIND("سهم",Table1[شرح])+4,FIND("به نرخ",Table1[شرح])-FIND("سهم",Table1[شرح])-5),"")</f>
        <v/>
      </c>
      <c r="K714" s="10" t="str">
        <f>CHOOSE(MID(Table1[تاریخ],6,2),"فروردین","اردیبهشت","خرداد","تیر","مرداد","شهریور","مهر","آبان","آذر","دی","بهمن","اسفند")</f>
        <v>خرداد</v>
      </c>
      <c r="L714" s="10" t="str">
        <f>LEFT(Table1[[#All],[تاریخ]],4)</f>
        <v>1398</v>
      </c>
      <c r="M714" s="13" t="str">
        <f>Table1[سال]&amp;"-"&amp;Table1[ماه]</f>
        <v>1398-خرداد</v>
      </c>
      <c r="N714" s="9"/>
    </row>
    <row r="715" spans="1:14" ht="15.75" x14ac:dyDescent="0.25">
      <c r="A715" s="17" t="str">
        <f>IF(AND(C715&gt;='گزارش روزانه'!$F$2,C715&lt;='گزارش روزانه'!$F$4,J715='گزارش روزانه'!$D$6),MAX($A$1:A714)+1,"")</f>
        <v/>
      </c>
      <c r="B715" s="10">
        <v>714</v>
      </c>
      <c r="C715" s="10" t="s">
        <v>2245</v>
      </c>
      <c r="D715" s="10" t="s">
        <v>2246</v>
      </c>
      <c r="E715" s="11">
        <v>1732579</v>
      </c>
      <c r="F715" s="11">
        <v>0</v>
      </c>
      <c r="G715" s="11">
        <v>406035217</v>
      </c>
      <c r="H7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15" s="10">
        <f>VALUE(IFERROR(MID(Table1[شرح],11,FIND("سهم",Table1[شرح])-11),0))</f>
        <v>117</v>
      </c>
      <c r="J715" s="10" t="str">
        <f>IFERROR(MID(Table1[شرح],FIND("سهم",Table1[شرح])+4,FIND("به نرخ",Table1[شرح])-FIND("سهم",Table1[شرح])-5),"")</f>
        <v>باما(کاما1)</v>
      </c>
      <c r="K715" s="10" t="str">
        <f>CHOOSE(MID(Table1[تاریخ],6,2),"فروردین","اردیبهشت","خرداد","تیر","مرداد","شهریور","مهر","آبان","آذر","دی","بهمن","اسفند")</f>
        <v>خرداد</v>
      </c>
      <c r="L715" s="10" t="str">
        <f>LEFT(Table1[[#All],[تاریخ]],4)</f>
        <v>1398</v>
      </c>
      <c r="M715" s="13" t="str">
        <f>Table1[سال]&amp;"-"&amp;Table1[ماه]</f>
        <v>1398-خرداد</v>
      </c>
      <c r="N715" s="9"/>
    </row>
    <row r="716" spans="1:14" ht="15.75" x14ac:dyDescent="0.25">
      <c r="A716" s="17" t="str">
        <f>IF(AND(C716&gt;='گزارش روزانه'!$F$2,C716&lt;='گزارش روزانه'!$F$4,J716='گزارش روزانه'!$D$6),MAX($A$1:A715)+1,"")</f>
        <v/>
      </c>
      <c r="B716" s="10">
        <v>715</v>
      </c>
      <c r="C716" s="10" t="s">
        <v>2245</v>
      </c>
      <c r="D716" s="10" t="s">
        <v>2247</v>
      </c>
      <c r="E716" s="11">
        <v>21238717</v>
      </c>
      <c r="F716" s="11">
        <v>0</v>
      </c>
      <c r="G716" s="11">
        <v>407767796</v>
      </c>
      <c r="H7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16" s="10">
        <f>VALUE(IFERROR(MID(Table1[شرح],11,FIND("سهم",Table1[شرح])-11),0))</f>
        <v>1429</v>
      </c>
      <c r="J716" s="10" t="str">
        <f>IFERROR(MID(Table1[شرح],FIND("سهم",Table1[شرح])+4,FIND("به نرخ",Table1[شرح])-FIND("سهم",Table1[شرح])-5),"")</f>
        <v>باما(کاما1)</v>
      </c>
      <c r="K716" s="10" t="str">
        <f>CHOOSE(MID(Table1[تاریخ],6,2),"فروردین","اردیبهشت","خرداد","تیر","مرداد","شهریور","مهر","آبان","آذر","دی","بهمن","اسفند")</f>
        <v>خرداد</v>
      </c>
      <c r="L716" s="10" t="str">
        <f>LEFT(Table1[[#All],[تاریخ]],4)</f>
        <v>1398</v>
      </c>
      <c r="M716" s="13" t="str">
        <f>Table1[سال]&amp;"-"&amp;Table1[ماه]</f>
        <v>1398-خرداد</v>
      </c>
      <c r="N716" s="9"/>
    </row>
    <row r="717" spans="1:14" ht="15.75" x14ac:dyDescent="0.25">
      <c r="A717" s="17" t="str">
        <f>IF(AND(C717&gt;='گزارش روزانه'!$F$2,C717&lt;='گزارش روزانه'!$F$4,J717='گزارش روزانه'!$D$6),MAX($A$1:A716)+1,"")</f>
        <v/>
      </c>
      <c r="B717" s="10">
        <v>716</v>
      </c>
      <c r="C717" s="10" t="s">
        <v>2245</v>
      </c>
      <c r="D717" s="10" t="s">
        <v>2248</v>
      </c>
      <c r="E717" s="11">
        <v>58871904</v>
      </c>
      <c r="F717" s="11">
        <v>0</v>
      </c>
      <c r="G717" s="11">
        <v>429006513</v>
      </c>
      <c r="H7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17" s="10">
        <f>VALUE(IFERROR(MID(Table1[شرح],11,FIND("سهم",Table1[شرح])-11),0))</f>
        <v>4000</v>
      </c>
      <c r="J717" s="10" t="str">
        <f>IFERROR(MID(Table1[شرح],FIND("سهم",Table1[شرح])+4,FIND("به نرخ",Table1[شرح])-FIND("سهم",Table1[شرح])-5),"")</f>
        <v>باما(کاما1)</v>
      </c>
      <c r="K717" s="10" t="str">
        <f>CHOOSE(MID(Table1[تاریخ],6,2),"فروردین","اردیبهشت","خرداد","تیر","مرداد","شهریور","مهر","آبان","آذر","دی","بهمن","اسفند")</f>
        <v>خرداد</v>
      </c>
      <c r="L717" s="10" t="str">
        <f>LEFT(Table1[[#All],[تاریخ]],4)</f>
        <v>1398</v>
      </c>
      <c r="M717" s="13" t="str">
        <f>Table1[سال]&amp;"-"&amp;Table1[ماه]</f>
        <v>1398-خرداد</v>
      </c>
      <c r="N717" s="9"/>
    </row>
    <row r="718" spans="1:14" ht="15.75" x14ac:dyDescent="0.25">
      <c r="A718" s="17" t="str">
        <f>IF(AND(C718&gt;='گزارش روزانه'!$F$2,C718&lt;='گزارش روزانه'!$F$4,J718='گزارش روزانه'!$D$6),MAX($A$1:A717)+1,"")</f>
        <v/>
      </c>
      <c r="B718" s="10">
        <v>717</v>
      </c>
      <c r="C718" s="10" t="s">
        <v>2245</v>
      </c>
      <c r="D718" s="10" t="s">
        <v>2249</v>
      </c>
      <c r="E718" s="11">
        <v>445999880</v>
      </c>
      <c r="F718" s="11">
        <v>0</v>
      </c>
      <c r="G718" s="11">
        <v>487878417</v>
      </c>
      <c r="H7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18" s="10">
        <f>VALUE(IFERROR(MID(Table1[شرح],11,FIND("سهم",Table1[شرح])-11),0))</f>
        <v>30000</v>
      </c>
      <c r="J718" s="10" t="str">
        <f>IFERROR(MID(Table1[شرح],FIND("سهم",Table1[شرح])+4,FIND("به نرخ",Table1[شرح])-FIND("سهم",Table1[شرح])-5),"")</f>
        <v>باما(کاما1)</v>
      </c>
      <c r="K718" s="10" t="str">
        <f>CHOOSE(MID(Table1[تاریخ],6,2),"فروردین","اردیبهشت","خرداد","تیر","مرداد","شهریور","مهر","آبان","آذر","دی","بهمن","اسفند")</f>
        <v>خرداد</v>
      </c>
      <c r="L718" s="10" t="str">
        <f>LEFT(Table1[[#All],[تاریخ]],4)</f>
        <v>1398</v>
      </c>
      <c r="M718" s="13" t="str">
        <f>Table1[سال]&amp;"-"&amp;Table1[ماه]</f>
        <v>1398-خرداد</v>
      </c>
      <c r="N718" s="9"/>
    </row>
    <row r="719" spans="1:14" ht="15.75" x14ac:dyDescent="0.25">
      <c r="A719" s="17" t="str">
        <f>IF(AND(C719&gt;='گزارش روزانه'!$F$2,C719&lt;='گزارش روزانه'!$F$4,J719='گزارش روزانه'!$D$6),MAX($A$1:A718)+1,"")</f>
        <v/>
      </c>
      <c r="B719" s="10">
        <v>718</v>
      </c>
      <c r="C719" s="10" t="s">
        <v>2245</v>
      </c>
      <c r="D719" s="10" t="s">
        <v>2250</v>
      </c>
      <c r="E719" s="11">
        <v>60012586</v>
      </c>
      <c r="F719" s="11">
        <v>0</v>
      </c>
      <c r="G719" s="11">
        <v>933878297</v>
      </c>
      <c r="H7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19" s="10">
        <f>VALUE(IFERROR(MID(Table1[شرح],11,FIND("سهم",Table1[شرح])-11),0))</f>
        <v>4075</v>
      </c>
      <c r="J719" s="10" t="str">
        <f>IFERROR(MID(Table1[شرح],FIND("سهم",Table1[شرح])+4,FIND("به نرخ",Table1[شرح])-FIND("سهم",Table1[شرح])-5),"")</f>
        <v>باما(کاما1)</v>
      </c>
      <c r="K719" s="10" t="str">
        <f>CHOOSE(MID(Table1[تاریخ],6,2),"فروردین","اردیبهشت","خرداد","تیر","مرداد","شهریور","مهر","آبان","آذر","دی","بهمن","اسفند")</f>
        <v>خرداد</v>
      </c>
      <c r="L719" s="10" t="str">
        <f>LEFT(Table1[[#All],[تاریخ]],4)</f>
        <v>1398</v>
      </c>
      <c r="M719" s="13" t="str">
        <f>Table1[سال]&amp;"-"&amp;Table1[ماه]</f>
        <v>1398-خرداد</v>
      </c>
      <c r="N719" s="9"/>
    </row>
    <row r="720" spans="1:14" ht="15.75" x14ac:dyDescent="0.25">
      <c r="A720" s="17" t="str">
        <f>IF(AND(C720&gt;='گزارش روزانه'!$F$2,C720&lt;='گزارش روزانه'!$F$4,J720='گزارش روزانه'!$D$6),MAX($A$1:A719)+1,"")</f>
        <v/>
      </c>
      <c r="B720" s="10">
        <v>719</v>
      </c>
      <c r="C720" s="10" t="s">
        <v>2245</v>
      </c>
      <c r="D720" s="10" t="s">
        <v>2251</v>
      </c>
      <c r="E720" s="11">
        <v>0</v>
      </c>
      <c r="F720" s="11">
        <v>59353112</v>
      </c>
      <c r="G720" s="11">
        <v>993890883</v>
      </c>
      <c r="H7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0" s="10">
        <f>VALUE(IFERROR(MID(Table1[شرح],11,FIND("سهم",Table1[شرح])-11),0))</f>
        <v>3500</v>
      </c>
      <c r="J720" s="10" t="str">
        <f>IFERROR(MID(Table1[شرح],FIND("سهم",Table1[شرح])+4,FIND("به نرخ",Table1[شرح])-FIND("سهم",Table1[شرح])-5),"")</f>
        <v>بورس کالای ایران(کالا1)</v>
      </c>
      <c r="K720" s="10" t="str">
        <f>CHOOSE(MID(Table1[تاریخ],6,2),"فروردین","اردیبهشت","خرداد","تیر","مرداد","شهریور","مهر","آبان","آذر","دی","بهمن","اسفند")</f>
        <v>خرداد</v>
      </c>
      <c r="L720" s="10" t="str">
        <f>LEFT(Table1[[#All],[تاریخ]],4)</f>
        <v>1398</v>
      </c>
      <c r="M720" s="13" t="str">
        <f>Table1[سال]&amp;"-"&amp;Table1[ماه]</f>
        <v>1398-خرداد</v>
      </c>
      <c r="N720" s="9"/>
    </row>
    <row r="721" spans="1:14" ht="15.75" x14ac:dyDescent="0.25">
      <c r="A721" s="17" t="str">
        <f>IF(AND(C721&gt;='گزارش روزانه'!$F$2,C721&lt;='گزارش روزانه'!$F$4,J721='گزارش روزانه'!$D$6),MAX($A$1:A720)+1,"")</f>
        <v/>
      </c>
      <c r="B721" s="10">
        <v>720</v>
      </c>
      <c r="C721" s="10" t="s">
        <v>2245</v>
      </c>
      <c r="D721" s="10" t="s">
        <v>2252</v>
      </c>
      <c r="E721" s="11">
        <v>0</v>
      </c>
      <c r="F721" s="11">
        <v>19734497</v>
      </c>
      <c r="G721" s="11">
        <v>934537771</v>
      </c>
      <c r="H7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1" s="10">
        <f>VALUE(IFERROR(MID(Table1[شرح],11,FIND("سهم",Table1[شرح])-11),0))</f>
        <v>1160</v>
      </c>
      <c r="J721" s="10" t="str">
        <f>IFERROR(MID(Table1[شرح],FIND("سهم",Table1[شرح])+4,FIND("به نرخ",Table1[شرح])-FIND("سهم",Table1[شرح])-5),"")</f>
        <v>بورس کالای ایران(کالا1)</v>
      </c>
      <c r="K721" s="10" t="str">
        <f>CHOOSE(MID(Table1[تاریخ],6,2),"فروردین","اردیبهشت","خرداد","تیر","مرداد","شهریور","مهر","آبان","آذر","دی","بهمن","اسفند")</f>
        <v>خرداد</v>
      </c>
      <c r="L721" s="10" t="str">
        <f>LEFT(Table1[[#All],[تاریخ]],4)</f>
        <v>1398</v>
      </c>
      <c r="M721" s="13" t="str">
        <f>Table1[سال]&amp;"-"&amp;Table1[ماه]</f>
        <v>1398-خرداد</v>
      </c>
      <c r="N721" s="9"/>
    </row>
    <row r="722" spans="1:14" ht="15.75" x14ac:dyDescent="0.25">
      <c r="A722" s="17" t="str">
        <f>IF(AND(C722&gt;='گزارش روزانه'!$F$2,C722&lt;='گزارش روزانه'!$F$4,J722='گزارش روزانه'!$D$6),MAX($A$1:A721)+1,"")</f>
        <v/>
      </c>
      <c r="B722" s="10">
        <v>721</v>
      </c>
      <c r="C722" s="10" t="s">
        <v>2245</v>
      </c>
      <c r="D722" s="10" t="s">
        <v>2253</v>
      </c>
      <c r="E722" s="11">
        <v>0</v>
      </c>
      <c r="F722" s="11">
        <v>117968470</v>
      </c>
      <c r="G722" s="11">
        <v>914803274</v>
      </c>
      <c r="H7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2" s="10">
        <f>VALUE(IFERROR(MID(Table1[شرح],11,FIND("سهم",Table1[شرح])-11),0))</f>
        <v>6983</v>
      </c>
      <c r="J722" s="10" t="str">
        <f>IFERROR(MID(Table1[شرح],FIND("سهم",Table1[شرح])+4,FIND("به نرخ",Table1[شرح])-FIND("سهم",Table1[شرح])-5),"")</f>
        <v>بورس کالای ایران(کالا1)</v>
      </c>
      <c r="K722" s="10" t="str">
        <f>CHOOSE(MID(Table1[تاریخ],6,2),"فروردین","اردیبهشت","خرداد","تیر","مرداد","شهریور","مهر","آبان","آذر","دی","بهمن","اسفند")</f>
        <v>خرداد</v>
      </c>
      <c r="L722" s="10" t="str">
        <f>LEFT(Table1[[#All],[تاریخ]],4)</f>
        <v>1398</v>
      </c>
      <c r="M722" s="13" t="str">
        <f>Table1[سال]&amp;"-"&amp;Table1[ماه]</f>
        <v>1398-خرداد</v>
      </c>
      <c r="N722" s="9"/>
    </row>
    <row r="723" spans="1:14" ht="15.75" x14ac:dyDescent="0.25">
      <c r="A723" s="17" t="str">
        <f>IF(AND(C723&gt;='گزارش روزانه'!$F$2,C723&lt;='گزارش روزانه'!$F$4,J723='گزارش روزانه'!$D$6),MAX($A$1:A722)+1,"")</f>
        <v/>
      </c>
      <c r="B723" s="10">
        <v>722</v>
      </c>
      <c r="C723" s="10" t="s">
        <v>2245</v>
      </c>
      <c r="D723" s="10" t="s">
        <v>2254</v>
      </c>
      <c r="E723" s="11">
        <v>0</v>
      </c>
      <c r="F723" s="11">
        <v>338174029</v>
      </c>
      <c r="G723" s="11">
        <v>796834804</v>
      </c>
      <c r="H7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3" s="10">
        <f>VALUE(IFERROR(MID(Table1[شرح],11,FIND("سهم",Table1[شرح])-11),0))</f>
        <v>19936</v>
      </c>
      <c r="J723" s="10" t="str">
        <f>IFERROR(MID(Table1[شرح],FIND("سهم",Table1[شرح])+4,FIND("به نرخ",Table1[شرح])-FIND("سهم",Table1[شرح])-5),"")</f>
        <v>بورس کالای ایران(کالا1)</v>
      </c>
      <c r="K723" s="10" t="str">
        <f>CHOOSE(MID(Table1[تاریخ],6,2),"فروردین","اردیبهشت","خرداد","تیر","مرداد","شهریور","مهر","آبان","آذر","دی","بهمن","اسفند")</f>
        <v>خرداد</v>
      </c>
      <c r="L723" s="10" t="str">
        <f>LEFT(Table1[[#All],[تاریخ]],4)</f>
        <v>1398</v>
      </c>
      <c r="M723" s="13" t="str">
        <f>Table1[سال]&amp;"-"&amp;Table1[ماه]</f>
        <v>1398-خرداد</v>
      </c>
      <c r="N723" s="9"/>
    </row>
    <row r="724" spans="1:14" ht="15.75" x14ac:dyDescent="0.25">
      <c r="A724" s="17" t="str">
        <f>IF(AND(C724&gt;='گزارش روزانه'!$F$2,C724&lt;='گزارش روزانه'!$F$4,J724='گزارش روزانه'!$D$6),MAX($A$1:A723)+1,"")</f>
        <v/>
      </c>
      <c r="B724" s="10">
        <v>723</v>
      </c>
      <c r="C724" s="10" t="s">
        <v>2245</v>
      </c>
      <c r="D724" s="10" t="s">
        <v>2255</v>
      </c>
      <c r="E724" s="11">
        <v>0</v>
      </c>
      <c r="F724" s="11">
        <v>16883764</v>
      </c>
      <c r="G724" s="11">
        <v>458660775</v>
      </c>
      <c r="H7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4" s="10">
        <f>VALUE(IFERROR(MID(Table1[شرح],11,FIND("سهم",Table1[شرح])-11),0))</f>
        <v>1000</v>
      </c>
      <c r="J724" s="10" t="str">
        <f>IFERROR(MID(Table1[شرح],FIND("سهم",Table1[شرح])+4,FIND("به نرخ",Table1[شرح])-FIND("سهم",Table1[شرح])-5),"")</f>
        <v>بورس کالای ایران(کالا1)</v>
      </c>
      <c r="K724" s="10" t="str">
        <f>CHOOSE(MID(Table1[تاریخ],6,2),"فروردین","اردیبهشت","خرداد","تیر","مرداد","شهریور","مهر","آبان","آذر","دی","بهمن","اسفند")</f>
        <v>خرداد</v>
      </c>
      <c r="L724" s="10" t="str">
        <f>LEFT(Table1[[#All],[تاریخ]],4)</f>
        <v>1398</v>
      </c>
      <c r="M724" s="13" t="str">
        <f>Table1[سال]&amp;"-"&amp;Table1[ماه]</f>
        <v>1398-خرداد</v>
      </c>
      <c r="N724" s="9"/>
    </row>
    <row r="725" spans="1:14" ht="15.75" x14ac:dyDescent="0.25">
      <c r="A725" s="17" t="str">
        <f>IF(AND(C725&gt;='گزارش روزانه'!$F$2,C725&lt;='گزارش روزانه'!$F$4,J725='گزارش روزانه'!$D$6),MAX($A$1:A724)+1,"")</f>
        <v/>
      </c>
      <c r="B725" s="10">
        <v>724</v>
      </c>
      <c r="C725" s="10" t="s">
        <v>2245</v>
      </c>
      <c r="D725" s="10" t="s">
        <v>2256</v>
      </c>
      <c r="E725" s="11">
        <v>0</v>
      </c>
      <c r="F725" s="11">
        <v>4916397</v>
      </c>
      <c r="G725" s="11">
        <v>441777011</v>
      </c>
      <c r="H7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5" s="10">
        <f>VALUE(IFERROR(MID(Table1[شرح],11,FIND("سهم",Table1[شرح])-11),0))</f>
        <v>290</v>
      </c>
      <c r="J725" s="10" t="str">
        <f>IFERROR(MID(Table1[شرح],FIND("سهم",Table1[شرح])+4,FIND("به نرخ",Table1[شرح])-FIND("سهم",Table1[شرح])-5),"")</f>
        <v>بورس کالای ایران(کالا1)</v>
      </c>
      <c r="K725" s="10" t="str">
        <f>CHOOSE(MID(Table1[تاریخ],6,2),"فروردین","اردیبهشت","خرداد","تیر","مرداد","شهریور","مهر","آبان","آذر","دی","بهمن","اسفند")</f>
        <v>خرداد</v>
      </c>
      <c r="L725" s="10" t="str">
        <f>LEFT(Table1[[#All],[تاریخ]],4)</f>
        <v>1398</v>
      </c>
      <c r="M725" s="13" t="str">
        <f>Table1[سال]&amp;"-"&amp;Table1[ماه]</f>
        <v>1398-خرداد</v>
      </c>
      <c r="N725" s="9"/>
    </row>
    <row r="726" spans="1:14" ht="15.75" x14ac:dyDescent="0.25">
      <c r="A726" s="17" t="str">
        <f>IF(AND(C726&gt;='گزارش روزانه'!$F$2,C726&lt;='گزارش روزانه'!$F$4,J726='گزارش روزانه'!$D$6),MAX($A$1:A725)+1,"")</f>
        <v/>
      </c>
      <c r="B726" s="10">
        <v>725</v>
      </c>
      <c r="C726" s="10" t="s">
        <v>2245</v>
      </c>
      <c r="D726" s="10" t="s">
        <v>2257</v>
      </c>
      <c r="E726" s="11">
        <v>0</v>
      </c>
      <c r="F726" s="11">
        <v>60387336</v>
      </c>
      <c r="G726" s="11">
        <v>436860614</v>
      </c>
      <c r="H7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6" s="10">
        <f>VALUE(IFERROR(MID(Table1[شرح],11,FIND("سهم",Table1[شرح])-11),0))</f>
        <v>3550</v>
      </c>
      <c r="J726" s="10" t="str">
        <f>IFERROR(MID(Table1[شرح],FIND("سهم",Table1[شرح])+4,FIND("به نرخ",Table1[شرح])-FIND("سهم",Table1[شرح])-5),"")</f>
        <v>بورس کالای ایران(کالا1)</v>
      </c>
      <c r="K726" s="10" t="str">
        <f>CHOOSE(MID(Table1[تاریخ],6,2),"فروردین","اردیبهشت","خرداد","تیر","مرداد","شهریور","مهر","آبان","آذر","دی","بهمن","اسفند")</f>
        <v>خرداد</v>
      </c>
      <c r="L726" s="10" t="str">
        <f>LEFT(Table1[[#All],[تاریخ]],4)</f>
        <v>1398</v>
      </c>
      <c r="M726" s="13" t="str">
        <f>Table1[سال]&amp;"-"&amp;Table1[ماه]</f>
        <v>1398-خرداد</v>
      </c>
      <c r="N726" s="9"/>
    </row>
    <row r="727" spans="1:14" ht="15.75" x14ac:dyDescent="0.25">
      <c r="A727" s="17" t="str">
        <f>IF(AND(C727&gt;='گزارش روزانه'!$F$2,C727&lt;='گزارش روزانه'!$F$4,J727='گزارش روزانه'!$D$6),MAX($A$1:A726)+1,"")</f>
        <v/>
      </c>
      <c r="B727" s="10">
        <v>726</v>
      </c>
      <c r="C727" s="10" t="s">
        <v>2245</v>
      </c>
      <c r="D727" s="10" t="s">
        <v>2258</v>
      </c>
      <c r="E727" s="11">
        <v>0</v>
      </c>
      <c r="F727" s="11">
        <v>351009881</v>
      </c>
      <c r="G727" s="11">
        <v>376473278</v>
      </c>
      <c r="H7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7" s="10">
        <f>VALUE(IFERROR(MID(Table1[شرح],11,FIND("سهم",Table1[شرح])-11),0))</f>
        <v>20729</v>
      </c>
      <c r="J727" s="10" t="str">
        <f>IFERROR(MID(Table1[شرح],FIND("سهم",Table1[شرح])+4,FIND("به نرخ",Table1[شرح])-FIND("سهم",Table1[شرح])-5),"")</f>
        <v>بورس کالای ایران(کالا1)</v>
      </c>
      <c r="K727" s="10" t="str">
        <f>CHOOSE(MID(Table1[تاریخ],6,2),"فروردین","اردیبهشت","خرداد","تیر","مرداد","شهریور","مهر","آبان","آذر","دی","بهمن","اسفند")</f>
        <v>خرداد</v>
      </c>
      <c r="L727" s="10" t="str">
        <f>LEFT(Table1[[#All],[تاریخ]],4)</f>
        <v>1398</v>
      </c>
      <c r="M727" s="13" t="str">
        <f>Table1[سال]&amp;"-"&amp;Table1[ماه]</f>
        <v>1398-خرداد</v>
      </c>
      <c r="N727" s="9"/>
    </row>
    <row r="728" spans="1:14" ht="15.75" x14ac:dyDescent="0.25">
      <c r="A728" s="17" t="str">
        <f>IF(AND(C728&gt;='گزارش روزانه'!$F$2,C728&lt;='گزارش روزانه'!$F$4,J728='گزارش روزانه'!$D$6),MAX($A$1:A727)+1,"")</f>
        <v/>
      </c>
      <c r="B728" s="10">
        <v>727</v>
      </c>
      <c r="C728" s="10" t="s">
        <v>2245</v>
      </c>
      <c r="D728" s="10" t="s">
        <v>2259</v>
      </c>
      <c r="E728" s="11">
        <v>0</v>
      </c>
      <c r="F728" s="11">
        <v>25441507</v>
      </c>
      <c r="G728" s="11">
        <v>25463397</v>
      </c>
      <c r="H7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28" s="10">
        <f>VALUE(IFERROR(MID(Table1[شرح],11,FIND("سهم",Table1[شرح])-11),0))</f>
        <v>1500</v>
      </c>
      <c r="J728" s="10" t="str">
        <f>IFERROR(MID(Table1[شرح],FIND("سهم",Table1[شرح])+4,FIND("به نرخ",Table1[شرح])-FIND("سهم",Table1[شرح])-5),"")</f>
        <v>بورس کالای ایران(کالا1)</v>
      </c>
      <c r="K728" s="10" t="str">
        <f>CHOOSE(MID(Table1[تاریخ],6,2),"فروردین","اردیبهشت","خرداد","تیر","مرداد","شهریور","مهر","آبان","آذر","دی","بهمن","اسفند")</f>
        <v>خرداد</v>
      </c>
      <c r="L728" s="10" t="str">
        <f>LEFT(Table1[[#All],[تاریخ]],4)</f>
        <v>1398</v>
      </c>
      <c r="M728" s="13" t="str">
        <f>Table1[سال]&amp;"-"&amp;Table1[ماه]</f>
        <v>1398-خرداد</v>
      </c>
      <c r="N728" s="9"/>
    </row>
    <row r="729" spans="1:14" ht="15.75" x14ac:dyDescent="0.25">
      <c r="A729" s="17" t="str">
        <f>IF(AND(C729&gt;='گزارش روزانه'!$F$2,C729&lt;='گزارش روزانه'!$F$4,J729='گزارش روزانه'!$D$6),MAX($A$1:A728)+1,"")</f>
        <v/>
      </c>
      <c r="B729" s="10">
        <v>728</v>
      </c>
      <c r="C729" s="10" t="s">
        <v>2230</v>
      </c>
      <c r="D729" s="10" t="s">
        <v>2231</v>
      </c>
      <c r="E729" s="11">
        <v>150371438</v>
      </c>
      <c r="F729" s="11">
        <v>0</v>
      </c>
      <c r="G729" s="11">
        <v>-999947180</v>
      </c>
      <c r="H7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29" s="10">
        <f>VALUE(IFERROR(MID(Table1[شرح],11,FIND("سهم",Table1[شرح])-11),0))</f>
        <v>8868</v>
      </c>
      <c r="J729" s="10" t="str">
        <f>IFERROR(MID(Table1[شرح],FIND("سهم",Table1[شرح])+4,FIND("به نرخ",Table1[شرح])-FIND("سهم",Table1[شرح])-5),"")</f>
        <v>فرابورس ایران(فرابورس1)</v>
      </c>
      <c r="K729" s="10" t="str">
        <f>CHOOSE(MID(Table1[تاریخ],6,2),"فروردین","اردیبهشت","خرداد","تیر","مرداد","شهریور","مهر","آبان","آذر","دی","بهمن","اسفند")</f>
        <v>خرداد</v>
      </c>
      <c r="L729" s="10" t="str">
        <f>LEFT(Table1[[#All],[تاریخ]],4)</f>
        <v>1398</v>
      </c>
      <c r="M729" s="13" t="str">
        <f>Table1[سال]&amp;"-"&amp;Table1[ماه]</f>
        <v>1398-خرداد</v>
      </c>
      <c r="N729" s="9"/>
    </row>
    <row r="730" spans="1:14" ht="15.75" x14ac:dyDescent="0.25">
      <c r="A730" s="17" t="str">
        <f>IF(AND(C730&gt;='گزارش روزانه'!$F$2,C730&lt;='گزارش روزانه'!$F$4,J730='گزارش روزانه'!$D$6),MAX($A$1:A729)+1,"")</f>
        <v/>
      </c>
      <c r="B730" s="10">
        <v>729</v>
      </c>
      <c r="C730" s="10" t="s">
        <v>2230</v>
      </c>
      <c r="D730" s="10" t="s">
        <v>2232</v>
      </c>
      <c r="E730" s="11">
        <v>12059349</v>
      </c>
      <c r="F730" s="11">
        <v>0</v>
      </c>
      <c r="G730" s="11">
        <v>-849575742</v>
      </c>
      <c r="H7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30" s="10">
        <f>VALUE(IFERROR(MID(Table1[شرح],11,FIND("سهم",Table1[شرح])-11),0))</f>
        <v>253</v>
      </c>
      <c r="J730" s="10" t="str">
        <f>IFERROR(MID(Table1[شرح],FIND("سهم",Table1[شرح])+4,FIND("به نرخ",Table1[شرح])-FIND("سهم",Table1[شرح])-5),"")</f>
        <v>سایر اشخاص بورس انرژی(انرژی31)</v>
      </c>
      <c r="K730" s="10" t="str">
        <f>CHOOSE(MID(Table1[تاریخ],6,2),"فروردین","اردیبهشت","خرداد","تیر","مرداد","شهریور","مهر","آبان","آذر","دی","بهمن","اسفند")</f>
        <v>خرداد</v>
      </c>
      <c r="L730" s="10" t="str">
        <f>LEFT(Table1[[#All],[تاریخ]],4)</f>
        <v>1398</v>
      </c>
      <c r="M730" s="13" t="str">
        <f>Table1[سال]&amp;"-"&amp;Table1[ماه]</f>
        <v>1398-خرداد</v>
      </c>
      <c r="N730" s="9"/>
    </row>
    <row r="731" spans="1:14" ht="15.75" x14ac:dyDescent="0.25">
      <c r="A731" s="17" t="str">
        <f>IF(AND(C731&gt;='گزارش روزانه'!$F$2,C731&lt;='گزارش روزانه'!$F$4,J731='گزارش روزانه'!$D$6),MAX($A$1:A730)+1,"")</f>
        <v/>
      </c>
      <c r="B731" s="10">
        <v>730</v>
      </c>
      <c r="C731" s="10" t="s">
        <v>2230</v>
      </c>
      <c r="D731" s="10" t="s">
        <v>2233</v>
      </c>
      <c r="E731" s="11">
        <v>19215374</v>
      </c>
      <c r="F731" s="11">
        <v>0</v>
      </c>
      <c r="G731" s="11">
        <v>-837516393</v>
      </c>
      <c r="H7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31" s="10">
        <f>VALUE(IFERROR(MID(Table1[شرح],11,FIND("سهم",Table1[شرح])-11),0))</f>
        <v>1132</v>
      </c>
      <c r="J731" s="10" t="str">
        <f>IFERROR(MID(Table1[شرح],FIND("سهم",Table1[شرح])+4,FIND("به نرخ",Table1[شرح])-FIND("سهم",Table1[شرح])-5),"")</f>
        <v>فرابورس ایران(فرابورس1)</v>
      </c>
      <c r="K731" s="10" t="str">
        <f>CHOOSE(MID(Table1[تاریخ],6,2),"فروردین","اردیبهشت","خرداد","تیر","مرداد","شهریور","مهر","آبان","آذر","دی","بهمن","اسفند")</f>
        <v>خرداد</v>
      </c>
      <c r="L731" s="10" t="str">
        <f>LEFT(Table1[[#All],[تاریخ]],4)</f>
        <v>1398</v>
      </c>
      <c r="M731" s="13" t="str">
        <f>Table1[سال]&amp;"-"&amp;Table1[ماه]</f>
        <v>1398-خرداد</v>
      </c>
      <c r="N731" s="9"/>
    </row>
    <row r="732" spans="1:14" ht="15.75" x14ac:dyDescent="0.25">
      <c r="A732" s="17" t="str">
        <f>IF(AND(C732&gt;='گزارش روزانه'!$F$2,C732&lt;='گزارش روزانه'!$F$4,J732='گزارش روزانه'!$D$6),MAX($A$1:A731)+1,"")</f>
        <v/>
      </c>
      <c r="B732" s="10">
        <v>731</v>
      </c>
      <c r="C732" s="10" t="s">
        <v>2230</v>
      </c>
      <c r="D732" s="10" t="s">
        <v>2234</v>
      </c>
      <c r="E732" s="11">
        <v>1466014754</v>
      </c>
      <c r="F732" s="11">
        <v>0</v>
      </c>
      <c r="G732" s="11">
        <v>-818301019</v>
      </c>
      <c r="H7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32" s="10">
        <f>VALUE(IFERROR(MID(Table1[شرح],11,FIND("سهم",Table1[شرح])-11),0))</f>
        <v>264430</v>
      </c>
      <c r="J732" s="10" t="str">
        <f>IFERROR(MID(Table1[شرح],FIND("سهم",Table1[شرح])+4,FIND("به نرخ",Table1[شرح])-FIND("سهم",Table1[شرح])-5),"")</f>
        <v>داروسازی تولید دارو(دتولید1)</v>
      </c>
      <c r="K732" s="10" t="str">
        <f>CHOOSE(MID(Table1[تاریخ],6,2),"فروردین","اردیبهشت","خرداد","تیر","مرداد","شهریور","مهر","آبان","آذر","دی","بهمن","اسفند")</f>
        <v>خرداد</v>
      </c>
      <c r="L732" s="10" t="str">
        <f>LEFT(Table1[[#All],[تاریخ]],4)</f>
        <v>1398</v>
      </c>
      <c r="M732" s="13" t="str">
        <f>Table1[سال]&amp;"-"&amp;Table1[ماه]</f>
        <v>1398-خرداد</v>
      </c>
      <c r="N732" s="9"/>
    </row>
    <row r="733" spans="1:14" ht="15.75" x14ac:dyDescent="0.25">
      <c r="A733" s="17" t="str">
        <f>IF(AND(C733&gt;='گزارش روزانه'!$F$2,C733&lt;='گزارش روزانه'!$F$4,J733='گزارش روزانه'!$D$6),MAX($A$1:A732)+1,"")</f>
        <v/>
      </c>
      <c r="B733" s="10">
        <v>732</v>
      </c>
      <c r="C733" s="10" t="s">
        <v>2230</v>
      </c>
      <c r="D733" s="10" t="s">
        <v>2235</v>
      </c>
      <c r="E733" s="11">
        <v>304020732</v>
      </c>
      <c r="F733" s="11">
        <v>0</v>
      </c>
      <c r="G733" s="11">
        <v>647713735</v>
      </c>
      <c r="H7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33" s="10">
        <f>VALUE(IFERROR(MID(Table1[شرح],11,FIND("سهم",Table1[شرح])-11),0))</f>
        <v>21162</v>
      </c>
      <c r="J733" s="10" t="str">
        <f>IFERROR(MID(Table1[شرح],FIND("سهم",Table1[شرح])+4,FIND("به نرخ",Table1[شرح])-FIND("سهم",Table1[شرح])-5),"")</f>
        <v>باما(کاما1)</v>
      </c>
      <c r="K733" s="10" t="str">
        <f>CHOOSE(MID(Table1[تاریخ],6,2),"فروردین","اردیبهشت","خرداد","تیر","مرداد","شهریور","مهر","آبان","آذر","دی","بهمن","اسفند")</f>
        <v>خرداد</v>
      </c>
      <c r="L733" s="10" t="str">
        <f>LEFT(Table1[[#All],[تاریخ]],4)</f>
        <v>1398</v>
      </c>
      <c r="M733" s="13" t="str">
        <f>Table1[سال]&amp;"-"&amp;Table1[ماه]</f>
        <v>1398-خرداد</v>
      </c>
      <c r="N733" s="9"/>
    </row>
    <row r="734" spans="1:14" ht="15.75" x14ac:dyDescent="0.25">
      <c r="A734" s="17" t="str">
        <f>IF(AND(C734&gt;='گزارش روزانه'!$F$2,C734&lt;='گزارش روزانه'!$F$4,J734='گزارش روزانه'!$D$6),MAX($A$1:A733)+1,"")</f>
        <v/>
      </c>
      <c r="B734" s="10">
        <v>733</v>
      </c>
      <c r="C734" s="10" t="s">
        <v>2230</v>
      </c>
      <c r="D734" s="10" t="s">
        <v>2236</v>
      </c>
      <c r="E734" s="11">
        <v>0</v>
      </c>
      <c r="F734" s="11">
        <v>8720541</v>
      </c>
      <c r="G734" s="11">
        <v>951734467</v>
      </c>
      <c r="H7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34" s="10">
        <f>VALUE(IFERROR(MID(Table1[شرح],11,FIND("سهم",Table1[شرح])-11),0))</f>
        <v>512</v>
      </c>
      <c r="J734" s="10" t="str">
        <f>IFERROR(MID(Table1[شرح],FIND("سهم",Table1[شرح])+4,FIND("به نرخ",Table1[شرح])-FIND("سهم",Table1[شرح])-5),"")</f>
        <v>بورس کالای ایران(کالا1)</v>
      </c>
      <c r="K734" s="10" t="str">
        <f>CHOOSE(MID(Table1[تاریخ],6,2),"فروردین","اردیبهشت","خرداد","تیر","مرداد","شهریور","مهر","آبان","آذر","دی","بهمن","اسفند")</f>
        <v>خرداد</v>
      </c>
      <c r="L734" s="10" t="str">
        <f>LEFT(Table1[[#All],[تاریخ]],4)</f>
        <v>1398</v>
      </c>
      <c r="M734" s="13" t="str">
        <f>Table1[سال]&amp;"-"&amp;Table1[ماه]</f>
        <v>1398-خرداد</v>
      </c>
      <c r="N734" s="9"/>
    </row>
    <row r="735" spans="1:14" ht="15.75" x14ac:dyDescent="0.25">
      <c r="A735" s="17" t="str">
        <f>IF(AND(C735&gt;='گزارش روزانه'!$F$2,C735&lt;='گزارش روزانه'!$F$4,J735='گزارش روزانه'!$D$6),MAX($A$1:A734)+1,"")</f>
        <v/>
      </c>
      <c r="B735" s="10">
        <v>734</v>
      </c>
      <c r="C735" s="10" t="s">
        <v>2230</v>
      </c>
      <c r="D735" s="10" t="s">
        <v>2237</v>
      </c>
      <c r="E735" s="11">
        <v>0</v>
      </c>
      <c r="F735" s="11">
        <v>35530068</v>
      </c>
      <c r="G735" s="11">
        <v>943013926</v>
      </c>
      <c r="H7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35" s="10">
        <f>VALUE(IFERROR(MID(Table1[شرح],11,FIND("سهم",Table1[شرح])-11),0))</f>
        <v>2092</v>
      </c>
      <c r="J735" s="10" t="str">
        <f>IFERROR(MID(Table1[شرح],FIND("سهم",Table1[شرح])+4,FIND("به نرخ",Table1[شرح])-FIND("سهم",Table1[شرح])-5),"")</f>
        <v>بورس کالای ایران(کالا1)</v>
      </c>
      <c r="K735" s="10" t="str">
        <f>CHOOSE(MID(Table1[تاریخ],6,2),"فروردین","اردیبهشت","خرداد","تیر","مرداد","شهریور","مهر","آبان","آذر","دی","بهمن","اسفند")</f>
        <v>خرداد</v>
      </c>
      <c r="L735" s="10" t="str">
        <f>LEFT(Table1[[#All],[تاریخ]],4)</f>
        <v>1398</v>
      </c>
      <c r="M735" s="13" t="str">
        <f>Table1[سال]&amp;"-"&amp;Table1[ماه]</f>
        <v>1398-خرداد</v>
      </c>
      <c r="N735" s="9"/>
    </row>
    <row r="736" spans="1:14" ht="15.75" x14ac:dyDescent="0.25">
      <c r="A736" s="17" t="str">
        <f>IF(AND(C736&gt;='گزارش روزانه'!$F$2,C736&lt;='گزارش روزانه'!$F$4,J736='گزارش روزانه'!$D$6),MAX($A$1:A735)+1,"")</f>
        <v/>
      </c>
      <c r="B736" s="10">
        <v>735</v>
      </c>
      <c r="C736" s="10" t="s">
        <v>2230</v>
      </c>
      <c r="D736" s="10" t="s">
        <v>2238</v>
      </c>
      <c r="E736" s="11">
        <v>0</v>
      </c>
      <c r="F736" s="11">
        <v>10148084</v>
      </c>
      <c r="G736" s="11">
        <v>907483858</v>
      </c>
      <c r="H7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36" s="10">
        <f>VALUE(IFERROR(MID(Table1[شرح],11,FIND("سهم",Table1[شرح])-11),0))</f>
        <v>600</v>
      </c>
      <c r="J736" s="10" t="str">
        <f>IFERROR(MID(Table1[شرح],FIND("سهم",Table1[شرح])+4,FIND("به نرخ",Table1[شرح])-FIND("سهم",Table1[شرح])-5),"")</f>
        <v>بورس کالای ایران(کالا1)</v>
      </c>
      <c r="K736" s="10" t="str">
        <f>CHOOSE(MID(Table1[تاریخ],6,2),"فروردین","اردیبهشت","خرداد","تیر","مرداد","شهریور","مهر","آبان","آذر","دی","بهمن","اسفند")</f>
        <v>خرداد</v>
      </c>
      <c r="L736" s="10" t="str">
        <f>LEFT(Table1[[#All],[تاریخ]],4)</f>
        <v>1398</v>
      </c>
      <c r="M736" s="13" t="str">
        <f>Table1[سال]&amp;"-"&amp;Table1[ماه]</f>
        <v>1398-خرداد</v>
      </c>
      <c r="N736" s="9"/>
    </row>
    <row r="737" spans="1:14" ht="15.75" x14ac:dyDescent="0.25">
      <c r="A737" s="17" t="str">
        <f>IF(AND(C737&gt;='گزارش روزانه'!$F$2,C737&lt;='گزارش روزانه'!$F$4,J737='گزارش روزانه'!$D$6),MAX($A$1:A736)+1,"")</f>
        <v/>
      </c>
      <c r="B737" s="10">
        <v>736</v>
      </c>
      <c r="C737" s="10" t="s">
        <v>2230</v>
      </c>
      <c r="D737" s="10" t="s">
        <v>2239</v>
      </c>
      <c r="E737" s="11">
        <v>0</v>
      </c>
      <c r="F737" s="11">
        <v>2496969</v>
      </c>
      <c r="G737" s="11">
        <v>897335774</v>
      </c>
      <c r="H7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37" s="10">
        <f>VALUE(IFERROR(MID(Table1[شرح],11,FIND("سهم",Table1[شرح])-11),0))</f>
        <v>145</v>
      </c>
      <c r="J737" s="10" t="str">
        <f>IFERROR(MID(Table1[شرح],FIND("سهم",Table1[شرح])+4,FIND("به نرخ",Table1[شرح])-FIND("سهم",Table1[شرح])-5),"")</f>
        <v>بورس کالای ایران(کالا1)</v>
      </c>
      <c r="K737" s="10" t="str">
        <f>CHOOSE(MID(Table1[تاریخ],6,2),"فروردین","اردیبهشت","خرداد","تیر","مرداد","شهریور","مهر","آبان","آذر","دی","بهمن","اسفند")</f>
        <v>خرداد</v>
      </c>
      <c r="L737" s="10" t="str">
        <f>LEFT(Table1[[#All],[تاریخ]],4)</f>
        <v>1398</v>
      </c>
      <c r="M737" s="13" t="str">
        <f>Table1[سال]&amp;"-"&amp;Table1[ماه]</f>
        <v>1398-خرداد</v>
      </c>
      <c r="N737" s="9"/>
    </row>
    <row r="738" spans="1:14" ht="15.75" x14ac:dyDescent="0.25">
      <c r="A738" s="17" t="str">
        <f>IF(AND(C738&gt;='گزارش روزانه'!$F$2,C738&lt;='گزارش روزانه'!$F$4,J738='گزارش روزانه'!$D$6),MAX($A$1:A737)+1,"")</f>
        <v/>
      </c>
      <c r="B738" s="10">
        <v>737</v>
      </c>
      <c r="C738" s="10" t="s">
        <v>2230</v>
      </c>
      <c r="D738" s="10" t="s">
        <v>2240</v>
      </c>
      <c r="E738" s="11">
        <v>0</v>
      </c>
      <c r="F738" s="11">
        <v>23567953</v>
      </c>
      <c r="G738" s="11">
        <v>894838805</v>
      </c>
      <c r="H7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38" s="10">
        <f>VALUE(IFERROR(MID(Table1[شرح],11,FIND("سهم",Table1[شرح])-11),0))</f>
        <v>1400</v>
      </c>
      <c r="J738" s="10" t="str">
        <f>IFERROR(MID(Table1[شرح],FIND("سهم",Table1[شرح])+4,FIND("به نرخ",Table1[شرح])-FIND("سهم",Table1[شرح])-5),"")</f>
        <v>بورس کالای ایران(کالا1)</v>
      </c>
      <c r="K738" s="10" t="str">
        <f>CHOOSE(MID(Table1[تاریخ],6,2),"فروردین","اردیبهشت","خرداد","تیر","مرداد","شهریور","مهر","آبان","آذر","دی","بهمن","اسفند")</f>
        <v>خرداد</v>
      </c>
      <c r="L738" s="10" t="str">
        <f>LEFT(Table1[[#All],[تاریخ]],4)</f>
        <v>1398</v>
      </c>
      <c r="M738" s="13" t="str">
        <f>Table1[سال]&amp;"-"&amp;Table1[ماه]</f>
        <v>1398-خرداد</v>
      </c>
      <c r="N738" s="9"/>
    </row>
    <row r="739" spans="1:14" ht="15.75" x14ac:dyDescent="0.25">
      <c r="A739" s="17" t="str">
        <f>IF(AND(C739&gt;='گزارش روزانه'!$F$2,C739&lt;='گزارش روزانه'!$F$4,J739='گزارش روزانه'!$D$6),MAX($A$1:A738)+1,"")</f>
        <v/>
      </c>
      <c r="B739" s="10">
        <v>738</v>
      </c>
      <c r="C739" s="10" t="s">
        <v>2230</v>
      </c>
      <c r="D739" s="10" t="s">
        <v>2241</v>
      </c>
      <c r="E739" s="11">
        <v>0</v>
      </c>
      <c r="F739" s="11">
        <v>134333860</v>
      </c>
      <c r="G739" s="11">
        <v>871270852</v>
      </c>
      <c r="H7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39" s="10">
        <f>VALUE(IFERROR(MID(Table1[شرح],11,FIND("سهم",Table1[شرح])-11),0))</f>
        <v>7910</v>
      </c>
      <c r="J739" s="10" t="str">
        <f>IFERROR(MID(Table1[شرح],FIND("سهم",Table1[شرح])+4,FIND("به نرخ",Table1[شرح])-FIND("سهم",Table1[شرح])-5),"")</f>
        <v>بورس کالای ایران(کالا1)</v>
      </c>
      <c r="K739" s="10" t="str">
        <f>CHOOSE(MID(Table1[تاریخ],6,2),"فروردین","اردیبهشت","خرداد","تیر","مرداد","شهریور","مهر","آبان","آذر","دی","بهمن","اسفند")</f>
        <v>خرداد</v>
      </c>
      <c r="L739" s="10" t="str">
        <f>LEFT(Table1[[#All],[تاریخ]],4)</f>
        <v>1398</v>
      </c>
      <c r="M739" s="13" t="str">
        <f>Table1[سال]&amp;"-"&amp;Table1[ماه]</f>
        <v>1398-خرداد</v>
      </c>
      <c r="N739" s="9"/>
    </row>
    <row r="740" spans="1:14" ht="15.75" x14ac:dyDescent="0.25">
      <c r="A740" s="17" t="str">
        <f>IF(AND(C740&gt;='گزارش روزانه'!$F$2,C740&lt;='گزارش روزانه'!$F$4,J740='گزارش روزانه'!$D$6),MAX($A$1:A739)+1,"")</f>
        <v/>
      </c>
      <c r="B740" s="10">
        <v>739</v>
      </c>
      <c r="C740" s="10" t="s">
        <v>2230</v>
      </c>
      <c r="D740" s="10" t="s">
        <v>2242</v>
      </c>
      <c r="E740" s="11">
        <v>0</v>
      </c>
      <c r="F740" s="11">
        <v>177146233</v>
      </c>
      <c r="G740" s="11">
        <v>736936992</v>
      </c>
      <c r="H7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40" s="10">
        <f>VALUE(IFERROR(MID(Table1[شرح],11,FIND("سهم",Table1[شرح])-11),0))</f>
        <v>10400</v>
      </c>
      <c r="J740" s="10" t="str">
        <f>IFERROR(MID(Table1[شرح],FIND("سهم",Table1[شرح])+4,FIND("به نرخ",Table1[شرح])-FIND("سهم",Table1[شرح])-5),"")</f>
        <v>بورس کالای ایران(کالا1)</v>
      </c>
      <c r="K740" s="10" t="str">
        <f>CHOOSE(MID(Table1[تاریخ],6,2),"فروردین","اردیبهشت","خرداد","تیر","مرداد","شهریور","مهر","آبان","آذر","دی","بهمن","اسفند")</f>
        <v>خرداد</v>
      </c>
      <c r="L740" s="10" t="str">
        <f>LEFT(Table1[[#All],[تاریخ]],4)</f>
        <v>1398</v>
      </c>
      <c r="M740" s="13" t="str">
        <f>Table1[سال]&amp;"-"&amp;Table1[ماه]</f>
        <v>1398-خرداد</v>
      </c>
      <c r="N740" s="9"/>
    </row>
    <row r="741" spans="1:14" ht="15.75" x14ac:dyDescent="0.25">
      <c r="A741" s="17" t="str">
        <f>IF(AND(C741&gt;='گزارش روزانه'!$F$2,C741&lt;='گزارش روزانه'!$F$4,J741='گزارش روزانه'!$D$6),MAX($A$1:A740)+1,"")</f>
        <v/>
      </c>
      <c r="B741" s="10">
        <v>740</v>
      </c>
      <c r="C741" s="10" t="s">
        <v>2230</v>
      </c>
      <c r="D741" s="10" t="s">
        <v>2243</v>
      </c>
      <c r="E741" s="11">
        <v>0</v>
      </c>
      <c r="F741" s="11">
        <v>93755542</v>
      </c>
      <c r="G741" s="11">
        <v>559790759</v>
      </c>
      <c r="H7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41" s="10">
        <f>VALUE(IFERROR(MID(Table1[شرح],11,FIND("سهم",Table1[شرح])-11),0))</f>
        <v>5553</v>
      </c>
      <c r="J741" s="10" t="str">
        <f>IFERROR(MID(Table1[شرح],FIND("سهم",Table1[شرح])+4,FIND("به نرخ",Table1[شرح])-FIND("سهم",Table1[شرح])-5),"")</f>
        <v>بورس کالای ایران(کالا1)</v>
      </c>
      <c r="K741" s="10" t="str">
        <f>CHOOSE(MID(Table1[تاریخ],6,2),"فروردین","اردیبهشت","خرداد","تیر","مرداد","شهریور","مهر","آبان","آذر","دی","بهمن","اسفند")</f>
        <v>خرداد</v>
      </c>
      <c r="L741" s="10" t="str">
        <f>LEFT(Table1[[#All],[تاریخ]],4)</f>
        <v>1398</v>
      </c>
      <c r="M741" s="13" t="str">
        <f>Table1[سال]&amp;"-"&amp;Table1[ماه]</f>
        <v>1398-خرداد</v>
      </c>
      <c r="N741" s="9"/>
    </row>
    <row r="742" spans="1:14" ht="15.75" x14ac:dyDescent="0.25">
      <c r="A742" s="17" t="str">
        <f>IF(AND(C742&gt;='گزارش روزانه'!$F$2,C742&lt;='گزارش روزانه'!$F$4,J742='گزارش روزانه'!$D$6),MAX($A$1:A741)+1,"")</f>
        <v/>
      </c>
      <c r="B742" s="10">
        <v>741</v>
      </c>
      <c r="C742" s="10" t="s">
        <v>2230</v>
      </c>
      <c r="D742" s="10" t="s">
        <v>2244</v>
      </c>
      <c r="E742" s="11">
        <v>0</v>
      </c>
      <c r="F742" s="11">
        <v>60000000</v>
      </c>
      <c r="G742" s="11">
        <v>466035217</v>
      </c>
      <c r="H7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42" s="10">
        <f>VALUE(IFERROR(MID(Table1[شرح],11,FIND("سهم",Table1[شرح])-11),0))</f>
        <v>0</v>
      </c>
      <c r="J742" s="10" t="str">
        <f>IFERROR(MID(Table1[شرح],FIND("سهم",Table1[شرح])+4,FIND("به نرخ",Table1[شرح])-FIND("سهم",Table1[شرح])-5),"")</f>
        <v/>
      </c>
      <c r="K742" s="10" t="str">
        <f>CHOOSE(MID(Table1[تاریخ],6,2),"فروردین","اردیبهشت","خرداد","تیر","مرداد","شهریور","مهر","آبان","آذر","دی","بهمن","اسفند")</f>
        <v>خرداد</v>
      </c>
      <c r="L742" s="10" t="str">
        <f>LEFT(Table1[[#All],[تاریخ]],4)</f>
        <v>1398</v>
      </c>
      <c r="M742" s="13" t="str">
        <f>Table1[سال]&amp;"-"&amp;Table1[ماه]</f>
        <v>1398-خرداد</v>
      </c>
      <c r="N742" s="9"/>
    </row>
    <row r="743" spans="1:14" ht="15.75" x14ac:dyDescent="0.25">
      <c r="A743" s="17" t="str">
        <f>IF(AND(C743&gt;='گزارش روزانه'!$F$2,C743&lt;='گزارش روزانه'!$F$4,J743='گزارش روزانه'!$D$6),MAX($A$1:A742)+1,"")</f>
        <v/>
      </c>
      <c r="B743" s="10">
        <v>742</v>
      </c>
      <c r="C743" s="10" t="s">
        <v>2216</v>
      </c>
      <c r="D743" s="10" t="s">
        <v>2217</v>
      </c>
      <c r="E743" s="11">
        <v>5684896</v>
      </c>
      <c r="F743" s="11">
        <v>0</v>
      </c>
      <c r="G743" s="11">
        <v>22165</v>
      </c>
      <c r="H7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43" s="10">
        <f>VALUE(IFERROR(MID(Table1[شرح],11,FIND("سهم",Table1[شرح])-11),0))</f>
        <v>383</v>
      </c>
      <c r="J743" s="10" t="str">
        <f>IFERROR(MID(Table1[شرح],FIND("سهم",Table1[شرح])+4,FIND("به نرخ",Table1[شرح])-FIND("سهم",Table1[شرح])-5),"")</f>
        <v>تولید و صادرات ریشمک(ریشمک1)</v>
      </c>
      <c r="K743" s="10" t="str">
        <f>CHOOSE(MID(Table1[تاریخ],6,2),"فروردین","اردیبهشت","خرداد","تیر","مرداد","شهریور","مهر","آبان","آذر","دی","بهمن","اسفند")</f>
        <v>خرداد</v>
      </c>
      <c r="L743" s="10" t="str">
        <f>LEFT(Table1[[#All],[تاریخ]],4)</f>
        <v>1398</v>
      </c>
      <c r="M743" s="13" t="str">
        <f>Table1[سال]&amp;"-"&amp;Table1[ماه]</f>
        <v>1398-خرداد</v>
      </c>
      <c r="N743" s="9"/>
    </row>
    <row r="744" spans="1:14" ht="15.75" x14ac:dyDescent="0.25">
      <c r="A744" s="17" t="str">
        <f>IF(AND(C744&gt;='گزارش روزانه'!$F$2,C744&lt;='گزارش روزانه'!$F$4,J744='گزارش روزانه'!$D$6),MAX($A$1:A743)+1,"")</f>
        <v/>
      </c>
      <c r="B744" s="10">
        <v>743</v>
      </c>
      <c r="C744" s="10" t="s">
        <v>2216</v>
      </c>
      <c r="D744" s="10" t="s">
        <v>2218</v>
      </c>
      <c r="E744" s="11">
        <v>71835056</v>
      </c>
      <c r="F744" s="11">
        <v>0</v>
      </c>
      <c r="G744" s="11">
        <v>5707061</v>
      </c>
      <c r="H7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44" s="10">
        <f>VALUE(IFERROR(MID(Table1[شرح],11,FIND("سهم",Table1[شرح])-11),0))</f>
        <v>4800</v>
      </c>
      <c r="J744" s="10" t="str">
        <f>IFERROR(MID(Table1[شرح],FIND("سهم",Table1[شرح])+4,FIND("به نرخ",Table1[شرح])-FIND("سهم",Table1[شرح])-5),"")</f>
        <v>تولید و صادرات ریشمک(ریشمک1)</v>
      </c>
      <c r="K744" s="10" t="str">
        <f>CHOOSE(MID(Table1[تاریخ],6,2),"فروردین","اردیبهشت","خرداد","تیر","مرداد","شهریور","مهر","آبان","آذر","دی","بهمن","اسفند")</f>
        <v>خرداد</v>
      </c>
      <c r="L744" s="10" t="str">
        <f>LEFT(Table1[[#All],[تاریخ]],4)</f>
        <v>1398</v>
      </c>
      <c r="M744" s="13" t="str">
        <f>Table1[سال]&amp;"-"&amp;Table1[ماه]</f>
        <v>1398-خرداد</v>
      </c>
      <c r="N744" s="9"/>
    </row>
    <row r="745" spans="1:14" ht="15.75" x14ac:dyDescent="0.25">
      <c r="A745" s="17" t="str">
        <f>IF(AND(C745&gt;='گزارش روزانه'!$F$2,C745&lt;='گزارش روزانه'!$F$4,J745='گزارش روزانه'!$D$6),MAX($A$1:A744)+1,"")</f>
        <v/>
      </c>
      <c r="B745" s="10">
        <v>744</v>
      </c>
      <c r="C745" s="10" t="s">
        <v>2216</v>
      </c>
      <c r="D745" s="10" t="s">
        <v>2219</v>
      </c>
      <c r="E745" s="11">
        <v>1378157</v>
      </c>
      <c r="F745" s="11">
        <v>0</v>
      </c>
      <c r="G745" s="11">
        <v>77542117</v>
      </c>
      <c r="H7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45" s="10">
        <f>VALUE(IFERROR(MID(Table1[شرح],11,FIND("سهم",Table1[شرح])-11),0))</f>
        <v>30</v>
      </c>
      <c r="J745" s="10" t="str">
        <f>IFERROR(MID(Table1[شرح],FIND("سهم",Table1[شرح])+4,FIND("به نرخ",Table1[شرح])-FIND("سهم",Table1[شرح])-5),"")</f>
        <v>سایر اشخاص بورس انرژی(انرژی31)</v>
      </c>
      <c r="K745" s="10" t="str">
        <f>CHOOSE(MID(Table1[تاریخ],6,2),"فروردین","اردیبهشت","خرداد","تیر","مرداد","شهریور","مهر","آبان","آذر","دی","بهمن","اسفند")</f>
        <v>خرداد</v>
      </c>
      <c r="L745" s="10" t="str">
        <f>LEFT(Table1[[#All],[تاریخ]],4)</f>
        <v>1398</v>
      </c>
      <c r="M745" s="13" t="str">
        <f>Table1[سال]&amp;"-"&amp;Table1[ماه]</f>
        <v>1398-خرداد</v>
      </c>
      <c r="N745" s="9"/>
    </row>
    <row r="746" spans="1:14" ht="15.75" x14ac:dyDescent="0.25">
      <c r="A746" s="17" t="str">
        <f>IF(AND(C746&gt;='گزارش روزانه'!$F$2,C746&lt;='گزارش روزانه'!$F$4,J746='گزارش روزانه'!$D$6),MAX($A$1:A745)+1,"")</f>
        <v/>
      </c>
      <c r="B746" s="10">
        <v>745</v>
      </c>
      <c r="C746" s="10" t="s">
        <v>2216</v>
      </c>
      <c r="D746" s="10" t="s">
        <v>2220</v>
      </c>
      <c r="E746" s="11">
        <v>8649301</v>
      </c>
      <c r="F746" s="11">
        <v>0</v>
      </c>
      <c r="G746" s="11">
        <v>78920274</v>
      </c>
      <c r="H7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46" s="10">
        <f>VALUE(IFERROR(MID(Table1[شرح],11,FIND("سهم",Table1[شرح])-11),0))</f>
        <v>188</v>
      </c>
      <c r="J746" s="10" t="str">
        <f>IFERROR(MID(Table1[شرح],FIND("سهم",Table1[شرح])+4,FIND("به نرخ",Table1[شرح])-FIND("سهم",Table1[شرح])-5),"")</f>
        <v>سایر اشخاص بورس انرژی(انرژی31)</v>
      </c>
      <c r="K746" s="10" t="str">
        <f>CHOOSE(MID(Table1[تاریخ],6,2),"فروردین","اردیبهشت","خرداد","تیر","مرداد","شهریور","مهر","آبان","آذر","دی","بهمن","اسفند")</f>
        <v>خرداد</v>
      </c>
      <c r="L746" s="10" t="str">
        <f>LEFT(Table1[[#All],[تاریخ]],4)</f>
        <v>1398</v>
      </c>
      <c r="M746" s="13" t="str">
        <f>Table1[سال]&amp;"-"&amp;Table1[ماه]</f>
        <v>1398-خرداد</v>
      </c>
      <c r="N746" s="9"/>
    </row>
    <row r="747" spans="1:14" ht="15.75" x14ac:dyDescent="0.25">
      <c r="A747" s="17" t="str">
        <f>IF(AND(C747&gt;='گزارش روزانه'!$F$2,C747&lt;='گزارش روزانه'!$F$4,J747='گزارش روزانه'!$D$6),MAX($A$1:A746)+1,"")</f>
        <v/>
      </c>
      <c r="B747" s="10">
        <v>746</v>
      </c>
      <c r="C747" s="10" t="s">
        <v>2216</v>
      </c>
      <c r="D747" s="10" t="s">
        <v>2221</v>
      </c>
      <c r="E747" s="11">
        <v>298223413</v>
      </c>
      <c r="F747" s="11">
        <v>0</v>
      </c>
      <c r="G747" s="11">
        <v>87569575</v>
      </c>
      <c r="H7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47" s="10">
        <f>VALUE(IFERROR(MID(Table1[شرح],11,FIND("سهم",Table1[شرح])-11),0))</f>
        <v>6482</v>
      </c>
      <c r="J747" s="10" t="str">
        <f>IFERROR(MID(Table1[شرح],FIND("سهم",Table1[شرح])+4,FIND("به نرخ",Table1[شرح])-FIND("سهم",Table1[شرح])-5),"")</f>
        <v>سایر اشخاص بورس انرژی(انرژی31)</v>
      </c>
      <c r="K747" s="10" t="str">
        <f>CHOOSE(MID(Table1[تاریخ],6,2),"فروردین","اردیبهشت","خرداد","تیر","مرداد","شهریور","مهر","آبان","آذر","دی","بهمن","اسفند")</f>
        <v>خرداد</v>
      </c>
      <c r="L747" s="10" t="str">
        <f>LEFT(Table1[[#All],[تاریخ]],4)</f>
        <v>1398</v>
      </c>
      <c r="M747" s="13" t="str">
        <f>Table1[سال]&amp;"-"&amp;Table1[ماه]</f>
        <v>1398-خرداد</v>
      </c>
      <c r="N747" s="9"/>
    </row>
    <row r="748" spans="1:14" ht="15.75" x14ac:dyDescent="0.25">
      <c r="A748" s="17" t="str">
        <f>IF(AND(C748&gt;='گزارش روزانه'!$F$2,C748&lt;='گزارش روزانه'!$F$4,J748='گزارش روزانه'!$D$6),MAX($A$1:A747)+1,"")</f>
        <v/>
      </c>
      <c r="B748" s="10">
        <v>747</v>
      </c>
      <c r="C748" s="10" t="s">
        <v>2216</v>
      </c>
      <c r="D748" s="10" t="s">
        <v>2222</v>
      </c>
      <c r="E748" s="11">
        <v>461083842</v>
      </c>
      <c r="F748" s="11">
        <v>0</v>
      </c>
      <c r="G748" s="11">
        <v>385792988</v>
      </c>
      <c r="H7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48" s="10">
        <f>VALUE(IFERROR(MID(Table1[شرح],11,FIND("سهم",Table1[شرح])-11),0))</f>
        <v>10000</v>
      </c>
      <c r="J748" s="10" t="str">
        <f>IFERROR(MID(Table1[شرح],FIND("سهم",Table1[شرح])+4,FIND("به نرخ",Table1[شرح])-FIND("سهم",Table1[شرح])-5),"")</f>
        <v>سایر اشخاص بورس انرژی(انرژی31)</v>
      </c>
      <c r="K748" s="10" t="str">
        <f>CHOOSE(MID(Table1[تاریخ],6,2),"فروردین","اردیبهشت","خرداد","تیر","مرداد","شهریور","مهر","آبان","آذر","دی","بهمن","اسفند")</f>
        <v>خرداد</v>
      </c>
      <c r="L748" s="10" t="str">
        <f>LEFT(Table1[[#All],[تاریخ]],4)</f>
        <v>1398</v>
      </c>
      <c r="M748" s="13" t="str">
        <f>Table1[سال]&amp;"-"&amp;Table1[ماه]</f>
        <v>1398-خرداد</v>
      </c>
      <c r="N748" s="9"/>
    </row>
    <row r="749" spans="1:14" ht="15.75" x14ac:dyDescent="0.25">
      <c r="A749" s="17" t="str">
        <f>IF(AND(C749&gt;='گزارش روزانه'!$F$2,C749&lt;='گزارش روزانه'!$F$4,J749='گزارش روزانه'!$D$6),MAX($A$1:A748)+1,"")</f>
        <v/>
      </c>
      <c r="B749" s="10">
        <v>748</v>
      </c>
      <c r="C749" s="10" t="s">
        <v>2216</v>
      </c>
      <c r="D749" s="10" t="s">
        <v>2223</v>
      </c>
      <c r="E749" s="11">
        <v>0</v>
      </c>
      <c r="F749" s="11">
        <v>4914379</v>
      </c>
      <c r="G749" s="11">
        <v>846876830</v>
      </c>
      <c r="H7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49" s="10">
        <f>VALUE(IFERROR(MID(Table1[شرح],11,FIND("سهم",Table1[شرح])-11),0))</f>
        <v>342</v>
      </c>
      <c r="J749" s="10" t="str">
        <f>IFERROR(MID(Table1[شرح],FIND("سهم",Table1[شرح])+4,FIND("به نرخ",Table1[شرح])-FIND("سهم",Table1[شرح])-5),"")</f>
        <v>باما(کاما1)</v>
      </c>
      <c r="K749" s="10" t="str">
        <f>CHOOSE(MID(Table1[تاریخ],6,2),"فروردین","اردیبهشت","خرداد","تیر","مرداد","شهریور","مهر","آبان","آذر","دی","بهمن","اسفند")</f>
        <v>خرداد</v>
      </c>
      <c r="L749" s="10" t="str">
        <f>LEFT(Table1[[#All],[تاریخ]],4)</f>
        <v>1398</v>
      </c>
      <c r="M749" s="13" t="str">
        <f>Table1[سال]&amp;"-"&amp;Table1[ماه]</f>
        <v>1398-خرداد</v>
      </c>
      <c r="N749" s="9"/>
    </row>
    <row r="750" spans="1:14" ht="15.75" x14ac:dyDescent="0.25">
      <c r="A750" s="17" t="str">
        <f>IF(AND(C750&gt;='گزارش روزانه'!$F$2,C750&lt;='گزارش روزانه'!$F$4,J750='گزارش روزانه'!$D$6),MAX($A$1:A749)+1,"")</f>
        <v/>
      </c>
      <c r="B750" s="10">
        <v>749</v>
      </c>
      <c r="C750" s="10" t="s">
        <v>2216</v>
      </c>
      <c r="D750" s="10" t="s">
        <v>2224</v>
      </c>
      <c r="E750" s="11">
        <v>0</v>
      </c>
      <c r="F750" s="11">
        <v>108439804</v>
      </c>
      <c r="G750" s="11">
        <v>841962451</v>
      </c>
      <c r="H7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50" s="10">
        <f>VALUE(IFERROR(MID(Table1[شرح],11,FIND("سهم",Table1[شرح])-11),0))</f>
        <v>7500</v>
      </c>
      <c r="J750" s="10" t="str">
        <f>IFERROR(MID(Table1[شرح],FIND("سهم",Table1[شرح])+4,FIND("به نرخ",Table1[شرح])-FIND("سهم",Table1[شرح])-5),"")</f>
        <v>باما(کاما1)</v>
      </c>
      <c r="K750" s="10" t="str">
        <f>CHOOSE(MID(Table1[تاریخ],6,2),"فروردین","اردیبهشت","خرداد","تیر","مرداد","شهریور","مهر","آبان","آذر","دی","بهمن","اسفند")</f>
        <v>خرداد</v>
      </c>
      <c r="L750" s="10" t="str">
        <f>LEFT(Table1[[#All],[تاریخ]],4)</f>
        <v>1398</v>
      </c>
      <c r="M750" s="13" t="str">
        <f>Table1[سال]&amp;"-"&amp;Table1[ماه]</f>
        <v>1398-خرداد</v>
      </c>
      <c r="N750" s="9"/>
    </row>
    <row r="751" spans="1:14" ht="15.75" x14ac:dyDescent="0.25">
      <c r="A751" s="17" t="str">
        <f>IF(AND(C751&gt;='گزارش روزانه'!$F$2,C751&lt;='گزارش روزانه'!$F$4,J751='گزارش روزانه'!$D$6),MAX($A$1:A750)+1,"")</f>
        <v/>
      </c>
      <c r="B751" s="10">
        <v>750</v>
      </c>
      <c r="C751" s="10" t="s">
        <v>2216</v>
      </c>
      <c r="D751" s="10" t="s">
        <v>2225</v>
      </c>
      <c r="E751" s="11">
        <v>0</v>
      </c>
      <c r="F751" s="11">
        <v>458090642</v>
      </c>
      <c r="G751" s="11">
        <v>733522647</v>
      </c>
      <c r="H7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51" s="10">
        <f>VALUE(IFERROR(MID(Table1[شرح],11,FIND("سهم",Table1[شرح])-11),0))</f>
        <v>31685</v>
      </c>
      <c r="J751" s="10" t="str">
        <f>IFERROR(MID(Table1[شرح],FIND("سهم",Table1[شرح])+4,FIND("به نرخ",Table1[شرح])-FIND("سهم",Table1[شرح])-5),"")</f>
        <v>باما(کاما1)</v>
      </c>
      <c r="K751" s="10" t="str">
        <f>CHOOSE(MID(Table1[تاریخ],6,2),"فروردین","اردیبهشت","خرداد","تیر","مرداد","شهریور","مهر","آبان","آذر","دی","بهمن","اسفند")</f>
        <v>خرداد</v>
      </c>
      <c r="L751" s="10" t="str">
        <f>LEFT(Table1[[#All],[تاریخ]],4)</f>
        <v>1398</v>
      </c>
      <c r="M751" s="13" t="str">
        <f>Table1[سال]&amp;"-"&amp;Table1[ماه]</f>
        <v>1398-خرداد</v>
      </c>
      <c r="N751" s="9"/>
    </row>
    <row r="752" spans="1:14" ht="15.75" x14ac:dyDescent="0.25">
      <c r="A752" s="17" t="str">
        <f>IF(AND(C752&gt;='گزارش روزانه'!$F$2,C752&lt;='گزارش روزانه'!$F$4,J752='گزارش روزانه'!$D$6),MAX($A$1:A751)+1,"")</f>
        <v/>
      </c>
      <c r="B752" s="10">
        <v>751</v>
      </c>
      <c r="C752" s="10" t="s">
        <v>2216</v>
      </c>
      <c r="D752" s="10" t="s">
        <v>2226</v>
      </c>
      <c r="E752" s="11">
        <v>0</v>
      </c>
      <c r="F752" s="11">
        <v>66928604</v>
      </c>
      <c r="G752" s="11">
        <v>275432005</v>
      </c>
      <c r="H7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52" s="10">
        <f>VALUE(IFERROR(MID(Table1[شرح],11,FIND("سهم",Table1[شرح])-11),0))</f>
        <v>4658</v>
      </c>
      <c r="J752" s="10" t="str">
        <f>IFERROR(MID(Table1[شرح],FIND("سهم",Table1[شرح])+4,FIND("به نرخ",Table1[شرح])-FIND("سهم",Table1[شرح])-5),"")</f>
        <v>باما(کاما1)</v>
      </c>
      <c r="K752" s="10" t="str">
        <f>CHOOSE(MID(Table1[تاریخ],6,2),"فروردین","اردیبهشت","خرداد","تیر","مرداد","شهریور","مهر","آبان","آذر","دی","بهمن","اسفند")</f>
        <v>خرداد</v>
      </c>
      <c r="L752" s="10" t="str">
        <f>LEFT(Table1[[#All],[تاریخ]],4)</f>
        <v>1398</v>
      </c>
      <c r="M752" s="13" t="str">
        <f>Table1[سال]&amp;"-"&amp;Table1[ماه]</f>
        <v>1398-خرداد</v>
      </c>
      <c r="N752" s="9"/>
    </row>
    <row r="753" spans="1:14" ht="15.75" x14ac:dyDescent="0.25">
      <c r="A753" s="17" t="str">
        <f>IF(AND(C753&gt;='گزارش روزانه'!$F$2,C753&lt;='گزارش روزانه'!$F$4,J753='گزارش روزانه'!$D$6),MAX($A$1:A752)+1,"")</f>
        <v/>
      </c>
      <c r="B753" s="10">
        <v>752</v>
      </c>
      <c r="C753" s="10" t="s">
        <v>2216</v>
      </c>
      <c r="D753" s="10" t="s">
        <v>2227</v>
      </c>
      <c r="E753" s="11">
        <v>0</v>
      </c>
      <c r="F753" s="11">
        <v>208450581</v>
      </c>
      <c r="G753" s="11">
        <v>208503401</v>
      </c>
      <c r="H7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53" s="10">
        <f>VALUE(IFERROR(MID(Table1[شرح],11,FIND("سهم",Table1[شرح])-11),0))</f>
        <v>14419</v>
      </c>
      <c r="J753" s="10" t="str">
        <f>IFERROR(MID(Table1[شرح],FIND("سهم",Table1[شرح])+4,FIND("به نرخ",Table1[شرح])-FIND("سهم",Table1[شرح])-5),"")</f>
        <v>باما(کاما1)</v>
      </c>
      <c r="K753" s="10" t="str">
        <f>CHOOSE(MID(Table1[تاریخ],6,2),"فروردین","اردیبهشت","خرداد","تیر","مرداد","شهریور","مهر","آبان","آذر","دی","بهمن","اسفند")</f>
        <v>خرداد</v>
      </c>
      <c r="L753" s="10" t="str">
        <f>LEFT(Table1[[#All],[تاریخ]],4)</f>
        <v>1398</v>
      </c>
      <c r="M753" s="13" t="str">
        <f>Table1[سال]&amp;"-"&amp;Table1[ماه]</f>
        <v>1398-خرداد</v>
      </c>
      <c r="N753" s="9"/>
    </row>
    <row r="754" spans="1:14" ht="15.75" x14ac:dyDescent="0.25">
      <c r="A754" s="17" t="str">
        <f>IF(AND(C754&gt;='گزارش روزانه'!$F$2,C754&lt;='گزارش روزانه'!$F$4,J754='گزارش روزانه'!$D$6),MAX($A$1:A753)+1,"")</f>
        <v/>
      </c>
      <c r="B754" s="10">
        <v>753</v>
      </c>
      <c r="C754" s="10" t="s">
        <v>2216</v>
      </c>
      <c r="D754" s="10" t="s">
        <v>2228</v>
      </c>
      <c r="E754" s="11">
        <v>0</v>
      </c>
      <c r="F754" s="11">
        <v>500000000</v>
      </c>
      <c r="G754" s="11">
        <v>52820</v>
      </c>
      <c r="H7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54" s="10">
        <f>VALUE(IFERROR(MID(Table1[شرح],11,FIND("سهم",Table1[شرح])-11),0))</f>
        <v>0</v>
      </c>
      <c r="J754" s="10" t="str">
        <f>IFERROR(MID(Table1[شرح],FIND("سهم",Table1[شرح])+4,FIND("به نرخ",Table1[شرح])-FIND("سهم",Table1[شرح])-5),"")</f>
        <v/>
      </c>
      <c r="K754" s="10" t="str">
        <f>CHOOSE(MID(Table1[تاریخ],6,2),"فروردین","اردیبهشت","خرداد","تیر","مرداد","شهریور","مهر","آبان","آذر","دی","بهمن","اسفند")</f>
        <v>خرداد</v>
      </c>
      <c r="L754" s="10" t="str">
        <f>LEFT(Table1[[#All],[تاریخ]],4)</f>
        <v>1398</v>
      </c>
      <c r="M754" s="13" t="str">
        <f>Table1[سال]&amp;"-"&amp;Table1[ماه]</f>
        <v>1398-خرداد</v>
      </c>
      <c r="N754" s="9"/>
    </row>
    <row r="755" spans="1:14" ht="15.75" x14ac:dyDescent="0.25">
      <c r="A755" s="17" t="str">
        <f>IF(AND(C755&gt;='گزارش روزانه'!$F$2,C755&lt;='گزارش روزانه'!$F$4,J755='گزارش روزانه'!$D$6),MAX($A$1:A754)+1,"")</f>
        <v/>
      </c>
      <c r="B755" s="10">
        <v>754</v>
      </c>
      <c r="C755" s="10" t="s">
        <v>2216</v>
      </c>
      <c r="D755" s="10" t="s">
        <v>2229</v>
      </c>
      <c r="E755" s="11">
        <v>0</v>
      </c>
      <c r="F755" s="11">
        <v>500000000</v>
      </c>
      <c r="G755" s="11">
        <v>-499947180</v>
      </c>
      <c r="H7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55" s="10">
        <f>VALUE(IFERROR(MID(Table1[شرح],11,FIND("سهم",Table1[شرح])-11),0))</f>
        <v>0</v>
      </c>
      <c r="J755" s="10" t="str">
        <f>IFERROR(MID(Table1[شرح],FIND("سهم",Table1[شرح])+4,FIND("به نرخ",Table1[شرح])-FIND("سهم",Table1[شرح])-5),"")</f>
        <v/>
      </c>
      <c r="K755" s="10" t="str">
        <f>CHOOSE(MID(Table1[تاریخ],6,2),"فروردین","اردیبهشت","خرداد","تیر","مرداد","شهریور","مهر","آبان","آذر","دی","بهمن","اسفند")</f>
        <v>خرداد</v>
      </c>
      <c r="L755" s="10" t="str">
        <f>LEFT(Table1[[#All],[تاریخ]],4)</f>
        <v>1398</v>
      </c>
      <c r="M755" s="13" t="str">
        <f>Table1[سال]&amp;"-"&amp;Table1[ماه]</f>
        <v>1398-خرداد</v>
      </c>
      <c r="N755" s="9"/>
    </row>
    <row r="756" spans="1:14" ht="15.75" x14ac:dyDescent="0.25">
      <c r="A756" s="17" t="str">
        <f>IF(AND(C756&gt;='گزارش روزانه'!$F$2,C756&lt;='گزارش روزانه'!$F$4,J756='گزارش روزانه'!$D$6),MAX($A$1:A755)+1,"")</f>
        <v/>
      </c>
      <c r="B756" s="10">
        <v>755</v>
      </c>
      <c r="C756" s="10" t="s">
        <v>2214</v>
      </c>
      <c r="D756" s="10" t="s">
        <v>2215</v>
      </c>
      <c r="E756" s="11">
        <v>20015723</v>
      </c>
      <c r="F756" s="11">
        <v>0</v>
      </c>
      <c r="G756" s="11">
        <v>-19993558</v>
      </c>
      <c r="H7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56" s="10">
        <f>VALUE(IFERROR(MID(Table1[شرح],11,FIND("سهم",Table1[شرح])-11),0))</f>
        <v>5598</v>
      </c>
      <c r="J756" s="10" t="str">
        <f>IFERROR(MID(Table1[شرح],FIND("سهم",Table1[شرح])+4,FIND("به نرخ",Table1[شرح])-FIND("سهم",Table1[شرح])-5),"")</f>
        <v>سرمایه گذاری صنایع پتروشیمی(وپترو1)</v>
      </c>
      <c r="K756" s="10" t="str">
        <f>CHOOSE(MID(Table1[تاریخ],6,2),"فروردین","اردیبهشت","خرداد","تیر","مرداد","شهریور","مهر","آبان","آذر","دی","بهمن","اسفند")</f>
        <v>خرداد</v>
      </c>
      <c r="L756" s="10" t="str">
        <f>LEFT(Table1[[#All],[تاریخ]],4)</f>
        <v>1398</v>
      </c>
      <c r="M756" s="13" t="str">
        <f>Table1[سال]&amp;"-"&amp;Table1[ماه]</f>
        <v>1398-خرداد</v>
      </c>
      <c r="N756" s="9"/>
    </row>
    <row r="757" spans="1:14" ht="15.75" x14ac:dyDescent="0.25">
      <c r="A757" s="17" t="str">
        <f>IF(AND(C757&gt;='گزارش روزانه'!$F$2,C757&lt;='گزارش روزانه'!$F$4,J757='گزارش روزانه'!$D$6),MAX($A$1:A756)+1,"")</f>
        <v/>
      </c>
      <c r="B757" s="10">
        <v>756</v>
      </c>
      <c r="C757" s="10" t="s">
        <v>2211</v>
      </c>
      <c r="D757" s="10" t="s">
        <v>2212</v>
      </c>
      <c r="E757" s="11">
        <v>2969377</v>
      </c>
      <c r="F757" s="11">
        <v>0</v>
      </c>
      <c r="G757" s="11">
        <v>-2962935</v>
      </c>
      <c r="H7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57" s="10">
        <f>VALUE(IFERROR(MID(Table1[شرح],11,FIND("سهم",Table1[شرح])-11),0))</f>
        <v>63</v>
      </c>
      <c r="J757" s="10" t="str">
        <f>IFERROR(MID(Table1[شرح],FIND("سهم",Table1[شرح])+4,FIND("به نرخ",Table1[شرح])-FIND("سهم",Table1[شرح])-5),"")</f>
        <v>سایر اشخاص بورس انرژی(انرژی31)</v>
      </c>
      <c r="K757" s="10" t="str">
        <f>CHOOSE(MID(Table1[تاریخ],6,2),"فروردین","اردیبهشت","خرداد","تیر","مرداد","شهریور","مهر","آبان","آذر","دی","بهمن","اسفند")</f>
        <v>خرداد</v>
      </c>
      <c r="L757" s="10" t="str">
        <f>LEFT(Table1[[#All],[تاریخ]],4)</f>
        <v>1398</v>
      </c>
      <c r="M757" s="13" t="str">
        <f>Table1[سال]&amp;"-"&amp;Table1[ماه]</f>
        <v>1398-خرداد</v>
      </c>
      <c r="N757" s="9"/>
    </row>
    <row r="758" spans="1:14" ht="15.75" x14ac:dyDescent="0.25">
      <c r="A758" s="17" t="str">
        <f>IF(AND(C758&gt;='گزارش روزانه'!$F$2,C758&lt;='گزارش روزانه'!$F$4,J758='گزارش روزانه'!$D$6),MAX($A$1:A757)+1,"")</f>
        <v/>
      </c>
      <c r="B758" s="10">
        <v>757</v>
      </c>
      <c r="C758" s="10" t="s">
        <v>2211</v>
      </c>
      <c r="D758" s="10" t="s">
        <v>2213</v>
      </c>
      <c r="E758" s="11">
        <v>0</v>
      </c>
      <c r="F758" s="11">
        <v>20000000</v>
      </c>
      <c r="G758" s="11">
        <v>6442</v>
      </c>
      <c r="H7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58" s="10">
        <f>VALUE(IFERROR(MID(Table1[شرح],11,FIND("سهم",Table1[شرح])-11),0))</f>
        <v>0</v>
      </c>
      <c r="J758" s="10" t="str">
        <f>IFERROR(MID(Table1[شرح],FIND("سهم",Table1[شرح])+4,FIND("به نرخ",Table1[شرح])-FIND("سهم",Table1[شرح])-5),"")</f>
        <v/>
      </c>
      <c r="K758" s="10" t="str">
        <f>CHOOSE(MID(Table1[تاریخ],6,2),"فروردین","اردیبهشت","خرداد","تیر","مرداد","شهریور","مهر","آبان","آذر","دی","بهمن","اسفند")</f>
        <v>خرداد</v>
      </c>
      <c r="L758" s="10" t="str">
        <f>LEFT(Table1[[#All],[تاریخ]],4)</f>
        <v>1398</v>
      </c>
      <c r="M758" s="13" t="str">
        <f>Table1[سال]&amp;"-"&amp;Table1[ماه]</f>
        <v>1398-خرداد</v>
      </c>
      <c r="N758" s="9"/>
    </row>
    <row r="759" spans="1:14" ht="15.75" x14ac:dyDescent="0.25">
      <c r="A759" s="17" t="str">
        <f>IF(AND(C759&gt;='گزارش روزانه'!$F$2,C759&lt;='گزارش روزانه'!$F$4,J759='گزارش روزانه'!$D$6),MAX($A$1:A758)+1,"")</f>
        <v/>
      </c>
      <c r="B759" s="10">
        <v>758</v>
      </c>
      <c r="C759" s="10" t="s">
        <v>2209</v>
      </c>
      <c r="D759" s="10" t="s">
        <v>2210</v>
      </c>
      <c r="E759" s="11">
        <v>0</v>
      </c>
      <c r="F759" s="11">
        <v>3000000</v>
      </c>
      <c r="G759" s="11">
        <v>37065</v>
      </c>
      <c r="H7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59" s="10">
        <f>VALUE(IFERROR(MID(Table1[شرح],11,FIND("سهم",Table1[شرح])-11),0))</f>
        <v>0</v>
      </c>
      <c r="J759" s="10" t="str">
        <f>IFERROR(MID(Table1[شرح],FIND("سهم",Table1[شرح])+4,FIND("به نرخ",Table1[شرح])-FIND("سهم",Table1[شرح])-5),"")</f>
        <v/>
      </c>
      <c r="K759" s="10" t="str">
        <f>CHOOSE(MID(Table1[تاریخ],6,2),"فروردین","اردیبهشت","خرداد","تیر","مرداد","شهریور","مهر","آبان","آذر","دی","بهمن","اسفند")</f>
        <v>خرداد</v>
      </c>
      <c r="L759" s="10" t="str">
        <f>LEFT(Table1[[#All],[تاریخ]],4)</f>
        <v>1398</v>
      </c>
      <c r="M759" s="13" t="str">
        <f>Table1[سال]&amp;"-"&amp;Table1[ماه]</f>
        <v>1398-خرداد</v>
      </c>
      <c r="N759" s="9"/>
    </row>
    <row r="760" spans="1:14" ht="15.75" x14ac:dyDescent="0.25">
      <c r="A760" s="17" t="str">
        <f>IF(AND(C760&gt;='گزارش روزانه'!$F$2,C760&lt;='گزارش روزانه'!$F$4,J760='گزارش روزانه'!$D$6),MAX($A$1:A759)+1,"")</f>
        <v/>
      </c>
      <c r="B760" s="10">
        <v>759</v>
      </c>
      <c r="C760" s="10" t="s">
        <v>2200</v>
      </c>
      <c r="D760" s="10" t="s">
        <v>2201</v>
      </c>
      <c r="E760" s="11">
        <v>12117975</v>
      </c>
      <c r="F760" s="11">
        <v>0</v>
      </c>
      <c r="G760" s="11">
        <v>-299978983</v>
      </c>
      <c r="H7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0" s="10">
        <f>VALUE(IFERROR(MID(Table1[شرح],11,FIND("سهم",Table1[شرح])-11),0))</f>
        <v>3226</v>
      </c>
      <c r="J760" s="10" t="str">
        <f>IFERROR(MID(Table1[شرح],FIND("سهم",Table1[شرح])+4,FIND("به نرخ",Table1[شرح])-FIND("سهم",Table1[شرح])-5),"")</f>
        <v>سرمایه گذاری صنایع پتروشیمی(وپترو1)</v>
      </c>
      <c r="K760" s="10" t="str">
        <f>CHOOSE(MID(Table1[تاریخ],6,2),"فروردین","اردیبهشت","خرداد","تیر","مرداد","شهریور","مهر","آبان","آذر","دی","بهمن","اسفند")</f>
        <v>خرداد</v>
      </c>
      <c r="L760" s="10" t="str">
        <f>LEFT(Table1[[#All],[تاریخ]],4)</f>
        <v>1398</v>
      </c>
      <c r="M760" s="13" t="str">
        <f>Table1[سال]&amp;"-"&amp;Table1[ماه]</f>
        <v>1398-خرداد</v>
      </c>
      <c r="N760" s="9"/>
    </row>
    <row r="761" spans="1:14" ht="15.75" x14ac:dyDescent="0.25">
      <c r="A761" s="17" t="str">
        <f>IF(AND(C761&gt;='گزارش روزانه'!$F$2,C761&lt;='گزارش روزانه'!$F$4,J761='گزارش روزانه'!$D$6),MAX($A$1:A760)+1,"")</f>
        <v/>
      </c>
      <c r="B761" s="10">
        <v>760</v>
      </c>
      <c r="C761" s="10" t="s">
        <v>2200</v>
      </c>
      <c r="D761" s="10" t="s">
        <v>2202</v>
      </c>
      <c r="E761" s="11">
        <v>6703956</v>
      </c>
      <c r="F761" s="11">
        <v>0</v>
      </c>
      <c r="G761" s="11">
        <v>-287861008</v>
      </c>
      <c r="H7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1" s="10">
        <f>VALUE(IFERROR(MID(Table1[شرح],11,FIND("سهم",Table1[شرح])-11),0))</f>
        <v>1804</v>
      </c>
      <c r="J761" s="10" t="str">
        <f>IFERROR(MID(Table1[شرح],FIND("سهم",Table1[شرح])+4,FIND("به نرخ",Table1[شرح])-FIND("سهم",Table1[شرح])-5),"")</f>
        <v>سرمایه گذاری صنایع پتروشیمی(وپترو1)</v>
      </c>
      <c r="K761" s="10" t="str">
        <f>CHOOSE(MID(Table1[تاریخ],6,2),"فروردین","اردیبهشت","خرداد","تیر","مرداد","شهریور","مهر","آبان","آذر","دی","بهمن","اسفند")</f>
        <v>خرداد</v>
      </c>
      <c r="L761" s="10" t="str">
        <f>LEFT(Table1[[#All],[تاریخ]],4)</f>
        <v>1398</v>
      </c>
      <c r="M761" s="13" t="str">
        <f>Table1[سال]&amp;"-"&amp;Table1[ماه]</f>
        <v>1398-خرداد</v>
      </c>
      <c r="N761" s="9"/>
    </row>
    <row r="762" spans="1:14" ht="15.75" x14ac:dyDescent="0.25">
      <c r="A762" s="17" t="str">
        <f>IF(AND(C762&gt;='گزارش روزانه'!$F$2,C762&lt;='گزارش روزانه'!$F$4,J762='گزارش روزانه'!$D$6),MAX($A$1:A761)+1,"")</f>
        <v/>
      </c>
      <c r="B762" s="10">
        <v>761</v>
      </c>
      <c r="C762" s="10" t="s">
        <v>2200</v>
      </c>
      <c r="D762" s="10" t="s">
        <v>2203</v>
      </c>
      <c r="E762" s="11">
        <v>37553442</v>
      </c>
      <c r="F762" s="11">
        <v>0</v>
      </c>
      <c r="G762" s="11">
        <v>-281157052</v>
      </c>
      <c r="H7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2" s="10">
        <f>VALUE(IFERROR(MID(Table1[شرح],11,FIND("سهم",Table1[شرح])-11),0))</f>
        <v>10000</v>
      </c>
      <c r="J762" s="10" t="str">
        <f>IFERROR(MID(Table1[شرح],FIND("سهم",Table1[شرح])+4,FIND("به نرخ",Table1[شرح])-FIND("سهم",Table1[شرح])-5),"")</f>
        <v>سرمایه گذاری صنایع پتروشیمی(وپترو1)</v>
      </c>
      <c r="K762" s="10" t="str">
        <f>CHOOSE(MID(Table1[تاریخ],6,2),"فروردین","اردیبهشت","خرداد","تیر","مرداد","شهریور","مهر","آبان","آذر","دی","بهمن","اسفند")</f>
        <v>خرداد</v>
      </c>
      <c r="L762" s="10" t="str">
        <f>LEFT(Table1[[#All],[تاریخ]],4)</f>
        <v>1398</v>
      </c>
      <c r="M762" s="13" t="str">
        <f>Table1[سال]&amp;"-"&amp;Table1[ماه]</f>
        <v>1398-خرداد</v>
      </c>
      <c r="N762" s="9"/>
    </row>
    <row r="763" spans="1:14" ht="15.75" x14ac:dyDescent="0.25">
      <c r="A763" s="17" t="str">
        <f>IF(AND(C763&gt;='گزارش روزانه'!$F$2,C763&lt;='گزارش روزانه'!$F$4,J763='گزارش روزانه'!$D$6),MAX($A$1:A762)+1,"")</f>
        <v/>
      </c>
      <c r="B763" s="10">
        <v>762</v>
      </c>
      <c r="C763" s="10" t="s">
        <v>2200</v>
      </c>
      <c r="D763" s="10" t="s">
        <v>2204</v>
      </c>
      <c r="E763" s="11">
        <v>18916664</v>
      </c>
      <c r="F763" s="11">
        <v>0</v>
      </c>
      <c r="G763" s="11">
        <v>-243603610</v>
      </c>
      <c r="H7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3" s="10">
        <f>VALUE(IFERROR(MID(Table1[شرح],11,FIND("سهم",Table1[شرح])-11),0))</f>
        <v>5089</v>
      </c>
      <c r="J763" s="10" t="str">
        <f>IFERROR(MID(Table1[شرح],FIND("سهم",Table1[شرح])+4,FIND("به نرخ",Table1[شرح])-FIND("سهم",Table1[شرح])-5),"")</f>
        <v>سرمایه گذاری صنایع پتروشیمی(وپترو1)</v>
      </c>
      <c r="K763" s="10" t="str">
        <f>CHOOSE(MID(Table1[تاریخ],6,2),"فروردین","اردیبهشت","خرداد","تیر","مرداد","شهریور","مهر","آبان","آذر","دی","بهمن","اسفند")</f>
        <v>خرداد</v>
      </c>
      <c r="L763" s="10" t="str">
        <f>LEFT(Table1[[#All],[تاریخ]],4)</f>
        <v>1398</v>
      </c>
      <c r="M763" s="13" t="str">
        <f>Table1[سال]&amp;"-"&amp;Table1[ماه]</f>
        <v>1398-خرداد</v>
      </c>
      <c r="N763" s="9"/>
    </row>
    <row r="764" spans="1:14" ht="15.75" x14ac:dyDescent="0.25">
      <c r="A764" s="17" t="str">
        <f>IF(AND(C764&gt;='گزارش روزانه'!$F$2,C764&lt;='گزارش روزانه'!$F$4,J764='گزارش روزانه'!$D$6),MAX($A$1:A763)+1,"")</f>
        <v/>
      </c>
      <c r="B764" s="10">
        <v>763</v>
      </c>
      <c r="C764" s="10" t="s">
        <v>2200</v>
      </c>
      <c r="D764" s="10" t="s">
        <v>2205</v>
      </c>
      <c r="E764" s="11">
        <v>42059745</v>
      </c>
      <c r="F764" s="11">
        <v>0</v>
      </c>
      <c r="G764" s="11">
        <v>-224686946</v>
      </c>
      <c r="H7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4" s="10">
        <f>VALUE(IFERROR(MID(Table1[شرح],11,FIND("سهم",Table1[شرح])-11),0))</f>
        <v>11470</v>
      </c>
      <c r="J764" s="10" t="str">
        <f>IFERROR(MID(Table1[شرح],FIND("سهم",Table1[شرح])+4,FIND("به نرخ",Table1[شرح])-FIND("سهم",Table1[شرح])-5),"")</f>
        <v>سرمایه گذاری صنایع پتروشیمی(وپترو1)</v>
      </c>
      <c r="K764" s="10" t="str">
        <f>CHOOSE(MID(Table1[تاریخ],6,2),"فروردین","اردیبهشت","خرداد","تیر","مرداد","شهریور","مهر","آبان","آذر","دی","بهمن","اسفند")</f>
        <v>خرداد</v>
      </c>
      <c r="L764" s="10" t="str">
        <f>LEFT(Table1[[#All],[تاریخ]],4)</f>
        <v>1398</v>
      </c>
      <c r="M764" s="13" t="str">
        <f>Table1[سال]&amp;"-"&amp;Table1[ماه]</f>
        <v>1398-خرداد</v>
      </c>
      <c r="N764" s="9"/>
    </row>
    <row r="765" spans="1:14" ht="15.75" x14ac:dyDescent="0.25">
      <c r="A765" s="17" t="str">
        <f>IF(AND(C765&gt;='گزارش روزانه'!$F$2,C765&lt;='گزارش روزانه'!$F$4,J765='گزارش روزانه'!$D$6),MAX($A$1:A764)+1,"")</f>
        <v/>
      </c>
      <c r="B765" s="10">
        <v>764</v>
      </c>
      <c r="C765" s="10" t="s">
        <v>2200</v>
      </c>
      <c r="D765" s="10" t="s">
        <v>2206</v>
      </c>
      <c r="E765" s="11">
        <v>79821217</v>
      </c>
      <c r="F765" s="11">
        <v>0</v>
      </c>
      <c r="G765" s="11">
        <v>-182627201</v>
      </c>
      <c r="H7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5" s="10">
        <f>VALUE(IFERROR(MID(Table1[شرح],11,FIND("سهم",Table1[شرح])-11),0))</f>
        <v>21244</v>
      </c>
      <c r="J765" s="10" t="str">
        <f>IFERROR(MID(Table1[شرح],FIND("سهم",Table1[شرح])+4,FIND("به نرخ",Table1[شرح])-FIND("سهم",Table1[شرح])-5),"")</f>
        <v>سرمایه گذاری صنایع پتروشیمی(وپترو1)</v>
      </c>
      <c r="K765" s="10" t="str">
        <f>CHOOSE(MID(Table1[تاریخ],6,2),"فروردین","اردیبهشت","خرداد","تیر","مرداد","شهریور","مهر","آبان","آذر","دی","بهمن","اسفند")</f>
        <v>خرداد</v>
      </c>
      <c r="L765" s="10" t="str">
        <f>LEFT(Table1[[#All],[تاریخ]],4)</f>
        <v>1398</v>
      </c>
      <c r="M765" s="13" t="str">
        <f>Table1[سال]&amp;"-"&amp;Table1[ماه]</f>
        <v>1398-خرداد</v>
      </c>
      <c r="N765" s="9"/>
    </row>
    <row r="766" spans="1:14" ht="15.75" x14ac:dyDescent="0.25">
      <c r="A766" s="17" t="str">
        <f>IF(AND(C766&gt;='گزارش روزانه'!$F$2,C766&lt;='گزارش روزانه'!$F$4,J766='گزارش روزانه'!$D$6),MAX($A$1:A765)+1,"")</f>
        <v/>
      </c>
      <c r="B766" s="10">
        <v>765</v>
      </c>
      <c r="C766" s="10" t="s">
        <v>2200</v>
      </c>
      <c r="D766" s="10" t="s">
        <v>2207</v>
      </c>
      <c r="E766" s="11">
        <v>10143506</v>
      </c>
      <c r="F766" s="11">
        <v>0</v>
      </c>
      <c r="G766" s="11">
        <v>-102805984</v>
      </c>
      <c r="H7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6" s="10">
        <f>VALUE(IFERROR(MID(Table1[شرح],11,FIND("سهم",Table1[شرح])-11),0))</f>
        <v>2734</v>
      </c>
      <c r="J766" s="10" t="str">
        <f>IFERROR(MID(Table1[شرح],FIND("سهم",Table1[شرح])+4,FIND("به نرخ",Table1[شرح])-FIND("سهم",Table1[شرح])-5),"")</f>
        <v>سرمایه گذاری صنایع پتروشیمی(وپترو1)</v>
      </c>
      <c r="K766" s="10" t="str">
        <f>CHOOSE(MID(Table1[تاریخ],6,2),"فروردین","اردیبهشت","خرداد","تیر","مرداد","شهریور","مهر","آبان","آذر","دی","بهمن","اسفند")</f>
        <v>خرداد</v>
      </c>
      <c r="L766" s="10" t="str">
        <f>LEFT(Table1[[#All],[تاریخ]],4)</f>
        <v>1398</v>
      </c>
      <c r="M766" s="13" t="str">
        <f>Table1[سال]&amp;"-"&amp;Table1[ماه]</f>
        <v>1398-خرداد</v>
      </c>
      <c r="N766" s="9"/>
    </row>
    <row r="767" spans="1:14" ht="15.75" x14ac:dyDescent="0.25">
      <c r="A767" s="17" t="str">
        <f>IF(AND(C767&gt;='گزارش روزانه'!$F$2,C767&lt;='گزارش روزانه'!$F$4,J767='گزارش روزانه'!$D$6),MAX($A$1:A766)+1,"")</f>
        <v/>
      </c>
      <c r="B767" s="10">
        <v>766</v>
      </c>
      <c r="C767" s="10" t="s">
        <v>2200</v>
      </c>
      <c r="D767" s="10" t="s">
        <v>2208</v>
      </c>
      <c r="E767" s="11">
        <v>92699543</v>
      </c>
      <c r="F767" s="11">
        <v>0</v>
      </c>
      <c r="G767" s="11">
        <v>-92662478</v>
      </c>
      <c r="H7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7" s="10">
        <f>VALUE(IFERROR(MID(Table1[شرح],11,FIND("سهم",Table1[شرح])-11),0))</f>
        <v>24871</v>
      </c>
      <c r="J767" s="10" t="str">
        <f>IFERROR(MID(Table1[شرح],FIND("سهم",Table1[شرح])+4,FIND("به نرخ",Table1[شرح])-FIND("سهم",Table1[شرح])-5),"")</f>
        <v>سرمایه گذاری صنایع پتروشیمی(وپترو1)</v>
      </c>
      <c r="K767" s="10" t="str">
        <f>CHOOSE(MID(Table1[تاریخ],6,2),"فروردین","اردیبهشت","خرداد","تیر","مرداد","شهریور","مهر","آبان","آذر","دی","بهمن","اسفند")</f>
        <v>خرداد</v>
      </c>
      <c r="L767" s="10" t="str">
        <f>LEFT(Table1[[#All],[تاریخ]],4)</f>
        <v>1398</v>
      </c>
      <c r="M767" s="13" t="str">
        <f>Table1[سال]&amp;"-"&amp;Table1[ماه]</f>
        <v>1398-خرداد</v>
      </c>
      <c r="N767" s="9"/>
    </row>
    <row r="768" spans="1:14" ht="15.75" x14ac:dyDescent="0.25">
      <c r="A768" s="17" t="str">
        <f>IF(AND(C768&gt;='گزارش روزانه'!$F$2,C768&lt;='گزارش روزانه'!$F$4,J768='گزارش روزانه'!$D$6),MAX($A$1:A767)+1,"")</f>
        <v/>
      </c>
      <c r="B768" s="10">
        <v>767</v>
      </c>
      <c r="C768" s="10" t="s">
        <v>2198</v>
      </c>
      <c r="D768" s="10" t="s">
        <v>2199</v>
      </c>
      <c r="E768" s="11">
        <v>0</v>
      </c>
      <c r="F768" s="11">
        <v>300000000</v>
      </c>
      <c r="G768" s="11">
        <v>21017</v>
      </c>
      <c r="H7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68" s="10">
        <f>VALUE(IFERROR(MID(Table1[شرح],11,FIND("سهم",Table1[شرح])-11),0))</f>
        <v>0</v>
      </c>
      <c r="J768" s="10" t="str">
        <f>IFERROR(MID(Table1[شرح],FIND("سهم",Table1[شرح])+4,FIND("به نرخ",Table1[شرح])-FIND("سهم",Table1[شرح])-5),"")</f>
        <v/>
      </c>
      <c r="K768" s="10" t="str">
        <f>CHOOSE(MID(Table1[تاریخ],6,2),"فروردین","اردیبهشت","خرداد","تیر","مرداد","شهریور","مهر","آبان","آذر","دی","بهمن","اسفند")</f>
        <v>خرداد</v>
      </c>
      <c r="L768" s="10" t="str">
        <f>LEFT(Table1[[#All],[تاریخ]],4)</f>
        <v>1398</v>
      </c>
      <c r="M768" s="13" t="str">
        <f>Table1[سال]&amp;"-"&amp;Table1[ماه]</f>
        <v>1398-خرداد</v>
      </c>
      <c r="N768" s="9"/>
    </row>
    <row r="769" spans="1:14" ht="15.75" x14ac:dyDescent="0.25">
      <c r="A769" s="17" t="str">
        <f>IF(AND(C769&gt;='گزارش روزانه'!$F$2,C769&lt;='گزارش روزانه'!$F$4,J769='گزارش روزانه'!$D$6),MAX($A$1:A768)+1,"")</f>
        <v/>
      </c>
      <c r="B769" s="10">
        <v>768</v>
      </c>
      <c r="C769" s="10" t="s">
        <v>2190</v>
      </c>
      <c r="D769" s="10" t="s">
        <v>2191</v>
      </c>
      <c r="E769" s="11">
        <v>170725979</v>
      </c>
      <c r="F769" s="11">
        <v>0</v>
      </c>
      <c r="G769" s="11">
        <v>27921</v>
      </c>
      <c r="H7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69" s="10">
        <f>VALUE(IFERROR(MID(Table1[شرح],11,FIND("سهم",Table1[شرح])-11),0))</f>
        <v>3916</v>
      </c>
      <c r="J769" s="10" t="str">
        <f>IFERROR(MID(Table1[شرح],FIND("سهم",Table1[شرح])+4,FIND("به نرخ",Table1[شرح])-FIND("سهم",Table1[شرح])-5),"")</f>
        <v>سایر اشخاص بورس انرژی(انرژی31)</v>
      </c>
      <c r="K769" s="10" t="str">
        <f>CHOOSE(MID(Table1[تاریخ],6,2),"فروردین","اردیبهشت","خرداد","تیر","مرداد","شهریور","مهر","آبان","آذر","دی","بهمن","اسفند")</f>
        <v>خرداد</v>
      </c>
      <c r="L769" s="10" t="str">
        <f>LEFT(Table1[[#All],[تاریخ]],4)</f>
        <v>1398</v>
      </c>
      <c r="M769" s="13" t="str">
        <f>Table1[سال]&amp;"-"&amp;Table1[ماه]</f>
        <v>1398-خرداد</v>
      </c>
      <c r="N769" s="9"/>
    </row>
    <row r="770" spans="1:14" ht="15.75" x14ac:dyDescent="0.25">
      <c r="A770" s="17" t="str">
        <f>IF(AND(C770&gt;='گزارش روزانه'!$F$2,C770&lt;='گزارش روزانه'!$F$4,J770='گزارش روزانه'!$D$6),MAX($A$1:A769)+1,"")</f>
        <v/>
      </c>
      <c r="B770" s="10">
        <v>769</v>
      </c>
      <c r="C770" s="10" t="s">
        <v>2190</v>
      </c>
      <c r="D770" s="10" t="s">
        <v>2192</v>
      </c>
      <c r="E770" s="11">
        <v>0</v>
      </c>
      <c r="F770" s="11">
        <v>22082</v>
      </c>
      <c r="G770" s="11">
        <v>170753900</v>
      </c>
      <c r="H7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70" s="10">
        <f>VALUE(IFERROR(MID(Table1[شرح],11,FIND("سهم",Table1[شرح])-11),0))</f>
        <v>1</v>
      </c>
      <c r="J770" s="10" t="str">
        <f>IFERROR(MID(Table1[شرح],FIND("سهم",Table1[شرح])+4,FIND("به نرخ",Table1[شرح])-FIND("سهم",Table1[شرح])-5),"")</f>
        <v>صنایع خاک چینی ایران(کخاک1)</v>
      </c>
      <c r="K770" s="10" t="str">
        <f>CHOOSE(MID(Table1[تاریخ],6,2),"فروردین","اردیبهشت","خرداد","تیر","مرداد","شهریور","مهر","آبان","آذر","دی","بهمن","اسفند")</f>
        <v>خرداد</v>
      </c>
      <c r="L770" s="10" t="str">
        <f>LEFT(Table1[[#All],[تاریخ]],4)</f>
        <v>1398</v>
      </c>
      <c r="M770" s="13" t="str">
        <f>Table1[سال]&amp;"-"&amp;Table1[ماه]</f>
        <v>1398-خرداد</v>
      </c>
      <c r="N770" s="9"/>
    </row>
    <row r="771" spans="1:14" ht="15.75" x14ac:dyDescent="0.25">
      <c r="A771" s="17" t="str">
        <f>IF(AND(C771&gt;='گزارش روزانه'!$F$2,C771&lt;='گزارش روزانه'!$F$4,J771='گزارش روزانه'!$D$6),MAX($A$1:A770)+1,"")</f>
        <v/>
      </c>
      <c r="B771" s="10">
        <v>770</v>
      </c>
      <c r="C771" s="10" t="s">
        <v>2190</v>
      </c>
      <c r="D771" s="10" t="s">
        <v>2193</v>
      </c>
      <c r="E771" s="11">
        <v>0</v>
      </c>
      <c r="F771" s="11">
        <v>4397702</v>
      </c>
      <c r="G771" s="11">
        <v>170731818</v>
      </c>
      <c r="H7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71" s="10">
        <f>VALUE(IFERROR(MID(Table1[شرح],11,FIND("سهم",Table1[شرح])-11),0))</f>
        <v>200</v>
      </c>
      <c r="J771" s="10" t="str">
        <f>IFERROR(MID(Table1[شرح],FIND("سهم",Table1[شرح])+4,FIND("به نرخ",Table1[شرح])-FIND("سهم",Table1[شرح])-5),"")</f>
        <v>صنایع خاک چینی ایران(کخاک1)</v>
      </c>
      <c r="K771" s="10" t="str">
        <f>CHOOSE(MID(Table1[تاریخ],6,2),"فروردین","اردیبهشت","خرداد","تیر","مرداد","شهریور","مهر","آبان","آذر","دی","بهمن","اسفند")</f>
        <v>خرداد</v>
      </c>
      <c r="L771" s="10" t="str">
        <f>LEFT(Table1[[#All],[تاریخ]],4)</f>
        <v>1398</v>
      </c>
      <c r="M771" s="13" t="str">
        <f>Table1[سال]&amp;"-"&amp;Table1[ماه]</f>
        <v>1398-خرداد</v>
      </c>
      <c r="N771" s="9"/>
    </row>
    <row r="772" spans="1:14" ht="15.75" x14ac:dyDescent="0.25">
      <c r="A772" s="17" t="str">
        <f>IF(AND(C772&gt;='گزارش روزانه'!$F$2,C772&lt;='گزارش روزانه'!$F$4,J772='گزارش روزانه'!$D$6),MAX($A$1:A771)+1,"")</f>
        <v/>
      </c>
      <c r="B772" s="10">
        <v>771</v>
      </c>
      <c r="C772" s="10" t="s">
        <v>2190</v>
      </c>
      <c r="D772" s="10" t="s">
        <v>2194</v>
      </c>
      <c r="E772" s="11">
        <v>0</v>
      </c>
      <c r="F772" s="11">
        <v>45546591</v>
      </c>
      <c r="G772" s="11">
        <v>166334116</v>
      </c>
      <c r="H7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72" s="10">
        <f>VALUE(IFERROR(MID(Table1[شرح],11,FIND("سهم",Table1[شرح])-11),0))</f>
        <v>2080</v>
      </c>
      <c r="J772" s="10" t="str">
        <f>IFERROR(MID(Table1[شرح],FIND("سهم",Table1[شرح])+4,FIND("به نرخ",Table1[شرح])-FIND("سهم",Table1[شرح])-5),"")</f>
        <v>صنایع خاک چینی ایران(کخاک1)</v>
      </c>
      <c r="K772" s="10" t="str">
        <f>CHOOSE(MID(Table1[تاریخ],6,2),"فروردین","اردیبهشت","خرداد","تیر","مرداد","شهریور","مهر","آبان","آذر","دی","بهمن","اسفند")</f>
        <v>خرداد</v>
      </c>
      <c r="L772" s="10" t="str">
        <f>LEFT(Table1[[#All],[تاریخ]],4)</f>
        <v>1398</v>
      </c>
      <c r="M772" s="13" t="str">
        <f>Table1[سال]&amp;"-"&amp;Table1[ماه]</f>
        <v>1398-خرداد</v>
      </c>
      <c r="N772" s="9"/>
    </row>
    <row r="773" spans="1:14" ht="15.75" x14ac:dyDescent="0.25">
      <c r="A773" s="17" t="str">
        <f>IF(AND(C773&gt;='گزارش روزانه'!$F$2,C773&lt;='گزارش روزانه'!$F$4,J773='گزارش روزانه'!$D$6),MAX($A$1:A772)+1,"")</f>
        <v/>
      </c>
      <c r="B773" s="10">
        <v>772</v>
      </c>
      <c r="C773" s="10" t="s">
        <v>2190</v>
      </c>
      <c r="D773" s="10" t="s">
        <v>2195</v>
      </c>
      <c r="E773" s="11">
        <v>0</v>
      </c>
      <c r="F773" s="11">
        <v>44934334</v>
      </c>
      <c r="G773" s="11">
        <v>120787525</v>
      </c>
      <c r="H7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73" s="10">
        <f>VALUE(IFERROR(MID(Table1[شرح],11,FIND("سهم",Table1[شرح])-11),0))</f>
        <v>2050</v>
      </c>
      <c r="J773" s="10" t="str">
        <f>IFERROR(MID(Table1[شرح],FIND("سهم",Table1[شرح])+4,FIND("به نرخ",Table1[شرح])-FIND("سهم",Table1[شرح])-5),"")</f>
        <v>صنایع خاک چینی ایران(کخاک1)</v>
      </c>
      <c r="K773" s="10" t="str">
        <f>CHOOSE(MID(Table1[تاریخ],6,2),"فروردین","اردیبهشت","خرداد","تیر","مرداد","شهریور","مهر","آبان","آذر","دی","بهمن","اسفند")</f>
        <v>خرداد</v>
      </c>
      <c r="L773" s="10" t="str">
        <f>LEFT(Table1[[#All],[تاریخ]],4)</f>
        <v>1398</v>
      </c>
      <c r="M773" s="13" t="str">
        <f>Table1[سال]&amp;"-"&amp;Table1[ماه]</f>
        <v>1398-خرداد</v>
      </c>
      <c r="N773" s="9"/>
    </row>
    <row r="774" spans="1:14" ht="15.75" x14ac:dyDescent="0.25">
      <c r="A774" s="17" t="str">
        <f>IF(AND(C774&gt;='گزارش روزانه'!$F$2,C774&lt;='گزارش روزانه'!$F$4,J774='گزارش روزانه'!$D$6),MAX($A$1:A773)+1,"")</f>
        <v/>
      </c>
      <c r="B774" s="10">
        <v>773</v>
      </c>
      <c r="C774" s="10" t="s">
        <v>2190</v>
      </c>
      <c r="D774" s="10" t="s">
        <v>2196</v>
      </c>
      <c r="E774" s="11">
        <v>0</v>
      </c>
      <c r="F774" s="11">
        <v>24192802</v>
      </c>
      <c r="G774" s="11">
        <v>75853191</v>
      </c>
      <c r="H7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74" s="10">
        <f>VALUE(IFERROR(MID(Table1[شرح],11,FIND("سهم",Table1[شرح])-11),0))</f>
        <v>1100</v>
      </c>
      <c r="J774" s="10" t="str">
        <f>IFERROR(MID(Table1[شرح],FIND("سهم",Table1[شرح])+4,FIND("به نرخ",Table1[شرح])-FIND("سهم",Table1[شرح])-5),"")</f>
        <v>صنایع خاک چینی ایران(کخاک1)</v>
      </c>
      <c r="K774" s="10" t="str">
        <f>CHOOSE(MID(Table1[تاریخ],6,2),"فروردین","اردیبهشت","خرداد","تیر","مرداد","شهریور","مهر","آبان","آذر","دی","بهمن","اسفند")</f>
        <v>خرداد</v>
      </c>
      <c r="L774" s="10" t="str">
        <f>LEFT(Table1[[#All],[تاریخ]],4)</f>
        <v>1398</v>
      </c>
      <c r="M774" s="13" t="str">
        <f>Table1[سال]&amp;"-"&amp;Table1[ماه]</f>
        <v>1398-خرداد</v>
      </c>
      <c r="N774" s="9"/>
    </row>
    <row r="775" spans="1:14" ht="15.75" x14ac:dyDescent="0.25">
      <c r="A775" s="17" t="str">
        <f>IF(AND(C775&gt;='گزارش روزانه'!$F$2,C775&lt;='گزارش روزانه'!$F$4,J775='گزارش روزانه'!$D$6),MAX($A$1:A774)+1,"")</f>
        <v/>
      </c>
      <c r="B775" s="10">
        <v>774</v>
      </c>
      <c r="C775" s="10" t="s">
        <v>2190</v>
      </c>
      <c r="D775" s="10" t="s">
        <v>2197</v>
      </c>
      <c r="E775" s="11">
        <v>0</v>
      </c>
      <c r="F775" s="11">
        <v>51639372</v>
      </c>
      <c r="G775" s="11">
        <v>51660389</v>
      </c>
      <c r="H7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775" s="10">
        <f>VALUE(IFERROR(MID(Table1[شرح],11,FIND("سهم",Table1[شرح])-11),0))</f>
        <v>2349</v>
      </c>
      <c r="J775" s="10" t="str">
        <f>IFERROR(MID(Table1[شرح],FIND("سهم",Table1[شرح])+4,FIND("به نرخ",Table1[شرح])-FIND("سهم",Table1[شرح])-5),"")</f>
        <v>صنایع خاک چینی ایران(کخاک1)</v>
      </c>
      <c r="K775" s="10" t="str">
        <f>CHOOSE(MID(Table1[تاریخ],6,2),"فروردین","اردیبهشت","خرداد","تیر","مرداد","شهریور","مهر","آبان","آذر","دی","بهمن","اسفند")</f>
        <v>خرداد</v>
      </c>
      <c r="L775" s="10" t="str">
        <f>LEFT(Table1[[#All],[تاریخ]],4)</f>
        <v>1398</v>
      </c>
      <c r="M775" s="13" t="str">
        <f>Table1[سال]&amp;"-"&amp;Table1[ماه]</f>
        <v>1398-خرداد</v>
      </c>
      <c r="N775" s="9"/>
    </row>
    <row r="776" spans="1:14" ht="15.75" x14ac:dyDescent="0.25">
      <c r="A776" s="17" t="str">
        <f>IF(AND(C776&gt;='گزارش روزانه'!$F$2,C776&lt;='گزارش روزانه'!$F$4,J776='گزارش روزانه'!$D$6),MAX($A$1:A775)+1,"")</f>
        <v/>
      </c>
      <c r="B776" s="10">
        <v>775</v>
      </c>
      <c r="C776" s="10" t="s">
        <v>2188</v>
      </c>
      <c r="D776" s="10" t="s">
        <v>2189</v>
      </c>
      <c r="E776" s="11">
        <v>0</v>
      </c>
      <c r="F776" s="11">
        <v>58124</v>
      </c>
      <c r="G776" s="11">
        <v>86045</v>
      </c>
      <c r="H7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776" s="10">
        <f>VALUE(IFERROR(MID(Table1[شرح],11,FIND("سهم",Table1[شرح])-11),0))</f>
        <v>0</v>
      </c>
      <c r="J776" s="10" t="str">
        <f>IFERROR(MID(Table1[شرح],FIND("سهم",Table1[شرح])+4,FIND("به نرخ",Table1[شرح])-FIND("سهم",Table1[شرح])-5),"")</f>
        <v/>
      </c>
      <c r="K776" s="10" t="str">
        <f>CHOOSE(MID(Table1[تاریخ],6,2),"فروردین","اردیبهشت","خرداد","تیر","مرداد","شهریور","مهر","آبان","آذر","دی","بهمن","اسفند")</f>
        <v>خرداد</v>
      </c>
      <c r="L776" s="10" t="str">
        <f>LEFT(Table1[[#All],[تاریخ]],4)</f>
        <v>1398</v>
      </c>
      <c r="M776" s="13" t="str">
        <f>Table1[سال]&amp;"-"&amp;Table1[ماه]</f>
        <v>1398-خرداد</v>
      </c>
      <c r="N776" s="9"/>
    </row>
    <row r="777" spans="1:14" ht="15.75" x14ac:dyDescent="0.25">
      <c r="A777" s="17" t="str">
        <f>IF(AND(C777&gt;='گزارش روزانه'!$F$2,C777&lt;='گزارش روزانه'!$F$4,J777='گزارش روزانه'!$D$6),MAX($A$1:A776)+1,"")</f>
        <v/>
      </c>
      <c r="B777" s="10">
        <v>776</v>
      </c>
      <c r="C777" s="10" t="s">
        <v>2186</v>
      </c>
      <c r="D777" s="10" t="s">
        <v>2187</v>
      </c>
      <c r="E777" s="11">
        <v>290003904</v>
      </c>
      <c r="F777" s="11">
        <v>0</v>
      </c>
      <c r="G777" s="11">
        <v>-289917859</v>
      </c>
      <c r="H7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77" s="10">
        <f>VALUE(IFERROR(MID(Table1[شرح],11,FIND("سهم",Table1[شرح])-11),0))</f>
        <v>24420</v>
      </c>
      <c r="J777" s="10" t="str">
        <f>IFERROR(MID(Table1[شرح],FIND("سهم",Table1[شرح])+4,FIND("به نرخ",Table1[شرح])-FIND("سهم",Table1[شرح])-5),"")</f>
        <v>فرابورس ایران(فرابورس1)</v>
      </c>
      <c r="K777" s="10" t="str">
        <f>CHOOSE(MID(Table1[تاریخ],6,2),"فروردین","اردیبهشت","خرداد","تیر","مرداد","شهریور","مهر","آبان","آذر","دی","بهمن","اسفند")</f>
        <v>تیر</v>
      </c>
      <c r="L777" s="10" t="str">
        <f>LEFT(Table1[[#All],[تاریخ]],4)</f>
        <v>1398</v>
      </c>
      <c r="M777" s="13" t="str">
        <f>Table1[سال]&amp;"-"&amp;Table1[ماه]</f>
        <v>1398-تیر</v>
      </c>
      <c r="N777" s="9"/>
    </row>
    <row r="778" spans="1:14" ht="15.75" x14ac:dyDescent="0.25">
      <c r="A778" s="17" t="str">
        <f>IF(AND(C778&gt;='گزارش روزانه'!$F$2,C778&lt;='گزارش روزانه'!$F$4,J778='گزارش روزانه'!$D$6),MAX($A$1:A777)+1,"")</f>
        <v/>
      </c>
      <c r="B778" s="10">
        <v>777</v>
      </c>
      <c r="C778" s="10" t="s">
        <v>2183</v>
      </c>
      <c r="D778" s="10" t="s">
        <v>2184</v>
      </c>
      <c r="E778" s="11">
        <v>1552467</v>
      </c>
      <c r="F778" s="11">
        <v>0</v>
      </c>
      <c r="G778" s="11">
        <v>-1470326</v>
      </c>
      <c r="H7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78" s="10">
        <f>VALUE(IFERROR(MID(Table1[شرح],11,FIND("سهم",Table1[شرح])-11),0))</f>
        <v>303</v>
      </c>
      <c r="J778" s="10" t="str">
        <f>IFERROR(MID(Table1[شرح],FIND("سهم",Table1[شرح])+4,FIND("به نرخ",Table1[شرح])-FIND("سهم",Table1[شرح])-5),"")</f>
        <v>سیمرغ(سیمرغ1)</v>
      </c>
      <c r="K778" s="10" t="str">
        <f>CHOOSE(MID(Table1[تاریخ],6,2),"فروردین","اردیبهشت","خرداد","تیر","مرداد","شهریور","مهر","آبان","آذر","دی","بهمن","اسفند")</f>
        <v>تیر</v>
      </c>
      <c r="L778" s="10" t="str">
        <f>LEFT(Table1[[#All],[تاریخ]],4)</f>
        <v>1398</v>
      </c>
      <c r="M778" s="13" t="str">
        <f>Table1[سال]&amp;"-"&amp;Table1[ماه]</f>
        <v>1398-تیر</v>
      </c>
      <c r="N778" s="9"/>
    </row>
    <row r="779" spans="1:14" ht="15.75" x14ac:dyDescent="0.25">
      <c r="A779" s="17" t="str">
        <f>IF(AND(C779&gt;='گزارش روزانه'!$F$2,C779&lt;='گزارش روزانه'!$F$4,J779='گزارش روزانه'!$D$6),MAX($A$1:A778)+1,"")</f>
        <v/>
      </c>
      <c r="B779" s="10">
        <v>778</v>
      </c>
      <c r="C779" s="10" t="s">
        <v>2183</v>
      </c>
      <c r="D779" s="10" t="s">
        <v>2185</v>
      </c>
      <c r="E779" s="11">
        <v>0</v>
      </c>
      <c r="F779" s="11">
        <v>290000000</v>
      </c>
      <c r="G779" s="11">
        <v>82141</v>
      </c>
      <c r="H7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79" s="10">
        <f>VALUE(IFERROR(MID(Table1[شرح],11,FIND("سهم",Table1[شرح])-11),0))</f>
        <v>0</v>
      </c>
      <c r="J779" s="10" t="str">
        <f>IFERROR(MID(Table1[شرح],FIND("سهم",Table1[شرح])+4,FIND("به نرخ",Table1[شرح])-FIND("سهم",Table1[شرح])-5),"")</f>
        <v/>
      </c>
      <c r="K779" s="10" t="str">
        <f>CHOOSE(MID(Table1[تاریخ],6,2),"فروردین","اردیبهشت","خرداد","تیر","مرداد","شهریور","مهر","آبان","آذر","دی","بهمن","اسفند")</f>
        <v>تیر</v>
      </c>
      <c r="L779" s="10" t="str">
        <f>LEFT(Table1[[#All],[تاریخ]],4)</f>
        <v>1398</v>
      </c>
      <c r="M779" s="13" t="str">
        <f>Table1[سال]&amp;"-"&amp;Table1[ماه]</f>
        <v>1398-تیر</v>
      </c>
      <c r="N779" s="9"/>
    </row>
    <row r="780" spans="1:14" ht="15.75" x14ac:dyDescent="0.25">
      <c r="A780" s="17" t="str">
        <f>IF(AND(C780&gt;='گزارش روزانه'!$F$2,C780&lt;='گزارش روزانه'!$F$4,J780='گزارش روزانه'!$D$6),MAX($A$1:A779)+1,"")</f>
        <v/>
      </c>
      <c r="B780" s="10">
        <v>779</v>
      </c>
      <c r="C780" s="10" t="s">
        <v>2181</v>
      </c>
      <c r="D780" s="10" t="s">
        <v>2182</v>
      </c>
      <c r="E780" s="11">
        <v>0</v>
      </c>
      <c r="F780" s="11">
        <v>4000000</v>
      </c>
      <c r="G780" s="11">
        <v>2529674</v>
      </c>
      <c r="H7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80" s="10">
        <f>VALUE(IFERROR(MID(Table1[شرح],11,FIND("سهم",Table1[شرح])-11),0))</f>
        <v>0</v>
      </c>
      <c r="J780" s="10" t="str">
        <f>IFERROR(MID(Table1[شرح],FIND("سهم",Table1[شرح])+4,FIND("به نرخ",Table1[شرح])-FIND("سهم",Table1[شرح])-5),"")</f>
        <v/>
      </c>
      <c r="K780" s="10" t="str">
        <f>CHOOSE(MID(Table1[تاریخ],6,2),"فروردین","اردیبهشت","خرداد","تیر","مرداد","شهریور","مهر","آبان","آذر","دی","بهمن","اسفند")</f>
        <v>تیر</v>
      </c>
      <c r="L780" s="10" t="str">
        <f>LEFT(Table1[[#All],[تاریخ]],4)</f>
        <v>1398</v>
      </c>
      <c r="M780" s="13" t="str">
        <f>Table1[سال]&amp;"-"&amp;Table1[ماه]</f>
        <v>1398-تیر</v>
      </c>
      <c r="N780" s="9"/>
    </row>
    <row r="781" spans="1:14" ht="15.75" x14ac:dyDescent="0.25">
      <c r="A781" s="17" t="str">
        <f>IF(AND(C781&gt;='گزارش روزانه'!$F$2,C781&lt;='گزارش روزانه'!$F$4,J781='گزارش روزانه'!$D$6),MAX($A$1:A780)+1,"")</f>
        <v/>
      </c>
      <c r="B781" s="10">
        <v>780</v>
      </c>
      <c r="C781" s="10" t="s">
        <v>2178</v>
      </c>
      <c r="D781" s="10" t="s">
        <v>2179</v>
      </c>
      <c r="E781" s="11">
        <v>2518730</v>
      </c>
      <c r="F781" s="11">
        <v>0</v>
      </c>
      <c r="G781" s="11">
        <v>-15992076</v>
      </c>
      <c r="H7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81" s="10">
        <f>VALUE(IFERROR(MID(Table1[شرح],11,FIND("سهم",Table1[شرح])-11),0))</f>
        <v>610</v>
      </c>
      <c r="J781" s="10" t="str">
        <f>IFERROR(MID(Table1[شرح],FIND("سهم",Table1[شرح])+4,FIND("به نرخ",Table1[شرح])-FIND("سهم",Table1[شرح])-5),"")</f>
        <v>سرمایه گذاری صنایع پتروشیمی(وپترو1)</v>
      </c>
      <c r="K781" s="10" t="str">
        <f>CHOOSE(MID(Table1[تاریخ],6,2),"فروردین","اردیبهشت","خرداد","تیر","مرداد","شهریور","مهر","آبان","آذر","دی","بهمن","اسفند")</f>
        <v>تیر</v>
      </c>
      <c r="L781" s="10" t="str">
        <f>LEFT(Table1[[#All],[تاریخ]],4)</f>
        <v>1398</v>
      </c>
      <c r="M781" s="13" t="str">
        <f>Table1[سال]&amp;"-"&amp;Table1[ماه]</f>
        <v>1398-تیر</v>
      </c>
      <c r="N781" s="9"/>
    </row>
    <row r="782" spans="1:14" ht="15.75" x14ac:dyDescent="0.25">
      <c r="A782" s="17" t="str">
        <f>IF(AND(C782&gt;='گزارش روزانه'!$F$2,C782&lt;='گزارش روزانه'!$F$4,J782='گزارش روزانه'!$D$6),MAX($A$1:A781)+1,"")</f>
        <v/>
      </c>
      <c r="B782" s="10">
        <v>781</v>
      </c>
      <c r="C782" s="10" t="s">
        <v>2178</v>
      </c>
      <c r="D782" s="10" t="s">
        <v>2180</v>
      </c>
      <c r="E782" s="11">
        <v>16003020</v>
      </c>
      <c r="F782" s="11">
        <v>0</v>
      </c>
      <c r="G782" s="11">
        <v>-13473346</v>
      </c>
      <c r="H7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82" s="10">
        <f>VALUE(IFERROR(MID(Table1[شرح],11,FIND("سهم",Table1[شرح])-11),0))</f>
        <v>0</v>
      </c>
      <c r="J782" s="10" t="str">
        <f>IFERROR(MID(Table1[شرح],FIND("سهم",Table1[شرح])+4,FIND("به نرخ",Table1[شرح])-FIND("سهم",Table1[شرح])-5),"")</f>
        <v/>
      </c>
      <c r="K782" s="10" t="str">
        <f>CHOOSE(MID(Table1[تاریخ],6,2),"فروردین","اردیبهشت","خرداد","تیر","مرداد","شهریور","مهر","آبان","آذر","دی","بهمن","اسفند")</f>
        <v>تیر</v>
      </c>
      <c r="L782" s="10" t="str">
        <f>LEFT(Table1[[#All],[تاریخ]],4)</f>
        <v>1398</v>
      </c>
      <c r="M782" s="13" t="str">
        <f>Table1[سال]&amp;"-"&amp;Table1[ماه]</f>
        <v>1398-تیر</v>
      </c>
      <c r="N782" s="9"/>
    </row>
    <row r="783" spans="1:14" ht="15.75" x14ac:dyDescent="0.25">
      <c r="A783" s="17" t="str">
        <f>IF(AND(C783&gt;='گزارش روزانه'!$F$2,C783&lt;='گزارش روزانه'!$F$4,J783='گزارش روزانه'!$D$6),MAX($A$1:A782)+1,"")</f>
        <v/>
      </c>
      <c r="B783" s="10">
        <v>782</v>
      </c>
      <c r="C783" s="10" t="s">
        <v>2174</v>
      </c>
      <c r="D783" s="10" t="s">
        <v>2175</v>
      </c>
      <c r="E783" s="11">
        <v>15212592</v>
      </c>
      <c r="F783" s="11">
        <v>0</v>
      </c>
      <c r="G783" s="11">
        <v>-39989581</v>
      </c>
      <c r="H7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83" s="10">
        <f>VALUE(IFERROR(MID(Table1[شرح],11,FIND("سهم",Table1[شرح])-11),0))</f>
        <v>4018</v>
      </c>
      <c r="J783" s="10" t="str">
        <f>IFERROR(MID(Table1[شرح],FIND("سهم",Table1[شرح])+4,FIND("به نرخ",Table1[شرح])-FIND("سهم",Table1[شرح])-5),"")</f>
        <v>داروسازی سبحان انکولوژی(دسانکو1)</v>
      </c>
      <c r="K783" s="10" t="str">
        <f>CHOOSE(MID(Table1[تاریخ],6,2),"فروردین","اردیبهشت","خرداد","تیر","مرداد","شهریور","مهر","آبان","آذر","دی","بهمن","اسفند")</f>
        <v>تیر</v>
      </c>
      <c r="L783" s="10" t="str">
        <f>LEFT(Table1[[#All],[تاریخ]],4)</f>
        <v>1398</v>
      </c>
      <c r="M783" s="13" t="str">
        <f>Table1[سال]&amp;"-"&amp;Table1[ماه]</f>
        <v>1398-تیر</v>
      </c>
      <c r="N783" s="9"/>
    </row>
    <row r="784" spans="1:14" ht="15.75" x14ac:dyDescent="0.25">
      <c r="A784" s="17" t="str">
        <f>IF(AND(C784&gt;='گزارش روزانه'!$F$2,C784&lt;='گزارش روزانه'!$F$4,J784='گزارش روزانه'!$D$6),MAX($A$1:A783)+1,"")</f>
        <v/>
      </c>
      <c r="B784" s="10">
        <v>783</v>
      </c>
      <c r="C784" s="10" t="s">
        <v>2174</v>
      </c>
      <c r="D784" s="10" t="s">
        <v>2176</v>
      </c>
      <c r="E784" s="11">
        <v>24784913</v>
      </c>
      <c r="F784" s="11">
        <v>0</v>
      </c>
      <c r="G784" s="11">
        <v>-24776989</v>
      </c>
      <c r="H7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84" s="10">
        <f>VALUE(IFERROR(MID(Table1[شرح],11,FIND("سهم",Table1[شرح])-11),0))</f>
        <v>6510</v>
      </c>
      <c r="J784" s="10" t="str">
        <f>IFERROR(MID(Table1[شرح],FIND("سهم",Table1[شرح])+4,FIND("به نرخ",Table1[شرح])-FIND("سهم",Table1[شرح])-5),"")</f>
        <v>داروسازی سبحان انکولوژی(دسانکو1)</v>
      </c>
      <c r="K784" s="10" t="str">
        <f>CHOOSE(MID(Table1[تاریخ],6,2),"فروردین","اردیبهشت","خرداد","تیر","مرداد","شهریور","مهر","آبان","آذر","دی","بهمن","اسفند")</f>
        <v>تیر</v>
      </c>
      <c r="L784" s="10" t="str">
        <f>LEFT(Table1[[#All],[تاریخ]],4)</f>
        <v>1398</v>
      </c>
      <c r="M784" s="13" t="str">
        <f>Table1[سال]&amp;"-"&amp;Table1[ماه]</f>
        <v>1398-تیر</v>
      </c>
      <c r="N784" s="9"/>
    </row>
    <row r="785" spans="1:14" ht="15.75" x14ac:dyDescent="0.25">
      <c r="A785" s="17" t="str">
        <f>IF(AND(C785&gt;='گزارش روزانه'!$F$2,C785&lt;='گزارش روزانه'!$F$4,J785='گزارش روزانه'!$D$6),MAX($A$1:A784)+1,"")</f>
        <v/>
      </c>
      <c r="B785" s="10">
        <v>784</v>
      </c>
      <c r="C785" s="10" t="s">
        <v>2174</v>
      </c>
      <c r="D785" s="10" t="s">
        <v>2177</v>
      </c>
      <c r="E785" s="11">
        <v>0</v>
      </c>
      <c r="F785" s="11">
        <v>16000000</v>
      </c>
      <c r="G785" s="11">
        <v>7924</v>
      </c>
      <c r="H7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85" s="10">
        <f>VALUE(IFERROR(MID(Table1[شرح],11,FIND("سهم",Table1[شرح])-11),0))</f>
        <v>0</v>
      </c>
      <c r="J785" s="10" t="str">
        <f>IFERROR(MID(Table1[شرح],FIND("سهم",Table1[شرح])+4,FIND("به نرخ",Table1[شرح])-FIND("سهم",Table1[شرح])-5),"")</f>
        <v/>
      </c>
      <c r="K785" s="10" t="str">
        <f>CHOOSE(MID(Table1[تاریخ],6,2),"فروردین","اردیبهشت","خرداد","تیر","مرداد","شهریور","مهر","آبان","آذر","دی","بهمن","اسفند")</f>
        <v>تیر</v>
      </c>
      <c r="L785" s="10" t="str">
        <f>LEFT(Table1[[#All],[تاریخ]],4)</f>
        <v>1398</v>
      </c>
      <c r="M785" s="13" t="str">
        <f>Table1[سال]&amp;"-"&amp;Table1[ماه]</f>
        <v>1398-تیر</v>
      </c>
      <c r="N785" s="9"/>
    </row>
    <row r="786" spans="1:14" ht="15.75" x14ac:dyDescent="0.25">
      <c r="A786" s="17" t="str">
        <f>IF(AND(C786&gt;='گزارش روزانه'!$F$2,C786&lt;='گزارش روزانه'!$F$4,J786='گزارش روزانه'!$D$6),MAX($A$1:A785)+1,"")</f>
        <v/>
      </c>
      <c r="B786" s="10">
        <v>785</v>
      </c>
      <c r="C786" s="10" t="s">
        <v>2172</v>
      </c>
      <c r="D786" s="10" t="s">
        <v>2173</v>
      </c>
      <c r="E786" s="11">
        <v>0</v>
      </c>
      <c r="F786" s="11">
        <v>40000000</v>
      </c>
      <c r="G786" s="11">
        <v>10419</v>
      </c>
      <c r="H7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786" s="10">
        <f>VALUE(IFERROR(MID(Table1[شرح],11,FIND("سهم",Table1[شرح])-11),0))</f>
        <v>0</v>
      </c>
      <c r="J786" s="10" t="str">
        <f>IFERROR(MID(Table1[شرح],FIND("سهم",Table1[شرح])+4,FIND("به نرخ",Table1[شرح])-FIND("سهم",Table1[شرح])-5),"")</f>
        <v/>
      </c>
      <c r="K786" s="10" t="str">
        <f>CHOOSE(MID(Table1[تاریخ],6,2),"فروردین","اردیبهشت","خرداد","تیر","مرداد","شهریور","مهر","آبان","آذر","دی","بهمن","اسفند")</f>
        <v>تیر</v>
      </c>
      <c r="L786" s="10" t="str">
        <f>LEFT(Table1[[#All],[تاریخ]],4)</f>
        <v>1398</v>
      </c>
      <c r="M786" s="13" t="str">
        <f>Table1[سال]&amp;"-"&amp;Table1[ماه]</f>
        <v>1398-تیر</v>
      </c>
      <c r="N786" s="9"/>
    </row>
    <row r="787" spans="1:14" ht="15.75" x14ac:dyDescent="0.25">
      <c r="A787" s="17" t="str">
        <f>IF(AND(C787&gt;='گزارش روزانه'!$F$2,C787&lt;='گزارش روزانه'!$F$4,J787='گزارش روزانه'!$D$6),MAX($A$1:A786)+1,"")</f>
        <v/>
      </c>
      <c r="B787" s="10">
        <v>786</v>
      </c>
      <c r="C787" s="10" t="s">
        <v>2156</v>
      </c>
      <c r="D787" s="10" t="s">
        <v>2157</v>
      </c>
      <c r="E787" s="11">
        <v>80456813</v>
      </c>
      <c r="F787" s="11">
        <v>0</v>
      </c>
      <c r="G787" s="11">
        <v>21154</v>
      </c>
      <c r="H7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87" s="10">
        <f>VALUE(IFERROR(MID(Table1[شرح],11,FIND("سهم",Table1[شرح])-11),0))</f>
        <v>1670</v>
      </c>
      <c r="J787" s="10" t="str">
        <f>IFERROR(MID(Table1[شرح],FIND("سهم",Table1[شرح])+4,FIND("به نرخ",Table1[شرح])-FIND("سهم",Table1[شرح])-5),"")</f>
        <v>سایر اشخاص بورس انرژی(انرژی31)</v>
      </c>
      <c r="K787" s="10" t="str">
        <f>CHOOSE(MID(Table1[تاریخ],6,2),"فروردین","اردیبهشت","خرداد","تیر","مرداد","شهریور","مهر","آبان","آذر","دی","بهمن","اسفند")</f>
        <v>تیر</v>
      </c>
      <c r="L787" s="10" t="str">
        <f>LEFT(Table1[[#All],[تاریخ]],4)</f>
        <v>1398</v>
      </c>
      <c r="M787" s="13" t="str">
        <f>Table1[سال]&amp;"-"&amp;Table1[ماه]</f>
        <v>1398-تیر</v>
      </c>
      <c r="N787" s="9"/>
    </row>
    <row r="788" spans="1:14" ht="15.75" x14ac:dyDescent="0.25">
      <c r="A788" s="17" t="str">
        <f>IF(AND(C788&gt;='گزارش روزانه'!$F$2,C788&lt;='گزارش روزانه'!$F$4,J788='گزارش روزانه'!$D$6),MAX($A$1:A787)+1,"")</f>
        <v/>
      </c>
      <c r="B788" s="10">
        <v>787</v>
      </c>
      <c r="C788" s="10" t="s">
        <v>2156</v>
      </c>
      <c r="D788" s="10" t="s">
        <v>2158</v>
      </c>
      <c r="E788" s="11">
        <v>4816767</v>
      </c>
      <c r="F788" s="11">
        <v>0</v>
      </c>
      <c r="G788" s="11">
        <v>80477967</v>
      </c>
      <c r="H7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88" s="10">
        <f>VALUE(IFERROR(MID(Table1[شرح],11,FIND("سهم",Table1[شرح])-11),0))</f>
        <v>100</v>
      </c>
      <c r="J788" s="10" t="str">
        <f>IFERROR(MID(Table1[شرح],FIND("سهم",Table1[شرح])+4,FIND("به نرخ",Table1[شرح])-FIND("سهم",Table1[شرح])-5),"")</f>
        <v>سایر اشخاص بورس انرژی(انرژی31)</v>
      </c>
      <c r="K788" s="10" t="str">
        <f>CHOOSE(MID(Table1[تاریخ],6,2),"فروردین","اردیبهشت","خرداد","تیر","مرداد","شهریور","مهر","آبان","آذر","دی","بهمن","اسفند")</f>
        <v>تیر</v>
      </c>
      <c r="L788" s="10" t="str">
        <f>LEFT(Table1[[#All],[تاریخ]],4)</f>
        <v>1398</v>
      </c>
      <c r="M788" s="13" t="str">
        <f>Table1[سال]&amp;"-"&amp;Table1[ماه]</f>
        <v>1398-تیر</v>
      </c>
      <c r="N788" s="9"/>
    </row>
    <row r="789" spans="1:14" ht="15.75" x14ac:dyDescent="0.25">
      <c r="A789" s="17" t="str">
        <f>IF(AND(C789&gt;='گزارش روزانه'!$F$2,C789&lt;='گزارش روزانه'!$F$4,J789='گزارش روزانه'!$D$6),MAX($A$1:A788)+1,"")</f>
        <v/>
      </c>
      <c r="B789" s="10">
        <v>788</v>
      </c>
      <c r="C789" s="10" t="s">
        <v>2156</v>
      </c>
      <c r="D789" s="10" t="s">
        <v>2159</v>
      </c>
      <c r="E789" s="11">
        <v>48166684</v>
      </c>
      <c r="F789" s="11">
        <v>0</v>
      </c>
      <c r="G789" s="11">
        <v>85294734</v>
      </c>
      <c r="H7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89" s="10">
        <f>VALUE(IFERROR(MID(Table1[شرح],11,FIND("سهم",Table1[شرح])-11),0))</f>
        <v>1000</v>
      </c>
      <c r="J789" s="10" t="str">
        <f>IFERROR(MID(Table1[شرح],FIND("سهم",Table1[شرح])+4,FIND("به نرخ",Table1[شرح])-FIND("سهم",Table1[شرح])-5),"")</f>
        <v>سایر اشخاص بورس انرژی(انرژی31)</v>
      </c>
      <c r="K789" s="10" t="str">
        <f>CHOOSE(MID(Table1[تاریخ],6,2),"فروردین","اردیبهشت","خرداد","تیر","مرداد","شهریور","مهر","آبان","آذر","دی","بهمن","اسفند")</f>
        <v>تیر</v>
      </c>
      <c r="L789" s="10" t="str">
        <f>LEFT(Table1[[#All],[تاریخ]],4)</f>
        <v>1398</v>
      </c>
      <c r="M789" s="13" t="str">
        <f>Table1[سال]&amp;"-"&amp;Table1[ماه]</f>
        <v>1398-تیر</v>
      </c>
      <c r="N789" s="9"/>
    </row>
    <row r="790" spans="1:14" ht="15.75" x14ac:dyDescent="0.25">
      <c r="A790" s="17" t="str">
        <f>IF(AND(C790&gt;='گزارش روزانه'!$F$2,C790&lt;='گزارش روزانه'!$F$4,J790='گزارش روزانه'!$D$6),MAX($A$1:A789)+1,"")</f>
        <v/>
      </c>
      <c r="B790" s="10">
        <v>789</v>
      </c>
      <c r="C790" s="10" t="s">
        <v>2156</v>
      </c>
      <c r="D790" s="10" t="s">
        <v>2160</v>
      </c>
      <c r="E790" s="11">
        <v>11076256</v>
      </c>
      <c r="F790" s="11">
        <v>0</v>
      </c>
      <c r="G790" s="11">
        <v>133461418</v>
      </c>
      <c r="H7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0" s="10">
        <f>VALUE(IFERROR(MID(Table1[شرح],11,FIND("سهم",Table1[شرح])-11),0))</f>
        <v>230</v>
      </c>
      <c r="J790" s="10" t="str">
        <f>IFERROR(MID(Table1[شرح],FIND("سهم",Table1[شرح])+4,FIND("به نرخ",Table1[شرح])-FIND("سهم",Table1[شرح])-5),"")</f>
        <v>سایر اشخاص بورس انرژی(انرژی31)</v>
      </c>
      <c r="K790" s="10" t="str">
        <f>CHOOSE(MID(Table1[تاریخ],6,2),"فروردین","اردیبهشت","خرداد","تیر","مرداد","شهریور","مهر","آبان","آذر","دی","بهمن","اسفند")</f>
        <v>تیر</v>
      </c>
      <c r="L790" s="10" t="str">
        <f>LEFT(Table1[[#All],[تاریخ]],4)</f>
        <v>1398</v>
      </c>
      <c r="M790" s="13" t="str">
        <f>Table1[سال]&amp;"-"&amp;Table1[ماه]</f>
        <v>1398-تیر</v>
      </c>
      <c r="N790" s="9"/>
    </row>
    <row r="791" spans="1:14" ht="15.75" x14ac:dyDescent="0.25">
      <c r="A791" s="17" t="str">
        <f>IF(AND(C791&gt;='گزارش روزانه'!$F$2,C791&lt;='گزارش روزانه'!$F$4,J791='گزارش روزانه'!$D$6),MAX($A$1:A790)+1,"")</f>
        <v/>
      </c>
      <c r="B791" s="10">
        <v>790</v>
      </c>
      <c r="C791" s="10" t="s">
        <v>2156</v>
      </c>
      <c r="D791" s="10" t="s">
        <v>2161</v>
      </c>
      <c r="E791" s="11">
        <v>1828424</v>
      </c>
      <c r="F791" s="11">
        <v>0</v>
      </c>
      <c r="G791" s="11">
        <v>144537674</v>
      </c>
      <c r="H7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1" s="10">
        <f>VALUE(IFERROR(MID(Table1[شرح],11,FIND("سهم",Table1[شرح])-11),0))</f>
        <v>38</v>
      </c>
      <c r="J791" s="10" t="str">
        <f>IFERROR(MID(Table1[شرح],FIND("سهم",Table1[شرح])+4,FIND("به نرخ",Table1[شرح])-FIND("سهم",Table1[شرح])-5),"")</f>
        <v>سایر اشخاص بورس انرژی(انرژی31)</v>
      </c>
      <c r="K791" s="10" t="str">
        <f>CHOOSE(MID(Table1[تاریخ],6,2),"فروردین","اردیبهشت","خرداد","تیر","مرداد","شهریور","مهر","آبان","آذر","دی","بهمن","اسفند")</f>
        <v>تیر</v>
      </c>
      <c r="L791" s="10" t="str">
        <f>LEFT(Table1[[#All],[تاریخ]],4)</f>
        <v>1398</v>
      </c>
      <c r="M791" s="13" t="str">
        <f>Table1[سال]&amp;"-"&amp;Table1[ماه]</f>
        <v>1398-تیر</v>
      </c>
      <c r="N791" s="9"/>
    </row>
    <row r="792" spans="1:14" ht="15.75" x14ac:dyDescent="0.25">
      <c r="A792" s="17" t="str">
        <f>IF(AND(C792&gt;='گزارش روزانه'!$F$2,C792&lt;='گزارش روزانه'!$F$4,J792='گزارش روزانه'!$D$6),MAX($A$1:A791)+1,"")</f>
        <v/>
      </c>
      <c r="B792" s="10">
        <v>791</v>
      </c>
      <c r="C792" s="10" t="s">
        <v>2156</v>
      </c>
      <c r="D792" s="10" t="s">
        <v>2162</v>
      </c>
      <c r="E792" s="11">
        <v>61237655</v>
      </c>
      <c r="F792" s="11">
        <v>0</v>
      </c>
      <c r="G792" s="11">
        <v>146366098</v>
      </c>
      <c r="H7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2" s="10">
        <f>VALUE(IFERROR(MID(Table1[شرح],11,FIND("سهم",Table1[شرح])-11),0))</f>
        <v>1274</v>
      </c>
      <c r="J792" s="10" t="str">
        <f>IFERROR(MID(Table1[شرح],FIND("سهم",Table1[شرح])+4,FIND("به نرخ",Table1[شرح])-FIND("سهم",Table1[شرح])-5),"")</f>
        <v>سایر اشخاص بورس انرژی(انرژی31)</v>
      </c>
      <c r="K792" s="10" t="str">
        <f>CHOOSE(MID(Table1[تاریخ],6,2),"فروردین","اردیبهشت","خرداد","تیر","مرداد","شهریور","مهر","آبان","آذر","دی","بهمن","اسفند")</f>
        <v>تیر</v>
      </c>
      <c r="L792" s="10" t="str">
        <f>LEFT(Table1[[#All],[تاریخ]],4)</f>
        <v>1398</v>
      </c>
      <c r="M792" s="13" t="str">
        <f>Table1[سال]&amp;"-"&amp;Table1[ماه]</f>
        <v>1398-تیر</v>
      </c>
      <c r="N792" s="9"/>
    </row>
    <row r="793" spans="1:14" ht="15.75" x14ac:dyDescent="0.25">
      <c r="A793" s="17" t="str">
        <f>IF(AND(C793&gt;='گزارش روزانه'!$F$2,C793&lt;='گزارش روزانه'!$F$4,J793='گزارش روزانه'!$D$6),MAX($A$1:A792)+1,"")</f>
        <v/>
      </c>
      <c r="B793" s="10">
        <v>792</v>
      </c>
      <c r="C793" s="10" t="s">
        <v>2156</v>
      </c>
      <c r="D793" s="10" t="s">
        <v>2163</v>
      </c>
      <c r="E793" s="11">
        <v>7202391</v>
      </c>
      <c r="F793" s="11">
        <v>0</v>
      </c>
      <c r="G793" s="11">
        <v>207603753</v>
      </c>
      <c r="H7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3" s="10">
        <f>VALUE(IFERROR(MID(Table1[شرح],11,FIND("سهم",Table1[شرح])-11),0))</f>
        <v>150</v>
      </c>
      <c r="J793" s="10" t="str">
        <f>IFERROR(MID(Table1[شرح],FIND("سهم",Table1[شرح])+4,FIND("به نرخ",Table1[شرح])-FIND("سهم",Table1[شرح])-5),"")</f>
        <v>سایر اشخاص بورس انرژی(انرژی31)</v>
      </c>
      <c r="K793" s="10" t="str">
        <f>CHOOSE(MID(Table1[تاریخ],6,2),"فروردین","اردیبهشت","خرداد","تیر","مرداد","شهریور","مهر","آبان","آذر","دی","بهمن","اسفند")</f>
        <v>تیر</v>
      </c>
      <c r="L793" s="10" t="str">
        <f>LEFT(Table1[[#All],[تاریخ]],4)</f>
        <v>1398</v>
      </c>
      <c r="M793" s="13" t="str">
        <f>Table1[سال]&amp;"-"&amp;Table1[ماه]</f>
        <v>1398-تیر</v>
      </c>
      <c r="N793" s="9"/>
    </row>
    <row r="794" spans="1:14" ht="15.75" x14ac:dyDescent="0.25">
      <c r="A794" s="17" t="str">
        <f>IF(AND(C794&gt;='گزارش روزانه'!$F$2,C794&lt;='گزارش روزانه'!$F$4,J794='گزارش روزانه'!$D$6),MAX($A$1:A793)+1,"")</f>
        <v/>
      </c>
      <c r="B794" s="10">
        <v>793</v>
      </c>
      <c r="C794" s="10" t="s">
        <v>2156</v>
      </c>
      <c r="D794" s="10" t="s">
        <v>2164</v>
      </c>
      <c r="E794" s="11">
        <v>4798684</v>
      </c>
      <c r="F794" s="11">
        <v>0</v>
      </c>
      <c r="G794" s="11">
        <v>214806144</v>
      </c>
      <c r="H7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4" s="10">
        <f>VALUE(IFERROR(MID(Table1[شرح],11,FIND("سهم",Table1[شرح])-11),0))</f>
        <v>100</v>
      </c>
      <c r="J794" s="10" t="str">
        <f>IFERROR(MID(Table1[شرح],FIND("سهم",Table1[شرح])+4,FIND("به نرخ",Table1[شرح])-FIND("سهم",Table1[شرح])-5),"")</f>
        <v>سایر اشخاص بورس انرژی(انرژی31)</v>
      </c>
      <c r="K794" s="10" t="str">
        <f>CHOOSE(MID(Table1[تاریخ],6,2),"فروردین","اردیبهشت","خرداد","تیر","مرداد","شهریور","مهر","آبان","آذر","دی","بهمن","اسفند")</f>
        <v>تیر</v>
      </c>
      <c r="L794" s="10" t="str">
        <f>LEFT(Table1[[#All],[تاریخ]],4)</f>
        <v>1398</v>
      </c>
      <c r="M794" s="13" t="str">
        <f>Table1[سال]&amp;"-"&amp;Table1[ماه]</f>
        <v>1398-تیر</v>
      </c>
      <c r="N794" s="9"/>
    </row>
    <row r="795" spans="1:14" ht="15.75" x14ac:dyDescent="0.25">
      <c r="A795" s="17" t="str">
        <f>IF(AND(C795&gt;='گزارش روزانه'!$F$2,C795&lt;='گزارش روزانه'!$F$4,J795='گزارش روزانه'!$D$6),MAX($A$1:A794)+1,"")</f>
        <v/>
      </c>
      <c r="B795" s="10">
        <v>794</v>
      </c>
      <c r="C795" s="10" t="s">
        <v>2156</v>
      </c>
      <c r="D795" s="10" t="s">
        <v>2165</v>
      </c>
      <c r="E795" s="11">
        <v>65070681</v>
      </c>
      <c r="F795" s="11">
        <v>0</v>
      </c>
      <c r="G795" s="11">
        <v>219604828</v>
      </c>
      <c r="H7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5" s="10">
        <f>VALUE(IFERROR(MID(Table1[شرح],11,FIND("سهم",Table1[شرح])-11),0))</f>
        <v>1358</v>
      </c>
      <c r="J795" s="10" t="str">
        <f>IFERROR(MID(Table1[شرح],FIND("سهم",Table1[شرح])+4,FIND("به نرخ",Table1[شرح])-FIND("سهم",Table1[شرح])-5),"")</f>
        <v>سایر اشخاص بورس انرژی(انرژی31)</v>
      </c>
      <c r="K795" s="10" t="str">
        <f>CHOOSE(MID(Table1[تاریخ],6,2),"فروردین","اردیبهشت","خرداد","تیر","مرداد","شهریور","مهر","آبان","آذر","دی","بهمن","اسفند")</f>
        <v>تیر</v>
      </c>
      <c r="L795" s="10" t="str">
        <f>LEFT(Table1[[#All],[تاریخ]],4)</f>
        <v>1398</v>
      </c>
      <c r="M795" s="13" t="str">
        <f>Table1[سال]&amp;"-"&amp;Table1[ماه]</f>
        <v>1398-تیر</v>
      </c>
      <c r="N795" s="9"/>
    </row>
    <row r="796" spans="1:14" ht="15.75" x14ac:dyDescent="0.25">
      <c r="A796" s="17" t="str">
        <f>IF(AND(C796&gt;='گزارش روزانه'!$F$2,C796&lt;='گزارش روزانه'!$F$4,J796='گزارش روزانه'!$D$6),MAX($A$1:A795)+1,"")</f>
        <v/>
      </c>
      <c r="B796" s="10">
        <v>795</v>
      </c>
      <c r="C796" s="10" t="s">
        <v>2156</v>
      </c>
      <c r="D796" s="10" t="s">
        <v>2166</v>
      </c>
      <c r="E796" s="11">
        <v>47911528</v>
      </c>
      <c r="F796" s="11">
        <v>0</v>
      </c>
      <c r="G796" s="11">
        <v>284675509</v>
      </c>
      <c r="H7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6" s="10">
        <f>VALUE(IFERROR(MID(Table1[شرح],11,FIND("سهم",Table1[شرح])-11),0))</f>
        <v>1000</v>
      </c>
      <c r="J796" s="10" t="str">
        <f>IFERROR(MID(Table1[شرح],FIND("سهم",Table1[شرح])+4,FIND("به نرخ",Table1[شرح])-FIND("سهم",Table1[شرح])-5),"")</f>
        <v>سایر اشخاص بورس انرژی(انرژی31)</v>
      </c>
      <c r="K796" s="10" t="str">
        <f>CHOOSE(MID(Table1[تاریخ],6,2),"فروردین","اردیبهشت","خرداد","تیر","مرداد","شهریور","مهر","آبان","آذر","دی","بهمن","اسفند")</f>
        <v>تیر</v>
      </c>
      <c r="L796" s="10" t="str">
        <f>LEFT(Table1[[#All],[تاریخ]],4)</f>
        <v>1398</v>
      </c>
      <c r="M796" s="13" t="str">
        <f>Table1[سال]&amp;"-"&amp;Table1[ماه]</f>
        <v>1398-تیر</v>
      </c>
      <c r="N796" s="9"/>
    </row>
    <row r="797" spans="1:14" ht="15.75" x14ac:dyDescent="0.25">
      <c r="A797" s="17" t="str">
        <f>IF(AND(C797&gt;='گزارش روزانه'!$F$2,C797&lt;='گزارش روزانه'!$F$4,J797='گزارش روزانه'!$D$6),MAX($A$1:A796)+1,"")</f>
        <v/>
      </c>
      <c r="B797" s="10">
        <v>796</v>
      </c>
      <c r="C797" s="10" t="s">
        <v>2156</v>
      </c>
      <c r="D797" s="10" t="s">
        <v>2167</v>
      </c>
      <c r="E797" s="11">
        <v>36292419</v>
      </c>
      <c r="F797" s="11">
        <v>0</v>
      </c>
      <c r="G797" s="11">
        <v>332587037</v>
      </c>
      <c r="H7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7" s="10">
        <f>VALUE(IFERROR(MID(Table1[شرح],11,FIND("سهم",Table1[شرح])-11),0))</f>
        <v>759</v>
      </c>
      <c r="J797" s="10" t="str">
        <f>IFERROR(MID(Table1[شرح],FIND("سهم",Table1[شرح])+4,FIND("به نرخ",Table1[شرح])-FIND("سهم",Table1[شرح])-5),"")</f>
        <v>سایر اشخاص بورس انرژی(انرژی31)</v>
      </c>
      <c r="K797" s="10" t="str">
        <f>CHOOSE(MID(Table1[تاریخ],6,2),"فروردین","اردیبهشت","خرداد","تیر","مرداد","شهریور","مهر","آبان","آذر","دی","بهمن","اسفند")</f>
        <v>تیر</v>
      </c>
      <c r="L797" s="10" t="str">
        <f>LEFT(Table1[[#All],[تاریخ]],4)</f>
        <v>1398</v>
      </c>
      <c r="M797" s="13" t="str">
        <f>Table1[سال]&amp;"-"&amp;Table1[ماه]</f>
        <v>1398-تیر</v>
      </c>
      <c r="N797" s="9"/>
    </row>
    <row r="798" spans="1:14" ht="15.75" x14ac:dyDescent="0.25">
      <c r="A798" s="17" t="str">
        <f>IF(AND(C798&gt;='گزارش روزانه'!$F$2,C798&lt;='گزارش روزانه'!$F$4,J798='گزارش روزانه'!$D$6),MAX($A$1:A797)+1,"")</f>
        <v/>
      </c>
      <c r="B798" s="10">
        <v>797</v>
      </c>
      <c r="C798" s="10" t="s">
        <v>2156</v>
      </c>
      <c r="D798" s="10" t="s">
        <v>2168</v>
      </c>
      <c r="E798" s="11">
        <v>73386668</v>
      </c>
      <c r="F798" s="11">
        <v>0</v>
      </c>
      <c r="G798" s="11">
        <v>368879456</v>
      </c>
      <c r="H7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8" s="10">
        <f>VALUE(IFERROR(MID(Table1[شرح],11,FIND("سهم",Table1[شرح])-11),0))</f>
        <v>1538</v>
      </c>
      <c r="J798" s="10" t="str">
        <f>IFERROR(MID(Table1[شرح],FIND("سهم",Table1[شرح])+4,FIND("به نرخ",Table1[شرح])-FIND("سهم",Table1[شرح])-5),"")</f>
        <v>سایر اشخاص بورس انرژی(انرژی31)</v>
      </c>
      <c r="K798" s="10" t="str">
        <f>CHOOSE(MID(Table1[تاریخ],6,2),"فروردین","اردیبهشت","خرداد","تیر","مرداد","شهریور","مهر","آبان","آذر","دی","بهمن","اسفند")</f>
        <v>تیر</v>
      </c>
      <c r="L798" s="10" t="str">
        <f>LEFT(Table1[[#All],[تاریخ]],4)</f>
        <v>1398</v>
      </c>
      <c r="M798" s="13" t="str">
        <f>Table1[سال]&amp;"-"&amp;Table1[ماه]</f>
        <v>1398-تیر</v>
      </c>
      <c r="N798" s="9"/>
    </row>
    <row r="799" spans="1:14" ht="15.75" x14ac:dyDescent="0.25">
      <c r="A799" s="17" t="str">
        <f>IF(AND(C799&gt;='گزارش روزانه'!$F$2,C799&lt;='گزارش روزانه'!$F$4,J799='گزارش روزانه'!$D$6),MAX($A$1:A798)+1,"")</f>
        <v/>
      </c>
      <c r="B799" s="10">
        <v>798</v>
      </c>
      <c r="C799" s="10" t="s">
        <v>2156</v>
      </c>
      <c r="D799" s="10" t="s">
        <v>2169</v>
      </c>
      <c r="E799" s="11">
        <v>3081990</v>
      </c>
      <c r="F799" s="11">
        <v>0</v>
      </c>
      <c r="G799" s="11">
        <v>442266124</v>
      </c>
      <c r="H7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799" s="10">
        <f>VALUE(IFERROR(MID(Table1[شرح],11,FIND("سهم",Table1[شرح])-11),0))</f>
        <v>65</v>
      </c>
      <c r="J799" s="10" t="str">
        <f>IFERROR(MID(Table1[شرح],FIND("سهم",Table1[شرح])+4,FIND("به نرخ",Table1[شرح])-FIND("سهم",Table1[شرح])-5),"")</f>
        <v>سایر اشخاص بورس انرژی(انرژی31)</v>
      </c>
      <c r="K799" s="10" t="str">
        <f>CHOOSE(MID(Table1[تاریخ],6,2),"فروردین","اردیبهشت","خرداد","تیر","مرداد","شهریور","مهر","آبان","آذر","دی","بهمن","اسفند")</f>
        <v>تیر</v>
      </c>
      <c r="L799" s="10" t="str">
        <f>LEFT(Table1[[#All],[تاریخ]],4)</f>
        <v>1398</v>
      </c>
      <c r="M799" s="13" t="str">
        <f>Table1[سال]&amp;"-"&amp;Table1[ماه]</f>
        <v>1398-تیر</v>
      </c>
      <c r="N799" s="9"/>
    </row>
    <row r="800" spans="1:14" ht="15.75" x14ac:dyDescent="0.25">
      <c r="A800" s="17" t="str">
        <f>IF(AND(C800&gt;='گزارش روزانه'!$F$2,C800&lt;='گزارش روزانه'!$F$4,J800='گزارش روزانه'!$D$6),MAX($A$1:A799)+1,"")</f>
        <v/>
      </c>
      <c r="B800" s="10">
        <v>799</v>
      </c>
      <c r="C800" s="10" t="s">
        <v>2156</v>
      </c>
      <c r="D800" s="10" t="s">
        <v>2170</v>
      </c>
      <c r="E800" s="11">
        <v>0</v>
      </c>
      <c r="F800" s="11">
        <v>292759974</v>
      </c>
      <c r="G800" s="11">
        <v>445348114</v>
      </c>
      <c r="H8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00" s="10">
        <f>VALUE(IFERROR(MID(Table1[شرح],11,FIND("سهم",Table1[شرح])-11),0))</f>
        <v>75419</v>
      </c>
      <c r="J800" s="10" t="str">
        <f>IFERROR(MID(Table1[شرح],FIND("سهم",Table1[شرح])+4,FIND("به نرخ",Table1[شرح])-FIND("سهم",Table1[شرح])-5),"")</f>
        <v>سیمان داراب(ساراب1)</v>
      </c>
      <c r="K800" s="10" t="str">
        <f>CHOOSE(MID(Table1[تاریخ],6,2),"فروردین","اردیبهشت","خرداد","تیر","مرداد","شهریور","مهر","آبان","آذر","دی","بهمن","اسفند")</f>
        <v>تیر</v>
      </c>
      <c r="L800" s="10" t="str">
        <f>LEFT(Table1[[#All],[تاریخ]],4)</f>
        <v>1398</v>
      </c>
      <c r="M800" s="13" t="str">
        <f>Table1[سال]&amp;"-"&amp;Table1[ماه]</f>
        <v>1398-تیر</v>
      </c>
      <c r="N800" s="9"/>
    </row>
    <row r="801" spans="1:14" ht="15.75" x14ac:dyDescent="0.25">
      <c r="A801" s="17" t="str">
        <f>IF(AND(C801&gt;='گزارش روزانه'!$F$2,C801&lt;='گزارش روزانه'!$F$4,J801='گزارش روزانه'!$D$6),MAX($A$1:A800)+1,"")</f>
        <v/>
      </c>
      <c r="B801" s="10">
        <v>800</v>
      </c>
      <c r="C801" s="10" t="s">
        <v>2156</v>
      </c>
      <c r="D801" s="10" t="s">
        <v>2171</v>
      </c>
      <c r="E801" s="11">
        <v>0</v>
      </c>
      <c r="F801" s="11">
        <v>152577721</v>
      </c>
      <c r="G801" s="11">
        <v>152588140</v>
      </c>
      <c r="H8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01" s="10">
        <f>VALUE(IFERROR(MID(Table1[شرح],11,FIND("سهم",Table1[شرح])-11),0))</f>
        <v>40000</v>
      </c>
      <c r="J801" s="10" t="str">
        <f>IFERROR(MID(Table1[شرح],FIND("سهم",Table1[شرح])+4,FIND("به نرخ",Table1[شرح])-FIND("سهم",Table1[شرح])-5),"")</f>
        <v>سیمان داراب(ساراب1)</v>
      </c>
      <c r="K801" s="10" t="str">
        <f>CHOOSE(MID(Table1[تاریخ],6,2),"فروردین","اردیبهشت","خرداد","تیر","مرداد","شهریور","مهر","آبان","آذر","دی","بهمن","اسفند")</f>
        <v>تیر</v>
      </c>
      <c r="L801" s="10" t="str">
        <f>LEFT(Table1[[#All],[تاریخ]],4)</f>
        <v>1398</v>
      </c>
      <c r="M801" s="13" t="str">
        <f>Table1[سال]&amp;"-"&amp;Table1[ماه]</f>
        <v>1398-تیر</v>
      </c>
      <c r="N801" s="9"/>
    </row>
    <row r="802" spans="1:14" ht="15.75" x14ac:dyDescent="0.25">
      <c r="A802" s="17" t="str">
        <f>IF(AND(C802&gt;='گزارش روزانه'!$F$2,C802&lt;='گزارش روزانه'!$F$4,J802='گزارش روزانه'!$D$6),MAX($A$1:A801)+1,"")</f>
        <v/>
      </c>
      <c r="B802" s="10">
        <v>801</v>
      </c>
      <c r="C802" s="10" t="s">
        <v>2154</v>
      </c>
      <c r="D802" s="10" t="s">
        <v>2155</v>
      </c>
      <c r="E802" s="11">
        <v>1465119</v>
      </c>
      <c r="F802" s="11">
        <v>0</v>
      </c>
      <c r="G802" s="11">
        <v>-1443965</v>
      </c>
      <c r="H8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02" s="10">
        <f>VALUE(IFERROR(MID(Table1[شرح],11,FIND("سهم",Table1[شرح])-11),0))</f>
        <v>33</v>
      </c>
      <c r="J802" s="10" t="str">
        <f>IFERROR(MID(Table1[شرح],FIND("سهم",Table1[شرح])+4,FIND("به نرخ",Table1[شرح])-FIND("سهم",Table1[شرح])-5),"")</f>
        <v>سایر اشخاص بورس انرژی(انرژی31)</v>
      </c>
      <c r="K802" s="10" t="str">
        <f>CHOOSE(MID(Table1[تاریخ],6,2),"فروردین","اردیبهشت","خرداد","تیر","مرداد","شهریور","مهر","آبان","آذر","دی","بهمن","اسفند")</f>
        <v>تیر</v>
      </c>
      <c r="L802" s="10" t="str">
        <f>LEFT(Table1[[#All],[تاریخ]],4)</f>
        <v>1398</v>
      </c>
      <c r="M802" s="13" t="str">
        <f>Table1[سال]&amp;"-"&amp;Table1[ماه]</f>
        <v>1398-تیر</v>
      </c>
      <c r="N802" s="9"/>
    </row>
    <row r="803" spans="1:14" ht="15.75" x14ac:dyDescent="0.25">
      <c r="A803" s="17" t="str">
        <f>IF(AND(C803&gt;='گزارش روزانه'!$F$2,C803&lt;='گزارش روزانه'!$F$4,J803='گزارش روزانه'!$D$6),MAX($A$1:A802)+1,"")</f>
        <v/>
      </c>
      <c r="B803" s="10">
        <v>802</v>
      </c>
      <c r="C803" s="10" t="s">
        <v>2152</v>
      </c>
      <c r="D803" s="10" t="s">
        <v>2153</v>
      </c>
      <c r="E803" s="11">
        <v>0</v>
      </c>
      <c r="F803" s="11">
        <v>1500000</v>
      </c>
      <c r="G803" s="11">
        <v>56035</v>
      </c>
      <c r="H8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03" s="10">
        <f>VALUE(IFERROR(MID(Table1[شرح],11,FIND("سهم",Table1[شرح])-11),0))</f>
        <v>0</v>
      </c>
      <c r="J803" s="10" t="str">
        <f>IFERROR(MID(Table1[شرح],FIND("سهم",Table1[شرح])+4,FIND("به نرخ",Table1[شرح])-FIND("سهم",Table1[شرح])-5),"")</f>
        <v/>
      </c>
      <c r="K803" s="10" t="str">
        <f>CHOOSE(MID(Table1[تاریخ],6,2),"فروردین","اردیبهشت","خرداد","تیر","مرداد","شهریور","مهر","آبان","آذر","دی","بهمن","اسفند")</f>
        <v>تیر</v>
      </c>
      <c r="L803" s="10" t="str">
        <f>LEFT(Table1[[#All],[تاریخ]],4)</f>
        <v>1398</v>
      </c>
      <c r="M803" s="13" t="str">
        <f>Table1[سال]&amp;"-"&amp;Table1[ماه]</f>
        <v>1398-تیر</v>
      </c>
      <c r="N803" s="9"/>
    </row>
    <row r="804" spans="1:14" ht="15.75" x14ac:dyDescent="0.25">
      <c r="A804" s="17" t="str">
        <f>IF(AND(C804&gt;='گزارش روزانه'!$F$2,C804&lt;='گزارش روزانه'!$F$4,J804='گزارش روزانه'!$D$6),MAX($A$1:A803)+1,"")</f>
        <v/>
      </c>
      <c r="B804" s="10">
        <v>803</v>
      </c>
      <c r="C804" s="10" t="s">
        <v>2146</v>
      </c>
      <c r="D804" s="10" t="s">
        <v>2147</v>
      </c>
      <c r="E804" s="11">
        <v>7548240</v>
      </c>
      <c r="F804" s="11">
        <v>0</v>
      </c>
      <c r="G804" s="11">
        <v>-13483624</v>
      </c>
      <c r="H8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04" s="10">
        <f>VALUE(IFERROR(MID(Table1[شرح],11,FIND("سهم",Table1[شرح])-11),0))</f>
        <v>4020</v>
      </c>
      <c r="J804" s="10" t="str">
        <f>IFERROR(MID(Table1[شرح],FIND("سهم",Table1[شرح])+4,FIND("به نرخ",Table1[شرح])-FIND("سهم",Table1[شرح])-5),"")</f>
        <v>بیمه البرز(البرز1)</v>
      </c>
      <c r="K804" s="10" t="str">
        <f>CHOOSE(MID(Table1[تاریخ],6,2),"فروردین","اردیبهشت","خرداد","تیر","مرداد","شهریور","مهر","آبان","آذر","دی","بهمن","اسفند")</f>
        <v>تیر</v>
      </c>
      <c r="L804" s="10" t="str">
        <f>LEFT(Table1[[#All],[تاریخ]],4)</f>
        <v>1398</v>
      </c>
      <c r="M804" s="13" t="str">
        <f>Table1[سال]&amp;"-"&amp;Table1[ماه]</f>
        <v>1398-تیر</v>
      </c>
      <c r="N804" s="9"/>
    </row>
    <row r="805" spans="1:14" ht="15.75" x14ac:dyDescent="0.25">
      <c r="A805" s="17" t="str">
        <f>IF(AND(C805&gt;='گزارش روزانه'!$F$2,C805&lt;='گزارش روزانه'!$F$4,J805='گزارش روزانه'!$D$6),MAX($A$1:A804)+1,"")</f>
        <v/>
      </c>
      <c r="B805" s="10">
        <v>804</v>
      </c>
      <c r="C805" s="10" t="s">
        <v>2146</v>
      </c>
      <c r="D805" s="10" t="s">
        <v>2148</v>
      </c>
      <c r="E805" s="11">
        <v>12004439</v>
      </c>
      <c r="F805" s="11">
        <v>0</v>
      </c>
      <c r="G805" s="11">
        <v>-5935384</v>
      </c>
      <c r="H8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05" s="10">
        <f>VALUE(IFERROR(MID(Table1[شرح],11,FIND("سهم",Table1[شرح])-11),0))</f>
        <v>4200</v>
      </c>
      <c r="J805" s="10" t="str">
        <f>IFERROR(MID(Table1[شرح],FIND("سهم",Table1[شرح])+4,FIND("به نرخ",Table1[شرح])-FIND("سهم",Table1[شرح])-5),"")</f>
        <v>بیمه آسیا(آسیا1)</v>
      </c>
      <c r="K805" s="10" t="str">
        <f>CHOOSE(MID(Table1[تاریخ],6,2),"فروردین","اردیبهشت","خرداد","تیر","مرداد","شهریور","مهر","آبان","آذر","دی","بهمن","اسفند")</f>
        <v>تیر</v>
      </c>
      <c r="L805" s="10" t="str">
        <f>LEFT(Table1[[#All],[تاریخ]],4)</f>
        <v>1398</v>
      </c>
      <c r="M805" s="13" t="str">
        <f>Table1[سال]&amp;"-"&amp;Table1[ماه]</f>
        <v>1398-تیر</v>
      </c>
      <c r="N805" s="9"/>
    </row>
    <row r="806" spans="1:14" ht="15.75" x14ac:dyDescent="0.25">
      <c r="A806" s="17" t="str">
        <f>IF(AND(C806&gt;='گزارش روزانه'!$F$2,C806&lt;='گزارش روزانه'!$F$4,J806='گزارش روزانه'!$D$6),MAX($A$1:A805)+1,"")</f>
        <v/>
      </c>
      <c r="B806" s="10">
        <v>805</v>
      </c>
      <c r="C806" s="10" t="s">
        <v>2146</v>
      </c>
      <c r="D806" s="10" t="s">
        <v>2149</v>
      </c>
      <c r="E806" s="11">
        <v>3139598</v>
      </c>
      <c r="F806" s="11">
        <v>0</v>
      </c>
      <c r="G806" s="11">
        <v>6069055</v>
      </c>
      <c r="H8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06" s="10">
        <f>VALUE(IFERROR(MID(Table1[شرح],11,FIND("سهم",Table1[شرح])-11),0))</f>
        <v>1100</v>
      </c>
      <c r="J806" s="10" t="str">
        <f>IFERROR(MID(Table1[شرح],FIND("سهم",Table1[شرح])+4,FIND("به نرخ",Table1[شرح])-FIND("سهم",Table1[شرح])-5),"")</f>
        <v>بیمه آسیا(آسیا1)</v>
      </c>
      <c r="K806" s="10" t="str">
        <f>CHOOSE(MID(Table1[تاریخ],6,2),"فروردین","اردیبهشت","خرداد","تیر","مرداد","شهریور","مهر","آبان","آذر","دی","بهمن","اسفند")</f>
        <v>تیر</v>
      </c>
      <c r="L806" s="10" t="str">
        <f>LEFT(Table1[[#All],[تاریخ]],4)</f>
        <v>1398</v>
      </c>
      <c r="M806" s="13" t="str">
        <f>Table1[سال]&amp;"-"&amp;Table1[ماه]</f>
        <v>1398-تیر</v>
      </c>
      <c r="N806" s="9"/>
    </row>
    <row r="807" spans="1:14" ht="15.75" x14ac:dyDescent="0.25">
      <c r="A807" s="17" t="str">
        <f>IF(AND(C807&gt;='گزارش روزانه'!$F$2,C807&lt;='گزارش روزانه'!$F$4,J807='گزارش روزانه'!$D$6),MAX($A$1:A806)+1,"")</f>
        <v/>
      </c>
      <c r="B807" s="10">
        <v>806</v>
      </c>
      <c r="C807" s="10" t="s">
        <v>2146</v>
      </c>
      <c r="D807" s="10" t="s">
        <v>2150</v>
      </c>
      <c r="E807" s="11">
        <v>2853176</v>
      </c>
      <c r="F807" s="11">
        <v>0</v>
      </c>
      <c r="G807" s="11">
        <v>9208653</v>
      </c>
      <c r="H8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07" s="10">
        <f>VALUE(IFERROR(MID(Table1[شرح],11,FIND("سهم",Table1[شرح])-11),0))</f>
        <v>1000</v>
      </c>
      <c r="J807" s="10" t="str">
        <f>IFERROR(MID(Table1[شرح],FIND("سهم",Table1[شرح])+4,FIND("به نرخ",Table1[شرح])-FIND("سهم",Table1[شرح])-5),"")</f>
        <v>بیمه آسیا(آسیا1)</v>
      </c>
      <c r="K807" s="10" t="str">
        <f>CHOOSE(MID(Table1[تاریخ],6,2),"فروردین","اردیبهشت","خرداد","تیر","مرداد","شهریور","مهر","آبان","آذر","دی","بهمن","اسفند")</f>
        <v>تیر</v>
      </c>
      <c r="L807" s="10" t="str">
        <f>LEFT(Table1[[#All],[تاریخ]],4)</f>
        <v>1398</v>
      </c>
      <c r="M807" s="13" t="str">
        <f>Table1[سال]&amp;"-"&amp;Table1[ماه]</f>
        <v>1398-تیر</v>
      </c>
      <c r="N807" s="9"/>
    </row>
    <row r="808" spans="1:14" ht="15.75" x14ac:dyDescent="0.25">
      <c r="A808" s="17" t="str">
        <f>IF(AND(C808&gt;='گزارش روزانه'!$F$2,C808&lt;='گزارش روزانه'!$F$4,J808='گزارش روزانه'!$D$6),MAX($A$1:A807)+1,"")</f>
        <v/>
      </c>
      <c r="B808" s="10">
        <v>807</v>
      </c>
      <c r="C808" s="10" t="s">
        <v>2146</v>
      </c>
      <c r="D808" s="10" t="s">
        <v>2151</v>
      </c>
      <c r="E808" s="11">
        <v>0</v>
      </c>
      <c r="F808" s="11">
        <v>12005794</v>
      </c>
      <c r="G808" s="11">
        <v>12061829</v>
      </c>
      <c r="H8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08" s="10">
        <f>VALUE(IFERROR(MID(Table1[شرح],11,FIND("سهم",Table1[شرح])-11),0))</f>
        <v>1000</v>
      </c>
      <c r="J808" s="10" t="str">
        <f>IFERROR(MID(Table1[شرح],FIND("سهم",Table1[شرح])+4,FIND("به نرخ",Table1[شرح])-FIND("سهم",Table1[شرح])-5),"")</f>
        <v>صنایع شیمیایی ایران (شیران1)</v>
      </c>
      <c r="K808" s="10" t="str">
        <f>CHOOSE(MID(Table1[تاریخ],6,2),"فروردین","اردیبهشت","خرداد","تیر","مرداد","شهریور","مهر","آبان","آذر","دی","بهمن","اسفند")</f>
        <v>تیر</v>
      </c>
      <c r="L808" s="10" t="str">
        <f>LEFT(Table1[[#All],[تاریخ]],4)</f>
        <v>1398</v>
      </c>
      <c r="M808" s="13" t="str">
        <f>Table1[سال]&amp;"-"&amp;Table1[ماه]</f>
        <v>1398-تیر</v>
      </c>
      <c r="N808" s="9"/>
    </row>
    <row r="809" spans="1:14" ht="15.75" x14ac:dyDescent="0.25">
      <c r="A809" s="17" t="str">
        <f>IF(AND(C809&gt;='گزارش روزانه'!$F$2,C809&lt;='گزارش روزانه'!$F$4,J809='گزارش روزانه'!$D$6),MAX($A$1:A808)+1,"")</f>
        <v/>
      </c>
      <c r="B809" s="10">
        <v>808</v>
      </c>
      <c r="C809" s="10" t="s">
        <v>2143</v>
      </c>
      <c r="D809" s="10" t="s">
        <v>2144</v>
      </c>
      <c r="E809" s="11">
        <v>0</v>
      </c>
      <c r="F809" s="11">
        <v>6000000</v>
      </c>
      <c r="G809" s="11">
        <v>16376</v>
      </c>
      <c r="H8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09" s="10">
        <f>VALUE(IFERROR(MID(Table1[شرح],11,FIND("سهم",Table1[شرح])-11),0))</f>
        <v>0</v>
      </c>
      <c r="J809" s="10" t="str">
        <f>IFERROR(MID(Table1[شرح],FIND("سهم",Table1[شرح])+4,FIND("به نرخ",Table1[شرح])-FIND("سهم",Table1[شرح])-5),"")</f>
        <v/>
      </c>
      <c r="K809" s="10" t="str">
        <f>CHOOSE(MID(Table1[تاریخ],6,2),"فروردین","اردیبهشت","خرداد","تیر","مرداد","شهریور","مهر","آبان","آذر","دی","بهمن","اسفند")</f>
        <v>تیر</v>
      </c>
      <c r="L809" s="10" t="str">
        <f>LEFT(Table1[[#All],[تاریخ]],4)</f>
        <v>1398</v>
      </c>
      <c r="M809" s="13" t="str">
        <f>Table1[سال]&amp;"-"&amp;Table1[ماه]</f>
        <v>1398-تیر</v>
      </c>
      <c r="N809" s="9"/>
    </row>
    <row r="810" spans="1:14" ht="15.75" x14ac:dyDescent="0.25">
      <c r="A810" s="17" t="str">
        <f>IF(AND(C810&gt;='گزارش روزانه'!$F$2,C810&lt;='گزارش روزانه'!$F$4,J810='گزارش روزانه'!$D$6),MAX($A$1:A809)+1,"")</f>
        <v/>
      </c>
      <c r="B810" s="10">
        <v>809</v>
      </c>
      <c r="C810" s="10" t="s">
        <v>2143</v>
      </c>
      <c r="D810" s="10" t="s">
        <v>2145</v>
      </c>
      <c r="E810" s="11">
        <v>0</v>
      </c>
      <c r="F810" s="11">
        <v>7500000</v>
      </c>
      <c r="G810" s="11">
        <v>-5983624</v>
      </c>
      <c r="H8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10" s="10">
        <f>VALUE(IFERROR(MID(Table1[شرح],11,FIND("سهم",Table1[شرح])-11),0))</f>
        <v>0</v>
      </c>
      <c r="J810" s="10" t="str">
        <f>IFERROR(MID(Table1[شرح],FIND("سهم",Table1[شرح])+4,FIND("به نرخ",Table1[شرح])-FIND("سهم",Table1[شرح])-5),"")</f>
        <v/>
      </c>
      <c r="K810" s="10" t="str">
        <f>CHOOSE(MID(Table1[تاریخ],6,2),"فروردین","اردیبهشت","خرداد","تیر","مرداد","شهریور","مهر","آبان","آذر","دی","بهمن","اسفند")</f>
        <v>تیر</v>
      </c>
      <c r="L810" s="10" t="str">
        <f>LEFT(Table1[[#All],[تاریخ]],4)</f>
        <v>1398</v>
      </c>
      <c r="M810" s="13" t="str">
        <f>Table1[سال]&amp;"-"&amp;Table1[ماه]</f>
        <v>1398-تیر</v>
      </c>
      <c r="N810" s="9"/>
    </row>
    <row r="811" spans="1:14" ht="15.75" x14ac:dyDescent="0.25">
      <c r="A811" s="17" t="str">
        <f>IF(AND(C811&gt;='گزارش روزانه'!$F$2,C811&lt;='گزارش روزانه'!$F$4,J811='گزارش روزانه'!$D$6),MAX($A$1:A810)+1,"")</f>
        <v/>
      </c>
      <c r="B811" s="10">
        <v>810</v>
      </c>
      <c r="C811" s="10" t="s">
        <v>2138</v>
      </c>
      <c r="D811" s="10" t="s">
        <v>2139</v>
      </c>
      <c r="E811" s="11">
        <v>29926185</v>
      </c>
      <c r="F811" s="11">
        <v>0</v>
      </c>
      <c r="G811" s="11">
        <v>-34926651</v>
      </c>
      <c r="H8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11" s="10">
        <f>VALUE(IFERROR(MID(Table1[شرح],11,FIND("سهم",Table1[شرح])-11),0))</f>
        <v>532</v>
      </c>
      <c r="J811" s="10" t="str">
        <f>IFERROR(MID(Table1[شرح],FIND("سهم",Table1[شرح])+4,FIND("به نرخ",Table1[شرح])-FIND("سهم",Table1[شرح])-5),"")</f>
        <v>سایر اشخاص بورس انرژی(انرژی31)</v>
      </c>
      <c r="K811" s="10" t="str">
        <f>CHOOSE(MID(Table1[تاریخ],6,2),"فروردین","اردیبهشت","خرداد","تیر","مرداد","شهریور","مهر","آبان","آذر","دی","بهمن","اسفند")</f>
        <v>تیر</v>
      </c>
      <c r="L811" s="10" t="str">
        <f>LEFT(Table1[[#All],[تاریخ]],4)</f>
        <v>1398</v>
      </c>
      <c r="M811" s="13" t="str">
        <f>Table1[سال]&amp;"-"&amp;Table1[ماه]</f>
        <v>1398-تیر</v>
      </c>
      <c r="N811" s="9"/>
    </row>
    <row r="812" spans="1:14" ht="15.75" x14ac:dyDescent="0.25">
      <c r="A812" s="17" t="str">
        <f>IF(AND(C812&gt;='گزارش روزانه'!$F$2,C812&lt;='گزارش روزانه'!$F$4,J812='گزارش روزانه'!$D$6),MAX($A$1:A811)+1,"")</f>
        <v/>
      </c>
      <c r="B812" s="10">
        <v>811</v>
      </c>
      <c r="C812" s="10" t="s">
        <v>2138</v>
      </c>
      <c r="D812" s="10" t="s">
        <v>2140</v>
      </c>
      <c r="E812" s="11">
        <v>4784509</v>
      </c>
      <c r="F812" s="11">
        <v>0</v>
      </c>
      <c r="G812" s="11">
        <v>-5000466</v>
      </c>
      <c r="H8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12" s="10">
        <f>VALUE(IFERROR(MID(Table1[شرح],11,FIND("سهم",Table1[شرح])-11),0))</f>
        <v>2132</v>
      </c>
      <c r="J812" s="10" t="str">
        <f>IFERROR(MID(Table1[شرح],FIND("سهم",Table1[شرح])+4,FIND("به نرخ",Table1[شرح])-FIND("سهم",Table1[شرح])-5),"")</f>
        <v>بسته بندی ایران(فبیرا1)</v>
      </c>
      <c r="K812" s="10" t="str">
        <f>CHOOSE(MID(Table1[تاریخ],6,2),"فروردین","اردیبهشت","خرداد","تیر","مرداد","شهریور","مهر","آبان","آذر","دی","بهمن","اسفند")</f>
        <v>تیر</v>
      </c>
      <c r="L812" s="10" t="str">
        <f>LEFT(Table1[[#All],[تاریخ]],4)</f>
        <v>1398</v>
      </c>
      <c r="M812" s="13" t="str">
        <f>Table1[سال]&amp;"-"&amp;Table1[ماه]</f>
        <v>1398-تیر</v>
      </c>
      <c r="N812" s="9"/>
    </row>
    <row r="813" spans="1:14" ht="15.75" x14ac:dyDescent="0.25">
      <c r="A813" s="17" t="str">
        <f>IF(AND(C813&gt;='گزارش روزانه'!$F$2,C813&lt;='گزارش روزانه'!$F$4,J813='گزارش روزانه'!$D$6),MAX($A$1:A812)+1,"")</f>
        <v/>
      </c>
      <c r="B813" s="10">
        <v>812</v>
      </c>
      <c r="C813" s="10" t="s">
        <v>2138</v>
      </c>
      <c r="D813" s="10" t="s">
        <v>2141</v>
      </c>
      <c r="E813" s="11">
        <v>10449725</v>
      </c>
      <c r="F813" s="11">
        <v>0</v>
      </c>
      <c r="G813" s="11">
        <v>-215957</v>
      </c>
      <c r="H8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13" s="10">
        <f>VALUE(IFERROR(MID(Table1[شرح],11,FIND("سهم",Table1[شرح])-11),0))</f>
        <v>4750</v>
      </c>
      <c r="J813" s="10" t="str">
        <f>IFERROR(MID(Table1[شرح],FIND("سهم",Table1[شرح])+4,FIND("به نرخ",Table1[شرح])-FIND("سهم",Table1[شرح])-5),"")</f>
        <v>بسته بندی ایران(فبیرا1)</v>
      </c>
      <c r="K813" s="10" t="str">
        <f>CHOOSE(MID(Table1[تاریخ],6,2),"فروردین","اردیبهشت","خرداد","تیر","مرداد","شهریور","مهر","آبان","آذر","دی","بهمن","اسفند")</f>
        <v>تیر</v>
      </c>
      <c r="L813" s="10" t="str">
        <f>LEFT(Table1[[#All],[تاریخ]],4)</f>
        <v>1398</v>
      </c>
      <c r="M813" s="13" t="str">
        <f>Table1[سال]&amp;"-"&amp;Table1[ماه]</f>
        <v>1398-تیر</v>
      </c>
      <c r="N813" s="9"/>
    </row>
    <row r="814" spans="1:14" ht="15.75" x14ac:dyDescent="0.25">
      <c r="A814" s="17" t="str">
        <f>IF(AND(C814&gt;='گزارش روزانه'!$F$2,C814&lt;='گزارش روزانه'!$F$4,J814='گزارش روزانه'!$D$6),MAX($A$1:A813)+1,"")</f>
        <v/>
      </c>
      <c r="B814" s="10">
        <v>813</v>
      </c>
      <c r="C814" s="10" t="s">
        <v>2138</v>
      </c>
      <c r="D814" s="10" t="s">
        <v>2142</v>
      </c>
      <c r="E814" s="11">
        <v>0</v>
      </c>
      <c r="F814" s="11">
        <v>10217392</v>
      </c>
      <c r="G814" s="11">
        <v>10233768</v>
      </c>
      <c r="H8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14" s="10">
        <f>VALUE(IFERROR(MID(Table1[شرح],11,FIND("سهم",Table1[شرح])-11),0))</f>
        <v>1069</v>
      </c>
      <c r="J814" s="10" t="str">
        <f>IFERROR(MID(Table1[شرح],FIND("سهم",Table1[شرح])+4,FIND("به نرخ",Table1[شرح])-FIND("سهم",Table1[شرح])-5),"")</f>
        <v>بورس اوراق بهادار تهران(بورس1)</v>
      </c>
      <c r="K814" s="10" t="str">
        <f>CHOOSE(MID(Table1[تاریخ],6,2),"فروردین","اردیبهشت","خرداد","تیر","مرداد","شهریور","مهر","آبان","آذر","دی","بهمن","اسفند")</f>
        <v>تیر</v>
      </c>
      <c r="L814" s="10" t="str">
        <f>LEFT(Table1[[#All],[تاریخ]],4)</f>
        <v>1398</v>
      </c>
      <c r="M814" s="13" t="str">
        <f>Table1[سال]&amp;"-"&amp;Table1[ماه]</f>
        <v>1398-تیر</v>
      </c>
      <c r="N814" s="9"/>
    </row>
    <row r="815" spans="1:14" ht="15.75" x14ac:dyDescent="0.25">
      <c r="A815" s="17" t="str">
        <f>IF(AND(C815&gt;='گزارش روزانه'!$F$2,C815&lt;='گزارش روزانه'!$F$4,J815='گزارش روزانه'!$D$6),MAX($A$1:A814)+1,"")</f>
        <v/>
      </c>
      <c r="B815" s="10">
        <v>814</v>
      </c>
      <c r="C815" s="10" t="s">
        <v>2135</v>
      </c>
      <c r="D815" s="10" t="s">
        <v>2136</v>
      </c>
      <c r="E815" s="11">
        <v>10040165</v>
      </c>
      <c r="F815" s="11">
        <v>0</v>
      </c>
      <c r="G815" s="11">
        <v>-9966816</v>
      </c>
      <c r="H8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15" s="10">
        <f>VALUE(IFERROR(MID(Table1[شرح],11,FIND("سهم",Table1[شرح])-11),0))</f>
        <v>643</v>
      </c>
      <c r="J815" s="10" t="str">
        <f>IFERROR(MID(Table1[شرح],FIND("سهم",Table1[شرح])+4,FIND("به نرخ",Table1[شرح])-FIND("سهم",Table1[شرح])-5),"")</f>
        <v>تولید ژلاتین کپسول ایران(دکپسول1)</v>
      </c>
      <c r="K815" s="10" t="str">
        <f>CHOOSE(MID(Table1[تاریخ],6,2),"فروردین","اردیبهشت","خرداد","تیر","مرداد","شهریور","مهر","آبان","آذر","دی","بهمن","اسفند")</f>
        <v>تیر</v>
      </c>
      <c r="L815" s="10" t="str">
        <f>LEFT(Table1[[#All],[تاریخ]],4)</f>
        <v>1398</v>
      </c>
      <c r="M815" s="13" t="str">
        <f>Table1[سال]&amp;"-"&amp;Table1[ماه]</f>
        <v>1398-تیر</v>
      </c>
      <c r="N815" s="9"/>
    </row>
    <row r="816" spans="1:14" ht="15.75" x14ac:dyDescent="0.25">
      <c r="A816" s="17" t="str">
        <f>IF(AND(C816&gt;='گزارش روزانه'!$F$2,C816&lt;='گزارش روزانه'!$F$4,J816='گزارش روزانه'!$D$6),MAX($A$1:A815)+1,"")</f>
        <v/>
      </c>
      <c r="B816" s="10">
        <v>815</v>
      </c>
      <c r="C816" s="10" t="s">
        <v>2135</v>
      </c>
      <c r="D816" s="10" t="s">
        <v>2137</v>
      </c>
      <c r="E816" s="11">
        <v>0</v>
      </c>
      <c r="F816" s="11">
        <v>35000000</v>
      </c>
      <c r="G816" s="11">
        <v>73349</v>
      </c>
      <c r="H8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16" s="10">
        <f>VALUE(IFERROR(MID(Table1[شرح],11,FIND("سهم",Table1[شرح])-11),0))</f>
        <v>0</v>
      </c>
      <c r="J816" s="10" t="str">
        <f>IFERROR(MID(Table1[شرح],FIND("سهم",Table1[شرح])+4,FIND("به نرخ",Table1[شرح])-FIND("سهم",Table1[شرح])-5),"")</f>
        <v/>
      </c>
      <c r="K816" s="10" t="str">
        <f>CHOOSE(MID(Table1[تاریخ],6,2),"فروردین","اردیبهشت","خرداد","تیر","مرداد","شهریور","مهر","آبان","آذر","دی","بهمن","اسفند")</f>
        <v>تیر</v>
      </c>
      <c r="L816" s="10" t="str">
        <f>LEFT(Table1[[#All],[تاریخ]],4)</f>
        <v>1398</v>
      </c>
      <c r="M816" s="13" t="str">
        <f>Table1[سال]&amp;"-"&amp;Table1[ماه]</f>
        <v>1398-تیر</v>
      </c>
      <c r="N816" s="9"/>
    </row>
    <row r="817" spans="1:14" ht="15.75" x14ac:dyDescent="0.25">
      <c r="A817" s="17" t="str">
        <f>IF(AND(C817&gt;='گزارش روزانه'!$F$2,C817&lt;='گزارش روزانه'!$F$4,J817='گزارش روزانه'!$D$6),MAX($A$1:A816)+1,"")</f>
        <v/>
      </c>
      <c r="B817" s="10">
        <v>816</v>
      </c>
      <c r="C817" s="10" t="s">
        <v>2133</v>
      </c>
      <c r="D817" s="10" t="s">
        <v>2134</v>
      </c>
      <c r="E817" s="11">
        <v>0</v>
      </c>
      <c r="F817" s="11">
        <v>10000000</v>
      </c>
      <c r="G817" s="11">
        <v>33184</v>
      </c>
      <c r="H8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17" s="10">
        <f>VALUE(IFERROR(MID(Table1[شرح],11,FIND("سهم",Table1[شرح])-11),0))</f>
        <v>0</v>
      </c>
      <c r="J817" s="10" t="str">
        <f>IFERROR(MID(Table1[شرح],FIND("سهم",Table1[شرح])+4,FIND("به نرخ",Table1[شرح])-FIND("سهم",Table1[شرح])-5),"")</f>
        <v/>
      </c>
      <c r="K817" s="10" t="str">
        <f>CHOOSE(MID(Table1[تاریخ],6,2),"فروردین","اردیبهشت","خرداد","تیر","مرداد","شهریور","مهر","آبان","آذر","دی","بهمن","اسفند")</f>
        <v>تیر</v>
      </c>
      <c r="L817" s="10" t="str">
        <f>LEFT(Table1[[#All],[تاریخ]],4)</f>
        <v>1398</v>
      </c>
      <c r="M817" s="13" t="str">
        <f>Table1[سال]&amp;"-"&amp;Table1[ماه]</f>
        <v>1398-تیر</v>
      </c>
      <c r="N817" s="9"/>
    </row>
    <row r="818" spans="1:14" ht="15.75" x14ac:dyDescent="0.25">
      <c r="A818" s="17" t="str">
        <f>IF(AND(C818&gt;='گزارش روزانه'!$F$2,C818&lt;='گزارش روزانه'!$F$4,J818='گزارش روزانه'!$D$6),MAX($A$1:A817)+1,"")</f>
        <v/>
      </c>
      <c r="B818" s="10">
        <v>817</v>
      </c>
      <c r="C818" s="10" t="s">
        <v>2128</v>
      </c>
      <c r="D818" s="10" t="s">
        <v>2129</v>
      </c>
      <c r="E818" s="11">
        <v>3167004</v>
      </c>
      <c r="F818" s="11">
        <v>0</v>
      </c>
      <c r="G818" s="11">
        <v>-24976125</v>
      </c>
      <c r="H8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18" s="10">
        <f>VALUE(IFERROR(MID(Table1[شرح],11,FIND("سهم",Table1[شرح])-11),0))</f>
        <v>226</v>
      </c>
      <c r="J818" s="10" t="str">
        <f>IFERROR(MID(Table1[شرح],FIND("سهم",Table1[شرح])+4,FIND("به نرخ",Table1[شرح])-FIND("سهم",Table1[شرح])-5),"")</f>
        <v>تولید ژلاتین کپسول ایران(دکپسول1)</v>
      </c>
      <c r="K818" s="10" t="str">
        <f>CHOOSE(MID(Table1[تاریخ],6,2),"فروردین","اردیبهشت","خرداد","تیر","مرداد","شهریور","مهر","آبان","آذر","دی","بهمن","اسفند")</f>
        <v>مرداد</v>
      </c>
      <c r="L818" s="10" t="str">
        <f>LEFT(Table1[[#All],[تاریخ]],4)</f>
        <v>1398</v>
      </c>
      <c r="M818" s="13" t="str">
        <f>Table1[سال]&amp;"-"&amp;Table1[ماه]</f>
        <v>1398-مرداد</v>
      </c>
      <c r="N818" s="9"/>
    </row>
    <row r="819" spans="1:14" ht="15.75" x14ac:dyDescent="0.25">
      <c r="A819" s="17" t="str">
        <f>IF(AND(C819&gt;='گزارش روزانه'!$F$2,C819&lt;='گزارش روزانه'!$F$4,J819='گزارش روزانه'!$D$6),MAX($A$1:A818)+1,"")</f>
        <v/>
      </c>
      <c r="B819" s="10">
        <v>818</v>
      </c>
      <c r="C819" s="10" t="s">
        <v>2128</v>
      </c>
      <c r="D819" s="10" t="s">
        <v>2130</v>
      </c>
      <c r="E819" s="11">
        <v>1863369</v>
      </c>
      <c r="F819" s="11">
        <v>0</v>
      </c>
      <c r="G819" s="11">
        <v>-21809121</v>
      </c>
      <c r="H8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19" s="10">
        <f>VALUE(IFERROR(MID(Table1[شرح],11,FIND("سهم",Table1[شرح])-11),0))</f>
        <v>133</v>
      </c>
      <c r="J819" s="10" t="str">
        <f>IFERROR(MID(Table1[شرح],FIND("سهم",Table1[شرح])+4,FIND("به نرخ",Table1[شرح])-FIND("سهم",Table1[شرح])-5),"")</f>
        <v>تولید ژلاتین کپسول ایران(دکپسول1)</v>
      </c>
      <c r="K819" s="10" t="str">
        <f>CHOOSE(MID(Table1[تاریخ],6,2),"فروردین","اردیبهشت","خرداد","تیر","مرداد","شهریور","مهر","آبان","آذر","دی","بهمن","اسفند")</f>
        <v>مرداد</v>
      </c>
      <c r="L819" s="10" t="str">
        <f>LEFT(Table1[[#All],[تاریخ]],4)</f>
        <v>1398</v>
      </c>
      <c r="M819" s="13" t="str">
        <f>Table1[سال]&amp;"-"&amp;Table1[ماه]</f>
        <v>1398-مرداد</v>
      </c>
      <c r="N819" s="9"/>
    </row>
    <row r="820" spans="1:14" ht="15.75" x14ac:dyDescent="0.25">
      <c r="A820" s="17" t="str">
        <f>IF(AND(C820&gt;='گزارش روزانه'!$F$2,C820&lt;='گزارش روزانه'!$F$4,J820='گزارش روزانه'!$D$6),MAX($A$1:A819)+1,"")</f>
        <v/>
      </c>
      <c r="B820" s="10">
        <v>819</v>
      </c>
      <c r="C820" s="10" t="s">
        <v>2128</v>
      </c>
      <c r="D820" s="10" t="s">
        <v>2131</v>
      </c>
      <c r="E820" s="11">
        <v>9995329</v>
      </c>
      <c r="F820" s="11">
        <v>0</v>
      </c>
      <c r="G820" s="11">
        <v>-19945752</v>
      </c>
      <c r="H8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20" s="10">
        <f>VALUE(IFERROR(MID(Table1[شرح],11,FIND("سهم",Table1[شرح])-11),0))</f>
        <v>1533</v>
      </c>
      <c r="J820" s="10" t="str">
        <f>IFERROR(MID(Table1[شرح],FIND("سهم",Table1[شرح])+4,FIND("به نرخ",Table1[شرح])-FIND("سهم",Table1[شرح])-5),"")</f>
        <v>توسعه معدنی و صنعتی صبانور(کنور1)</v>
      </c>
      <c r="K820" s="10" t="str">
        <f>CHOOSE(MID(Table1[تاریخ],6,2),"فروردین","اردیبهشت","خرداد","تیر","مرداد","شهریور","مهر","آبان","آذر","دی","بهمن","اسفند")</f>
        <v>مرداد</v>
      </c>
      <c r="L820" s="10" t="str">
        <f>LEFT(Table1[[#All],[تاریخ]],4)</f>
        <v>1398</v>
      </c>
      <c r="M820" s="13" t="str">
        <f>Table1[سال]&amp;"-"&amp;Table1[ماه]</f>
        <v>1398-مرداد</v>
      </c>
      <c r="N820" s="9"/>
    </row>
    <row r="821" spans="1:14" ht="15.75" x14ac:dyDescent="0.25">
      <c r="A821" s="17" t="str">
        <f>IF(AND(C821&gt;='گزارش روزانه'!$F$2,C821&lt;='گزارش روزانه'!$F$4,J821='گزارش روزانه'!$D$6),MAX($A$1:A820)+1,"")</f>
        <v/>
      </c>
      <c r="B821" s="10">
        <v>820</v>
      </c>
      <c r="C821" s="10" t="s">
        <v>2128</v>
      </c>
      <c r="D821" s="10" t="s">
        <v>2132</v>
      </c>
      <c r="E821" s="11">
        <v>9983607</v>
      </c>
      <c r="F821" s="11">
        <v>0</v>
      </c>
      <c r="G821" s="11">
        <v>-9950423</v>
      </c>
      <c r="H8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21" s="10">
        <f>VALUE(IFERROR(MID(Table1[شرح],11,FIND("سهم",Table1[شرح])-11),0))</f>
        <v>265</v>
      </c>
      <c r="J821" s="10" t="str">
        <f>IFERROR(MID(Table1[شرح],FIND("سهم",Table1[شرح])+4,FIND("به نرخ",Table1[شرح])-FIND("سهم",Table1[شرح])-5),"")</f>
        <v>کارتن ایران(چکارن1)</v>
      </c>
      <c r="K821" s="10" t="str">
        <f>CHOOSE(MID(Table1[تاریخ],6,2),"فروردین","اردیبهشت","خرداد","تیر","مرداد","شهریور","مهر","آبان","آذر","دی","بهمن","اسفند")</f>
        <v>مرداد</v>
      </c>
      <c r="L821" s="10" t="str">
        <f>LEFT(Table1[[#All],[تاریخ]],4)</f>
        <v>1398</v>
      </c>
      <c r="M821" s="13" t="str">
        <f>Table1[سال]&amp;"-"&amp;Table1[ماه]</f>
        <v>1398-مرداد</v>
      </c>
      <c r="N821" s="9"/>
    </row>
    <row r="822" spans="1:14" ht="15.75" x14ac:dyDescent="0.25">
      <c r="A822" s="17" t="str">
        <f>IF(AND(C822&gt;='گزارش روزانه'!$F$2,C822&lt;='گزارش روزانه'!$F$4,J822='گزارش روزانه'!$D$6),MAX($A$1:A821)+1,"")</f>
        <v/>
      </c>
      <c r="B822" s="10">
        <v>821</v>
      </c>
      <c r="C822" s="10" t="s">
        <v>2125</v>
      </c>
      <c r="D822" s="10" t="s">
        <v>2126</v>
      </c>
      <c r="E822" s="11">
        <v>0</v>
      </c>
      <c r="F822" s="11">
        <v>10000000</v>
      </c>
      <c r="G822" s="11">
        <v>23875</v>
      </c>
      <c r="H8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22" s="10">
        <f>VALUE(IFERROR(MID(Table1[شرح],11,FIND("سهم",Table1[شرح])-11),0))</f>
        <v>0</v>
      </c>
      <c r="J822" s="10" t="str">
        <f>IFERROR(MID(Table1[شرح],FIND("سهم",Table1[شرح])+4,FIND("به نرخ",Table1[شرح])-FIND("سهم",Table1[شرح])-5),"")</f>
        <v/>
      </c>
      <c r="K822" s="10" t="str">
        <f>CHOOSE(MID(Table1[تاریخ],6,2),"فروردین","اردیبهشت","خرداد","تیر","مرداد","شهریور","مهر","آبان","آذر","دی","بهمن","اسفند")</f>
        <v>مرداد</v>
      </c>
      <c r="L822" s="10" t="str">
        <f>LEFT(Table1[[#All],[تاریخ]],4)</f>
        <v>1398</v>
      </c>
      <c r="M822" s="13" t="str">
        <f>Table1[سال]&amp;"-"&amp;Table1[ماه]</f>
        <v>1398-مرداد</v>
      </c>
      <c r="N822" s="9"/>
    </row>
    <row r="823" spans="1:14" ht="15.75" x14ac:dyDescent="0.25">
      <c r="A823" s="17" t="str">
        <f>IF(AND(C823&gt;='گزارش روزانه'!$F$2,C823&lt;='گزارش روزانه'!$F$4,J823='گزارش روزانه'!$D$6),MAX($A$1:A822)+1,"")</f>
        <v/>
      </c>
      <c r="B823" s="10">
        <v>822</v>
      </c>
      <c r="C823" s="10" t="s">
        <v>2125</v>
      </c>
      <c r="D823" s="10" t="s">
        <v>2127</v>
      </c>
      <c r="E823" s="11">
        <v>0</v>
      </c>
      <c r="F823" s="11">
        <v>15000000</v>
      </c>
      <c r="G823" s="11">
        <v>-9976125</v>
      </c>
      <c r="H8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23" s="10">
        <f>VALUE(IFERROR(MID(Table1[شرح],11,FIND("سهم",Table1[شرح])-11),0))</f>
        <v>0</v>
      </c>
      <c r="J823" s="10" t="str">
        <f>IFERROR(MID(Table1[شرح],FIND("سهم",Table1[شرح])+4,FIND("به نرخ",Table1[شرح])-FIND("سهم",Table1[شرح])-5),"")</f>
        <v/>
      </c>
      <c r="K823" s="10" t="str">
        <f>CHOOSE(MID(Table1[تاریخ],6,2),"فروردین","اردیبهشت","خرداد","تیر","مرداد","شهریور","مهر","آبان","آذر","دی","بهمن","اسفند")</f>
        <v>مرداد</v>
      </c>
      <c r="L823" s="10" t="str">
        <f>LEFT(Table1[[#All],[تاریخ]],4)</f>
        <v>1398</v>
      </c>
      <c r="M823" s="13" t="str">
        <f>Table1[سال]&amp;"-"&amp;Table1[ماه]</f>
        <v>1398-مرداد</v>
      </c>
      <c r="N823" s="9"/>
    </row>
    <row r="824" spans="1:14" ht="15.75" x14ac:dyDescent="0.25">
      <c r="A824" s="17" t="str">
        <f>IF(AND(C824&gt;='گزارش روزانه'!$F$2,C824&lt;='گزارش روزانه'!$F$4,J824='گزارش روزانه'!$D$6),MAX($A$1:A823)+1,"")</f>
        <v/>
      </c>
      <c r="B824" s="10">
        <v>823</v>
      </c>
      <c r="C824" s="10" t="s">
        <v>2122</v>
      </c>
      <c r="D824" s="10" t="s">
        <v>2123</v>
      </c>
      <c r="E824" s="11">
        <v>45016927</v>
      </c>
      <c r="F824" s="11">
        <v>0</v>
      </c>
      <c r="G824" s="11">
        <v>-44568232</v>
      </c>
      <c r="H8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24" s="10">
        <f>VALUE(IFERROR(MID(Table1[شرح],11,FIND("سهم",Table1[شرح])-11),0))</f>
        <v>1133</v>
      </c>
      <c r="J824" s="10" t="str">
        <f>IFERROR(MID(Table1[شرح],FIND("سهم",Table1[شرح])+4,FIND("به نرخ",Table1[شرح])-FIND("سهم",Table1[شرح])-5),"")</f>
        <v>کارتن ایران(چکارن1)</v>
      </c>
      <c r="K824" s="10" t="str">
        <f>CHOOSE(MID(Table1[تاریخ],6,2),"فروردین","اردیبهشت","خرداد","تیر","مرداد","شهریور","مهر","آبان","آذر","دی","بهمن","اسفند")</f>
        <v>مرداد</v>
      </c>
      <c r="L824" s="10" t="str">
        <f>LEFT(Table1[[#All],[تاریخ]],4)</f>
        <v>1398</v>
      </c>
      <c r="M824" s="13" t="str">
        <f>Table1[سال]&amp;"-"&amp;Table1[ماه]</f>
        <v>1398-مرداد</v>
      </c>
      <c r="N824" s="9"/>
    </row>
    <row r="825" spans="1:14" ht="15.75" x14ac:dyDescent="0.25">
      <c r="A825" s="17" t="str">
        <f>IF(AND(C825&gt;='گزارش روزانه'!$F$2,C825&lt;='گزارش روزانه'!$F$4,J825='گزارش روزانه'!$D$6),MAX($A$1:A824)+1,"")</f>
        <v/>
      </c>
      <c r="B825" s="10">
        <v>824</v>
      </c>
      <c r="C825" s="10" t="s">
        <v>2122</v>
      </c>
      <c r="D825" s="10" t="s">
        <v>2124</v>
      </c>
      <c r="E825" s="11">
        <v>0</v>
      </c>
      <c r="F825" s="11">
        <v>424820</v>
      </c>
      <c r="G825" s="11">
        <v>448695</v>
      </c>
      <c r="H8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25" s="10">
        <f>VALUE(IFERROR(MID(Table1[شرح],11,FIND("سهم",Table1[شرح])-11),0))</f>
        <v>1000</v>
      </c>
      <c r="J825" s="10" t="str">
        <f>IFERROR(MID(Table1[شرح],FIND("سهم",Table1[شرح])+4,FIND("به نرخ",Table1[شرح])-FIND("سهم",Table1[شرح])-5),"")</f>
        <v>بانک صادرات ایران(وبصادر1)</v>
      </c>
      <c r="K825" s="10" t="str">
        <f>CHOOSE(MID(Table1[تاریخ],6,2),"فروردین","اردیبهشت","خرداد","تیر","مرداد","شهریور","مهر","آبان","آذر","دی","بهمن","اسفند")</f>
        <v>مرداد</v>
      </c>
      <c r="L825" s="10" t="str">
        <f>LEFT(Table1[[#All],[تاریخ]],4)</f>
        <v>1398</v>
      </c>
      <c r="M825" s="13" t="str">
        <f>Table1[سال]&amp;"-"&amp;Table1[ماه]</f>
        <v>1398-مرداد</v>
      </c>
      <c r="N825" s="9"/>
    </row>
    <row r="826" spans="1:14" ht="15.75" x14ac:dyDescent="0.25">
      <c r="A826" s="17" t="str">
        <f>IF(AND(C826&gt;='گزارش روزانه'!$F$2,C826&lt;='گزارش روزانه'!$F$4,J826='گزارش روزانه'!$D$6),MAX($A$1:A825)+1,"")</f>
        <v/>
      </c>
      <c r="B826" s="10">
        <v>825</v>
      </c>
      <c r="C826" s="10" t="s">
        <v>2120</v>
      </c>
      <c r="D826" s="10" t="s">
        <v>2121</v>
      </c>
      <c r="E826" s="11">
        <v>0</v>
      </c>
      <c r="F826" s="11">
        <v>45000000</v>
      </c>
      <c r="G826" s="11">
        <v>431768</v>
      </c>
      <c r="H8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26" s="10">
        <f>VALUE(IFERROR(MID(Table1[شرح],11,FIND("سهم",Table1[شرح])-11),0))</f>
        <v>0</v>
      </c>
      <c r="J826" s="10" t="str">
        <f>IFERROR(MID(Table1[شرح],FIND("سهم",Table1[شرح])+4,FIND("به نرخ",Table1[شرح])-FIND("سهم",Table1[شرح])-5),"")</f>
        <v/>
      </c>
      <c r="K826" s="10" t="str">
        <f>CHOOSE(MID(Table1[تاریخ],6,2),"فروردین","اردیبهشت","خرداد","تیر","مرداد","شهریور","مهر","آبان","آذر","دی","بهمن","اسفند")</f>
        <v>مرداد</v>
      </c>
      <c r="L826" s="10" t="str">
        <f>LEFT(Table1[[#All],[تاریخ]],4)</f>
        <v>1398</v>
      </c>
      <c r="M826" s="13" t="str">
        <f>Table1[سال]&amp;"-"&amp;Table1[ماه]</f>
        <v>1398-مرداد</v>
      </c>
      <c r="N826" s="9"/>
    </row>
    <row r="827" spans="1:14" ht="15.75" x14ac:dyDescent="0.25">
      <c r="A827" s="17" t="str">
        <f>IF(AND(C827&gt;='گزارش روزانه'!$F$2,C827&lt;='گزارش روزانه'!$F$4,J827='گزارش روزانه'!$D$6),MAX($A$1:A826)+1,"")</f>
        <v/>
      </c>
      <c r="B827" s="10">
        <v>826</v>
      </c>
      <c r="C827" s="10" t="s">
        <v>2116</v>
      </c>
      <c r="D827" s="10" t="s">
        <v>2117</v>
      </c>
      <c r="E827" s="11">
        <v>27835061</v>
      </c>
      <c r="F827" s="11">
        <v>0</v>
      </c>
      <c r="G827" s="11">
        <v>11714</v>
      </c>
      <c r="H8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27" s="10">
        <f>VALUE(IFERROR(MID(Table1[شرح],11,FIND("سهم",Table1[شرح])-11),0))</f>
        <v>4355</v>
      </c>
      <c r="J827" s="10" t="str">
        <f>IFERROR(MID(Table1[شرح],FIND("سهم",Table1[شرح])+4,FIND("به نرخ",Table1[شرح])-FIND("سهم",Table1[شرح])-5),"")</f>
        <v>توسعه معدنی و صنعتی صبانور(کنور1)</v>
      </c>
      <c r="K827" s="10" t="str">
        <f>CHOOSE(MID(Table1[تاریخ],6,2),"فروردین","اردیبهشت","خرداد","تیر","مرداد","شهریور","مهر","آبان","آذر","دی","بهمن","اسفند")</f>
        <v>مرداد</v>
      </c>
      <c r="L827" s="10" t="str">
        <f>LEFT(Table1[[#All],[تاریخ]],4)</f>
        <v>1398</v>
      </c>
      <c r="M827" s="13" t="str">
        <f>Table1[سال]&amp;"-"&amp;Table1[ماه]</f>
        <v>1398-مرداد</v>
      </c>
      <c r="N827" s="9"/>
    </row>
    <row r="828" spans="1:14" ht="15.75" x14ac:dyDescent="0.25">
      <c r="A828" s="17" t="str">
        <f>IF(AND(C828&gt;='گزارش روزانه'!$F$2,C828&lt;='گزارش روزانه'!$F$4,J828='گزارش روزانه'!$D$6),MAX($A$1:A827)+1,"")</f>
        <v/>
      </c>
      <c r="B828" s="10">
        <v>827</v>
      </c>
      <c r="C828" s="10" t="s">
        <v>2116</v>
      </c>
      <c r="D828" s="10" t="s">
        <v>2118</v>
      </c>
      <c r="E828" s="11">
        <v>29995239</v>
      </c>
      <c r="F828" s="11">
        <v>0</v>
      </c>
      <c r="G828" s="11">
        <v>27846775</v>
      </c>
      <c r="H8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28" s="10">
        <f>VALUE(IFERROR(MID(Table1[شرح],11,FIND("سهم",Table1[شرح])-11),0))</f>
        <v>8620</v>
      </c>
      <c r="J828" s="10" t="str">
        <f>IFERROR(MID(Table1[شرح],FIND("سهم",Table1[شرح])+4,FIND("به نرخ",Table1[شرح])-FIND("سهم",Table1[شرح])-5),"")</f>
        <v>گسترش سرمایه گذاری ایرانیان(وگستر1)</v>
      </c>
      <c r="K828" s="10" t="str">
        <f>CHOOSE(MID(Table1[تاریخ],6,2),"فروردین","اردیبهشت","خرداد","تیر","مرداد","شهریور","مهر","آبان","آذر","دی","بهمن","اسفند")</f>
        <v>مرداد</v>
      </c>
      <c r="L828" s="10" t="str">
        <f>LEFT(Table1[[#All],[تاریخ]],4)</f>
        <v>1398</v>
      </c>
      <c r="M828" s="13" t="str">
        <f>Table1[سال]&amp;"-"&amp;Table1[ماه]</f>
        <v>1398-مرداد</v>
      </c>
      <c r="N828" s="9"/>
    </row>
    <row r="829" spans="1:14" ht="15.75" x14ac:dyDescent="0.25">
      <c r="A829" s="17" t="str">
        <f>IF(AND(C829&gt;='گزارش روزانه'!$F$2,C829&lt;='گزارش روزانه'!$F$4,J829='گزارش روزانه'!$D$6),MAX($A$1:A828)+1,"")</f>
        <v/>
      </c>
      <c r="B829" s="10">
        <v>828</v>
      </c>
      <c r="C829" s="10" t="s">
        <v>2116</v>
      </c>
      <c r="D829" s="10" t="s">
        <v>2119</v>
      </c>
      <c r="E829" s="11">
        <v>0</v>
      </c>
      <c r="F829" s="11">
        <v>57410246</v>
      </c>
      <c r="G829" s="11">
        <v>57842014</v>
      </c>
      <c r="H8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29" s="10">
        <f>VALUE(IFERROR(MID(Table1[شرح],11,FIND("سهم",Table1[شرح])-11),0))</f>
        <v>1397</v>
      </c>
      <c r="J829" s="10" t="str">
        <f>IFERROR(MID(Table1[شرح],FIND("سهم",Table1[شرح])+4,FIND("به نرخ",Table1[شرح])-FIND("سهم",Table1[شرح])-5),"")</f>
        <v>کارتن ایران(چکارن1)</v>
      </c>
      <c r="K829" s="10" t="str">
        <f>CHOOSE(MID(Table1[تاریخ],6,2),"فروردین","اردیبهشت","خرداد","تیر","مرداد","شهریور","مهر","آبان","آذر","دی","بهمن","اسفند")</f>
        <v>مرداد</v>
      </c>
      <c r="L829" s="10" t="str">
        <f>LEFT(Table1[[#All],[تاریخ]],4)</f>
        <v>1398</v>
      </c>
      <c r="M829" s="13" t="str">
        <f>Table1[سال]&amp;"-"&amp;Table1[ماه]</f>
        <v>1398-مرداد</v>
      </c>
      <c r="N829" s="9"/>
    </row>
    <row r="830" spans="1:14" ht="15.75" x14ac:dyDescent="0.25">
      <c r="A830" s="17" t="str">
        <f>IF(AND(C830&gt;='گزارش روزانه'!$F$2,C830&lt;='گزارش روزانه'!$F$4,J830='گزارش روزانه'!$D$6),MAX($A$1:A829)+1,"")</f>
        <v/>
      </c>
      <c r="B830" s="10">
        <v>829</v>
      </c>
      <c r="C830" s="10" t="s">
        <v>2079</v>
      </c>
      <c r="D830" s="10" t="s">
        <v>2080</v>
      </c>
      <c r="E830" s="11">
        <v>20694975</v>
      </c>
      <c r="F830" s="11">
        <v>0</v>
      </c>
      <c r="G830" s="11">
        <v>-119932337</v>
      </c>
      <c r="H8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0" s="10">
        <f>VALUE(IFERROR(MID(Table1[شرح],11,FIND("سهم",Table1[شرح])-11),0))</f>
        <v>3244</v>
      </c>
      <c r="J830" s="10" t="str">
        <f>IFERROR(MID(Table1[شرح],FIND("سهم",Table1[شرح])+4,FIND("به نرخ",Table1[شرح])-FIND("سهم",Table1[شرح])-5),"")</f>
        <v>توسعه معدنی و صنعتی صبانور(کنور1)</v>
      </c>
      <c r="K830" s="10" t="str">
        <f>CHOOSE(MID(Table1[تاریخ],6,2),"فروردین","اردیبهشت","خرداد","تیر","مرداد","شهریور","مهر","آبان","آذر","دی","بهمن","اسفند")</f>
        <v>مرداد</v>
      </c>
      <c r="L830" s="10" t="str">
        <f>LEFT(Table1[[#All],[تاریخ]],4)</f>
        <v>1398</v>
      </c>
      <c r="M830" s="13" t="str">
        <f>Table1[سال]&amp;"-"&amp;Table1[ماه]</f>
        <v>1398-مرداد</v>
      </c>
      <c r="N830" s="9"/>
    </row>
    <row r="831" spans="1:14" ht="15.75" x14ac:dyDescent="0.25">
      <c r="A831" s="17" t="str">
        <f>IF(AND(C831&gt;='گزارش روزانه'!$F$2,C831&lt;='گزارش روزانه'!$F$4,J831='گزارش روزانه'!$D$6),MAX($A$1:A830)+1,"")</f>
        <v/>
      </c>
      <c r="B831" s="10">
        <v>830</v>
      </c>
      <c r="C831" s="10" t="s">
        <v>2079</v>
      </c>
      <c r="D831" s="10" t="s">
        <v>2081</v>
      </c>
      <c r="E831" s="11">
        <v>328986850</v>
      </c>
      <c r="F831" s="11">
        <v>0</v>
      </c>
      <c r="G831" s="11">
        <v>-99237362</v>
      </c>
      <c r="H8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1" s="10">
        <f>VALUE(IFERROR(MID(Table1[شرح],11,FIND("سهم",Table1[شرح])-11),0))</f>
        <v>10000</v>
      </c>
      <c r="J831" s="10" t="str">
        <f>IFERROR(MID(Table1[شرح],FIND("سهم",Table1[شرح])+4,FIND("به نرخ",Table1[شرح])-FIND("سهم",Table1[شرح])-5),"")</f>
        <v>پالایش نفت لاوان(شاوان1)</v>
      </c>
      <c r="K831" s="10" t="str">
        <f>CHOOSE(MID(Table1[تاریخ],6,2),"فروردین","اردیبهشت","خرداد","تیر","مرداد","شهریور","مهر","آبان","آذر","دی","بهمن","اسفند")</f>
        <v>مرداد</v>
      </c>
      <c r="L831" s="10" t="str">
        <f>LEFT(Table1[[#All],[تاریخ]],4)</f>
        <v>1398</v>
      </c>
      <c r="M831" s="13" t="str">
        <f>Table1[سال]&amp;"-"&amp;Table1[ماه]</f>
        <v>1398-مرداد</v>
      </c>
      <c r="N831" s="9"/>
    </row>
    <row r="832" spans="1:14" ht="15.75" x14ac:dyDescent="0.25">
      <c r="A832" s="17" t="str">
        <f>IF(AND(C832&gt;='گزارش روزانه'!$F$2,C832&lt;='گزارش روزانه'!$F$4,J832='گزارش روزانه'!$D$6),MAX($A$1:A831)+1,"")</f>
        <v/>
      </c>
      <c r="B832" s="10">
        <v>831</v>
      </c>
      <c r="C832" s="10" t="s">
        <v>2079</v>
      </c>
      <c r="D832" s="10" t="s">
        <v>2082</v>
      </c>
      <c r="E832" s="11">
        <v>183482870</v>
      </c>
      <c r="F832" s="11">
        <v>0</v>
      </c>
      <c r="G832" s="11">
        <v>229749488</v>
      </c>
      <c r="H8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2" s="10">
        <f>VALUE(IFERROR(MID(Table1[شرح],11,FIND("سهم",Table1[شرح])-11),0))</f>
        <v>5607</v>
      </c>
      <c r="J832" s="10" t="str">
        <f>IFERROR(MID(Table1[شرح],FIND("سهم",Table1[شرح])+4,FIND("به نرخ",Table1[شرح])-FIND("سهم",Table1[شرح])-5),"")</f>
        <v>پالایش نفت لاوان(شاوان1)</v>
      </c>
      <c r="K832" s="10" t="str">
        <f>CHOOSE(MID(Table1[تاریخ],6,2),"فروردین","اردیبهشت","خرداد","تیر","مرداد","شهریور","مهر","آبان","آذر","دی","بهمن","اسفند")</f>
        <v>مرداد</v>
      </c>
      <c r="L832" s="10" t="str">
        <f>LEFT(Table1[[#All],[تاریخ]],4)</f>
        <v>1398</v>
      </c>
      <c r="M832" s="13" t="str">
        <f>Table1[سال]&amp;"-"&amp;Table1[ماه]</f>
        <v>1398-مرداد</v>
      </c>
      <c r="N832" s="9"/>
    </row>
    <row r="833" spans="1:14" ht="15.75" x14ac:dyDescent="0.25">
      <c r="A833" s="17" t="str">
        <f>IF(AND(C833&gt;='گزارش روزانه'!$F$2,C833&lt;='گزارش روزانه'!$F$4,J833='گزارش روزانه'!$D$6),MAX($A$1:A832)+1,"")</f>
        <v/>
      </c>
      <c r="B833" s="10">
        <v>832</v>
      </c>
      <c r="C833" s="10" t="s">
        <v>2079</v>
      </c>
      <c r="D833" s="10" t="s">
        <v>2083</v>
      </c>
      <c r="E833" s="11">
        <v>70849476</v>
      </c>
      <c r="F833" s="11">
        <v>0</v>
      </c>
      <c r="G833" s="11">
        <v>413232358</v>
      </c>
      <c r="H8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3" s="10">
        <f>VALUE(IFERROR(MID(Table1[شرح],11,FIND("سهم",Table1[شرح])-11),0))</f>
        <v>2171</v>
      </c>
      <c r="J833" s="10" t="str">
        <f>IFERROR(MID(Table1[شرح],FIND("سهم",Table1[شرح])+4,FIND("به نرخ",Table1[شرح])-FIND("سهم",Table1[شرح])-5),"")</f>
        <v>پالایش نفت لاوان(شاوان1)</v>
      </c>
      <c r="K833" s="10" t="str">
        <f>CHOOSE(MID(Table1[تاریخ],6,2),"فروردین","اردیبهشت","خرداد","تیر","مرداد","شهریور","مهر","آبان","آذر","دی","بهمن","اسفند")</f>
        <v>مرداد</v>
      </c>
      <c r="L833" s="10" t="str">
        <f>LEFT(Table1[[#All],[تاریخ]],4)</f>
        <v>1398</v>
      </c>
      <c r="M833" s="13" t="str">
        <f>Table1[سال]&amp;"-"&amp;Table1[ماه]</f>
        <v>1398-مرداد</v>
      </c>
      <c r="N833" s="9"/>
    </row>
    <row r="834" spans="1:14" ht="15.75" x14ac:dyDescent="0.25">
      <c r="A834" s="17" t="str">
        <f>IF(AND(C834&gt;='گزارش روزانه'!$F$2,C834&lt;='گزارش روزانه'!$F$4,J834='گزارش روزانه'!$D$6),MAX($A$1:A833)+1,"")</f>
        <v/>
      </c>
      <c r="B834" s="10">
        <v>833</v>
      </c>
      <c r="C834" s="10" t="s">
        <v>2079</v>
      </c>
      <c r="D834" s="10" t="s">
        <v>2084</v>
      </c>
      <c r="E834" s="11">
        <v>42702487</v>
      </c>
      <c r="F834" s="11">
        <v>0</v>
      </c>
      <c r="G834" s="11">
        <v>484081834</v>
      </c>
      <c r="H8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4" s="10">
        <f>VALUE(IFERROR(MID(Table1[شرح],11,FIND("سهم",Table1[شرح])-11),0))</f>
        <v>1310</v>
      </c>
      <c r="J834" s="10" t="str">
        <f>IFERROR(MID(Table1[شرح],FIND("سهم",Table1[شرح])+4,FIND("به نرخ",Table1[شرح])-FIND("سهم",Table1[شرح])-5),"")</f>
        <v>پالایش نفت لاوان(شاوان1)</v>
      </c>
      <c r="K834" s="10" t="str">
        <f>CHOOSE(MID(Table1[تاریخ],6,2),"فروردین","اردیبهشت","خرداد","تیر","مرداد","شهریور","مهر","آبان","آذر","دی","بهمن","اسفند")</f>
        <v>مرداد</v>
      </c>
      <c r="L834" s="10" t="str">
        <f>LEFT(Table1[[#All],[تاریخ]],4)</f>
        <v>1398</v>
      </c>
      <c r="M834" s="13" t="str">
        <f>Table1[سال]&amp;"-"&amp;Table1[ماه]</f>
        <v>1398-مرداد</v>
      </c>
      <c r="N834" s="9"/>
    </row>
    <row r="835" spans="1:14" ht="15.75" x14ac:dyDescent="0.25">
      <c r="A835" s="17" t="str">
        <f>IF(AND(C835&gt;='گزارش روزانه'!$F$2,C835&lt;='گزارش روزانه'!$F$4,J835='گزارش روزانه'!$D$6),MAX($A$1:A834)+1,"")</f>
        <v/>
      </c>
      <c r="B835" s="10">
        <v>834</v>
      </c>
      <c r="C835" s="10" t="s">
        <v>2079</v>
      </c>
      <c r="D835" s="10" t="s">
        <v>2085</v>
      </c>
      <c r="E835" s="11">
        <v>58501610</v>
      </c>
      <c r="F835" s="11">
        <v>0</v>
      </c>
      <c r="G835" s="11">
        <v>526784321</v>
      </c>
      <c r="H8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5" s="10">
        <f>VALUE(IFERROR(MID(Table1[شرح],11,FIND("سهم",Table1[شرح])-11),0))</f>
        <v>1798</v>
      </c>
      <c r="J835" s="10" t="str">
        <f>IFERROR(MID(Table1[شرح],FIND("سهم",Table1[شرح])+4,FIND("به نرخ",Table1[شرح])-FIND("سهم",Table1[شرح])-5),"")</f>
        <v>پالایش نفت لاوان(شاوان1)</v>
      </c>
      <c r="K835" s="10" t="str">
        <f>CHOOSE(MID(Table1[تاریخ],6,2),"فروردین","اردیبهشت","خرداد","تیر","مرداد","شهریور","مهر","آبان","آذر","دی","بهمن","اسفند")</f>
        <v>مرداد</v>
      </c>
      <c r="L835" s="10" t="str">
        <f>LEFT(Table1[[#All],[تاریخ]],4)</f>
        <v>1398</v>
      </c>
      <c r="M835" s="13" t="str">
        <f>Table1[سال]&amp;"-"&amp;Table1[ماه]</f>
        <v>1398-مرداد</v>
      </c>
      <c r="N835" s="9"/>
    </row>
    <row r="836" spans="1:14" ht="15.75" x14ac:dyDescent="0.25">
      <c r="A836" s="17" t="str">
        <f>IF(AND(C836&gt;='گزارش روزانه'!$F$2,C836&lt;='گزارش روزانه'!$F$4,J836='گزارش روزانه'!$D$6),MAX($A$1:A835)+1,"")</f>
        <v/>
      </c>
      <c r="B836" s="10">
        <v>835</v>
      </c>
      <c r="C836" s="10" t="s">
        <v>2079</v>
      </c>
      <c r="D836" s="10" t="s">
        <v>2086</v>
      </c>
      <c r="E836" s="11">
        <v>119984577</v>
      </c>
      <c r="F836" s="11">
        <v>0</v>
      </c>
      <c r="G836" s="11">
        <v>585285931</v>
      </c>
      <c r="H8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6" s="10">
        <f>VALUE(IFERROR(MID(Table1[شرح],11,FIND("سهم",Table1[شرح])-11),0))</f>
        <v>2844</v>
      </c>
      <c r="J836" s="10" t="str">
        <f>IFERROR(MID(Table1[شرح],FIND("سهم",Table1[شرح])+4,FIND("به نرخ",Table1[شرح])-FIND("سهم",Table1[شرح])-5),"")</f>
        <v>پالایش نفت شیراز(شراز1)</v>
      </c>
      <c r="K836" s="10" t="str">
        <f>CHOOSE(MID(Table1[تاریخ],6,2),"فروردین","اردیبهشت","خرداد","تیر","مرداد","شهریور","مهر","آبان","آذر","دی","بهمن","اسفند")</f>
        <v>مرداد</v>
      </c>
      <c r="L836" s="10" t="str">
        <f>LEFT(Table1[[#All],[تاریخ]],4)</f>
        <v>1398</v>
      </c>
      <c r="M836" s="13" t="str">
        <f>Table1[سال]&amp;"-"&amp;Table1[ماه]</f>
        <v>1398-مرداد</v>
      </c>
      <c r="N836" s="9"/>
    </row>
    <row r="837" spans="1:14" ht="15.75" x14ac:dyDescent="0.25">
      <c r="A837" s="17" t="str">
        <f>IF(AND(C837&gt;='گزارش روزانه'!$F$2,C837&lt;='گزارش روزانه'!$F$4,J837='گزارش روزانه'!$D$6),MAX($A$1:A836)+1,"")</f>
        <v/>
      </c>
      <c r="B837" s="10">
        <v>836</v>
      </c>
      <c r="C837" s="10" t="s">
        <v>2079</v>
      </c>
      <c r="D837" s="10" t="s">
        <v>2087</v>
      </c>
      <c r="E837" s="11">
        <v>28175132</v>
      </c>
      <c r="F837" s="11">
        <v>0</v>
      </c>
      <c r="G837" s="11">
        <v>705270508</v>
      </c>
      <c r="H8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7" s="10">
        <f>VALUE(IFERROR(MID(Table1[شرح],11,FIND("سهم",Table1[شرح])-11),0))</f>
        <v>671</v>
      </c>
      <c r="J837" s="10" t="str">
        <f>IFERROR(MID(Table1[شرح],FIND("سهم",Table1[شرح])+4,FIND("به نرخ",Table1[شرح])-FIND("سهم",Table1[شرح])-5),"")</f>
        <v>پالایش نفت شیراز(شراز1)</v>
      </c>
      <c r="K837" s="10" t="str">
        <f>CHOOSE(MID(Table1[تاریخ],6,2),"فروردین","اردیبهشت","خرداد","تیر","مرداد","شهریور","مهر","آبان","آذر","دی","بهمن","اسفند")</f>
        <v>مرداد</v>
      </c>
      <c r="L837" s="10" t="str">
        <f>LEFT(Table1[[#All],[تاریخ]],4)</f>
        <v>1398</v>
      </c>
      <c r="M837" s="13" t="str">
        <f>Table1[سال]&amp;"-"&amp;Table1[ماه]</f>
        <v>1398-مرداد</v>
      </c>
      <c r="N837" s="9"/>
    </row>
    <row r="838" spans="1:14" ht="15.75" x14ac:dyDescent="0.25">
      <c r="A838" s="17" t="str">
        <f>IF(AND(C838&gt;='گزارش روزانه'!$F$2,C838&lt;='گزارش روزانه'!$F$4,J838='گزارش روزانه'!$D$6),MAX($A$1:A837)+1,"")</f>
        <v/>
      </c>
      <c r="B838" s="10">
        <v>837</v>
      </c>
      <c r="C838" s="10" t="s">
        <v>2079</v>
      </c>
      <c r="D838" s="10" t="s">
        <v>2088</v>
      </c>
      <c r="E838" s="11">
        <v>2392040</v>
      </c>
      <c r="F838" s="11">
        <v>0</v>
      </c>
      <c r="G838" s="11">
        <v>733445640</v>
      </c>
      <c r="H8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8" s="10">
        <f>VALUE(IFERROR(MID(Table1[شرح],11,FIND("سهم",Table1[شرح])-11),0))</f>
        <v>57</v>
      </c>
      <c r="J838" s="10" t="str">
        <f>IFERROR(MID(Table1[شرح],FIND("سهم",Table1[شرح])+4,FIND("به نرخ",Table1[شرح])-FIND("سهم",Table1[شرح])-5),"")</f>
        <v>پالایش نفت شیراز(شراز1)</v>
      </c>
      <c r="K838" s="10" t="str">
        <f>CHOOSE(MID(Table1[تاریخ],6,2),"فروردین","اردیبهشت","خرداد","تیر","مرداد","شهریور","مهر","آبان","آذر","دی","بهمن","اسفند")</f>
        <v>مرداد</v>
      </c>
      <c r="L838" s="10" t="str">
        <f>LEFT(Table1[[#All],[تاریخ]],4)</f>
        <v>1398</v>
      </c>
      <c r="M838" s="13" t="str">
        <f>Table1[سال]&amp;"-"&amp;Table1[ماه]</f>
        <v>1398-مرداد</v>
      </c>
      <c r="N838" s="9"/>
    </row>
    <row r="839" spans="1:14" ht="15.75" x14ac:dyDescent="0.25">
      <c r="A839" s="17" t="str">
        <f>IF(AND(C839&gt;='گزارش روزانه'!$F$2,C839&lt;='گزارش روزانه'!$F$4,J839='گزارش روزانه'!$D$6),MAX($A$1:A838)+1,"")</f>
        <v/>
      </c>
      <c r="B839" s="10">
        <v>838</v>
      </c>
      <c r="C839" s="10" t="s">
        <v>2079</v>
      </c>
      <c r="D839" s="10" t="s">
        <v>2089</v>
      </c>
      <c r="E839" s="11">
        <v>1425941</v>
      </c>
      <c r="F839" s="11">
        <v>0</v>
      </c>
      <c r="G839" s="11">
        <v>735837680</v>
      </c>
      <c r="H8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39" s="10">
        <f>VALUE(IFERROR(MID(Table1[شرح],11,FIND("سهم",Table1[شرح])-11),0))</f>
        <v>34</v>
      </c>
      <c r="J839" s="10" t="str">
        <f>IFERROR(MID(Table1[شرح],FIND("سهم",Table1[شرح])+4,FIND("به نرخ",Table1[شرح])-FIND("سهم",Table1[شرح])-5),"")</f>
        <v>پالایش نفت شیراز(شراز1)</v>
      </c>
      <c r="K839" s="10" t="str">
        <f>CHOOSE(MID(Table1[تاریخ],6,2),"فروردین","اردیبهشت","خرداد","تیر","مرداد","شهریور","مهر","آبان","آذر","دی","بهمن","اسفند")</f>
        <v>مرداد</v>
      </c>
      <c r="L839" s="10" t="str">
        <f>LEFT(Table1[[#All],[تاریخ]],4)</f>
        <v>1398</v>
      </c>
      <c r="M839" s="13" t="str">
        <f>Table1[سال]&amp;"-"&amp;Table1[ماه]</f>
        <v>1398-مرداد</v>
      </c>
      <c r="N839" s="9"/>
    </row>
    <row r="840" spans="1:14" ht="15.75" x14ac:dyDescent="0.25">
      <c r="A840" s="17" t="str">
        <f>IF(AND(C840&gt;='گزارش روزانه'!$F$2,C840&lt;='گزارش روزانه'!$F$4,J840='گزارش روزانه'!$D$6),MAX($A$1:A839)+1,"")</f>
        <v/>
      </c>
      <c r="B840" s="10">
        <v>839</v>
      </c>
      <c r="C840" s="10" t="s">
        <v>2079</v>
      </c>
      <c r="D840" s="10" t="s">
        <v>2090</v>
      </c>
      <c r="E840" s="11">
        <v>85215131</v>
      </c>
      <c r="F840" s="11">
        <v>0</v>
      </c>
      <c r="G840" s="11">
        <v>737263621</v>
      </c>
      <c r="H8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40" s="10">
        <f>VALUE(IFERROR(MID(Table1[شرح],11,FIND("سهم",Table1[شرح])-11),0))</f>
        <v>2034</v>
      </c>
      <c r="J840" s="10" t="str">
        <f>IFERROR(MID(Table1[شرح],FIND("سهم",Table1[شرح])+4,FIND("به نرخ",Table1[شرح])-FIND("سهم",Table1[شرح])-5),"")</f>
        <v>پالایش نفت شیراز(شراز1)</v>
      </c>
      <c r="K840" s="10" t="str">
        <f>CHOOSE(MID(Table1[تاریخ],6,2),"فروردین","اردیبهشت","خرداد","تیر","مرداد","شهریور","مهر","آبان","آذر","دی","بهمن","اسفند")</f>
        <v>مرداد</v>
      </c>
      <c r="L840" s="10" t="str">
        <f>LEFT(Table1[[#All],[تاریخ]],4)</f>
        <v>1398</v>
      </c>
      <c r="M840" s="13" t="str">
        <f>Table1[سال]&amp;"-"&amp;Table1[ماه]</f>
        <v>1398-مرداد</v>
      </c>
      <c r="N840" s="9"/>
    </row>
    <row r="841" spans="1:14" ht="15.75" x14ac:dyDescent="0.25">
      <c r="A841" s="17" t="str">
        <f>IF(AND(C841&gt;='گزارش روزانه'!$F$2,C841&lt;='گزارش روزانه'!$F$4,J841='گزارش روزانه'!$D$6),MAX($A$1:A840)+1,"")</f>
        <v/>
      </c>
      <c r="B841" s="10">
        <v>840</v>
      </c>
      <c r="C841" s="10" t="s">
        <v>2079</v>
      </c>
      <c r="D841" s="10" t="s">
        <v>2091</v>
      </c>
      <c r="E841" s="11">
        <v>27021844</v>
      </c>
      <c r="F841" s="11">
        <v>0</v>
      </c>
      <c r="G841" s="11">
        <v>822478752</v>
      </c>
      <c r="H8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41" s="10">
        <f>VALUE(IFERROR(MID(Table1[شرح],11,FIND("سهم",Table1[شرح])-11),0))</f>
        <v>645</v>
      </c>
      <c r="J841" s="10" t="str">
        <f>IFERROR(MID(Table1[شرح],FIND("سهم",Table1[شرح])+4,FIND("به نرخ",Table1[شرح])-FIND("سهم",Table1[شرح])-5),"")</f>
        <v>پالایش نفت شیراز(شراز1)</v>
      </c>
      <c r="K841" s="10" t="str">
        <f>CHOOSE(MID(Table1[تاریخ],6,2),"فروردین","اردیبهشت","خرداد","تیر","مرداد","شهریور","مهر","آبان","آذر","دی","بهمن","اسفند")</f>
        <v>مرداد</v>
      </c>
      <c r="L841" s="10" t="str">
        <f>LEFT(Table1[[#All],[تاریخ]],4)</f>
        <v>1398</v>
      </c>
      <c r="M841" s="13" t="str">
        <f>Table1[سال]&amp;"-"&amp;Table1[ماه]</f>
        <v>1398-مرداد</v>
      </c>
      <c r="N841" s="9"/>
    </row>
    <row r="842" spans="1:14" ht="15.75" x14ac:dyDescent="0.25">
      <c r="A842" s="17" t="str">
        <f>IF(AND(C842&gt;='گزارش روزانه'!$F$2,C842&lt;='گزارش روزانه'!$F$4,J842='گزارش روزانه'!$D$6),MAX($A$1:A841)+1,"")</f>
        <v/>
      </c>
      <c r="B842" s="10">
        <v>841</v>
      </c>
      <c r="C842" s="10" t="s">
        <v>2079</v>
      </c>
      <c r="D842" s="10" t="s">
        <v>2092</v>
      </c>
      <c r="E842" s="11">
        <v>353922845</v>
      </c>
      <c r="F842" s="11">
        <v>0</v>
      </c>
      <c r="G842" s="11">
        <v>849500596</v>
      </c>
      <c r="H8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42" s="10">
        <f>VALUE(IFERROR(MID(Table1[شرح],11,FIND("سهم",Table1[شرح])-11),0))</f>
        <v>8449</v>
      </c>
      <c r="J842" s="10" t="str">
        <f>IFERROR(MID(Table1[شرح],FIND("سهم",Table1[شرح])+4,FIND("به نرخ",Table1[شرح])-FIND("سهم",Table1[شرح])-5),"")</f>
        <v>پالایش نفت شیراز(شراز1)</v>
      </c>
      <c r="K842" s="10" t="str">
        <f>CHOOSE(MID(Table1[تاریخ],6,2),"فروردین","اردیبهشت","خرداد","تیر","مرداد","شهریور","مهر","آبان","آذر","دی","بهمن","اسفند")</f>
        <v>مرداد</v>
      </c>
      <c r="L842" s="10" t="str">
        <f>LEFT(Table1[[#All],[تاریخ]],4)</f>
        <v>1398</v>
      </c>
      <c r="M842" s="13" t="str">
        <f>Table1[سال]&amp;"-"&amp;Table1[ماه]</f>
        <v>1398-مرداد</v>
      </c>
      <c r="N842" s="9"/>
    </row>
    <row r="843" spans="1:14" ht="15.75" x14ac:dyDescent="0.25">
      <c r="A843" s="17" t="str">
        <f>IF(AND(C843&gt;='گزارش روزانه'!$F$2,C843&lt;='گزارش روزانه'!$F$4,J843='گزارش روزانه'!$D$6),MAX($A$1:A842)+1,"")</f>
        <v/>
      </c>
      <c r="B843" s="10">
        <v>842</v>
      </c>
      <c r="C843" s="10" t="s">
        <v>2079</v>
      </c>
      <c r="D843" s="10" t="s">
        <v>2093</v>
      </c>
      <c r="E843" s="11">
        <v>20944152</v>
      </c>
      <c r="F843" s="11">
        <v>0</v>
      </c>
      <c r="G843" s="11">
        <v>1203423441</v>
      </c>
      <c r="H8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43" s="10">
        <f>VALUE(IFERROR(MID(Table1[شرح],11,FIND("سهم",Table1[شرح])-11),0))</f>
        <v>500</v>
      </c>
      <c r="J843" s="10" t="str">
        <f>IFERROR(MID(Table1[شرح],FIND("سهم",Table1[شرح])+4,FIND("به نرخ",Table1[شرح])-FIND("سهم",Table1[شرح])-5),"")</f>
        <v>پالایش نفت شیراز(شراز1)</v>
      </c>
      <c r="K843" s="10" t="str">
        <f>CHOOSE(MID(Table1[تاریخ],6,2),"فروردین","اردیبهشت","خرداد","تیر","مرداد","شهریور","مهر","آبان","آذر","دی","بهمن","اسفند")</f>
        <v>مرداد</v>
      </c>
      <c r="L843" s="10" t="str">
        <f>LEFT(Table1[[#All],[تاریخ]],4)</f>
        <v>1398</v>
      </c>
      <c r="M843" s="13" t="str">
        <f>Table1[سال]&amp;"-"&amp;Table1[ماه]</f>
        <v>1398-مرداد</v>
      </c>
      <c r="N843" s="9"/>
    </row>
    <row r="844" spans="1:14" ht="15.75" x14ac:dyDescent="0.25">
      <c r="A844" s="17" t="str">
        <f>IF(AND(C844&gt;='گزارش روزانه'!$F$2,C844&lt;='گزارش روزانه'!$F$4,J844='گزارش روزانه'!$D$6),MAX($A$1:A843)+1,"")</f>
        <v/>
      </c>
      <c r="B844" s="10">
        <v>843</v>
      </c>
      <c r="C844" s="10" t="s">
        <v>2079</v>
      </c>
      <c r="D844" s="10" t="s">
        <v>2094</v>
      </c>
      <c r="E844" s="11">
        <v>2131281</v>
      </c>
      <c r="F844" s="11">
        <v>0</v>
      </c>
      <c r="G844" s="11">
        <v>1224367593</v>
      </c>
      <c r="H8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44" s="10">
        <f>VALUE(IFERROR(MID(Table1[شرح],11,FIND("سهم",Table1[شرح])-11),0))</f>
        <v>51</v>
      </c>
      <c r="J844" s="10" t="str">
        <f>IFERROR(MID(Table1[شرح],FIND("سهم",Table1[شرح])+4,FIND("به نرخ",Table1[شرح])-FIND("سهم",Table1[شرح])-5),"")</f>
        <v>پالایش نفت شیراز(شراز1)</v>
      </c>
      <c r="K844" s="10" t="str">
        <f>CHOOSE(MID(Table1[تاریخ],6,2),"فروردین","اردیبهشت","خرداد","تیر","مرداد","شهریور","مهر","آبان","آذر","دی","بهمن","اسفند")</f>
        <v>مرداد</v>
      </c>
      <c r="L844" s="10" t="str">
        <f>LEFT(Table1[[#All],[تاریخ]],4)</f>
        <v>1398</v>
      </c>
      <c r="M844" s="13" t="str">
        <f>Table1[سال]&amp;"-"&amp;Table1[ماه]</f>
        <v>1398-مرداد</v>
      </c>
      <c r="N844" s="9"/>
    </row>
    <row r="845" spans="1:14" ht="15.75" x14ac:dyDescent="0.25">
      <c r="A845" s="17" t="str">
        <f>IF(AND(C845&gt;='گزارش روزانه'!$F$2,C845&lt;='گزارش روزانه'!$F$4,J845='گزارش روزانه'!$D$6),MAX($A$1:A844)+1,"")</f>
        <v/>
      </c>
      <c r="B845" s="10">
        <v>844</v>
      </c>
      <c r="C845" s="10" t="s">
        <v>2079</v>
      </c>
      <c r="D845" s="10" t="s">
        <v>2095</v>
      </c>
      <c r="E845" s="11">
        <v>253449458</v>
      </c>
      <c r="F845" s="11">
        <v>0</v>
      </c>
      <c r="G845" s="11">
        <v>1226498874</v>
      </c>
      <c r="H8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45" s="10">
        <f>VALUE(IFERROR(MID(Table1[شرح],11,FIND("سهم",Table1[شرح])-11),0))</f>
        <v>6065</v>
      </c>
      <c r="J845" s="10" t="str">
        <f>IFERROR(MID(Table1[شرح],FIND("سهم",Table1[شرح])+4,FIND("به نرخ",Table1[شرح])-FIND("سهم",Table1[شرح])-5),"")</f>
        <v>پالایش نفت شیراز(شراز1)</v>
      </c>
      <c r="K845" s="10" t="str">
        <f>CHOOSE(MID(Table1[تاریخ],6,2),"فروردین","اردیبهشت","خرداد","تیر","مرداد","شهریور","مهر","آبان","آذر","دی","بهمن","اسفند")</f>
        <v>مرداد</v>
      </c>
      <c r="L845" s="10" t="str">
        <f>LEFT(Table1[[#All],[تاریخ]],4)</f>
        <v>1398</v>
      </c>
      <c r="M845" s="13" t="str">
        <f>Table1[سال]&amp;"-"&amp;Table1[ماه]</f>
        <v>1398-مرداد</v>
      </c>
      <c r="N845" s="9"/>
    </row>
    <row r="846" spans="1:14" ht="15.75" x14ac:dyDescent="0.25">
      <c r="A846" s="17" t="str">
        <f>IF(AND(C846&gt;='گزارش روزانه'!$F$2,C846&lt;='گزارش روزانه'!$F$4,J846='گزارش روزانه'!$D$6),MAX($A$1:A845)+1,"")</f>
        <v/>
      </c>
      <c r="B846" s="10">
        <v>845</v>
      </c>
      <c r="C846" s="10" t="s">
        <v>2079</v>
      </c>
      <c r="D846" s="10" t="s">
        <v>2096</v>
      </c>
      <c r="E846" s="11">
        <v>145450855</v>
      </c>
      <c r="F846" s="11">
        <v>0</v>
      </c>
      <c r="G846" s="11">
        <v>1479948332</v>
      </c>
      <c r="H8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46" s="10">
        <f>VALUE(IFERROR(MID(Table1[شرح],11,FIND("سهم",Table1[شرح])-11),0))</f>
        <v>3489</v>
      </c>
      <c r="J846" s="10" t="str">
        <f>IFERROR(MID(Table1[شرح],FIND("سهم",Table1[شرح])+4,FIND("به نرخ",Table1[شرح])-FIND("سهم",Table1[شرح])-5),"")</f>
        <v>پالایش نفت شیراز(شراز1)</v>
      </c>
      <c r="K846" s="10" t="str">
        <f>CHOOSE(MID(Table1[تاریخ],6,2),"فروردین","اردیبهشت","خرداد","تیر","مرداد","شهریور","مهر","آبان","آذر","دی","بهمن","اسفند")</f>
        <v>مرداد</v>
      </c>
      <c r="L846" s="10" t="str">
        <f>LEFT(Table1[[#All],[تاریخ]],4)</f>
        <v>1398</v>
      </c>
      <c r="M846" s="13" t="str">
        <f>Table1[سال]&amp;"-"&amp;Table1[ماه]</f>
        <v>1398-مرداد</v>
      </c>
      <c r="N846" s="9"/>
    </row>
    <row r="847" spans="1:14" ht="15.75" x14ac:dyDescent="0.25">
      <c r="A847" s="17" t="str">
        <f>IF(AND(C847&gt;='گزارش روزانه'!$F$2,C847&lt;='گزارش روزانه'!$F$4,J847='گزارش روزانه'!$D$6),MAX($A$1:A846)+1,"")</f>
        <v/>
      </c>
      <c r="B847" s="10">
        <v>846</v>
      </c>
      <c r="C847" s="10" t="s">
        <v>2079</v>
      </c>
      <c r="D847" s="10" t="s">
        <v>2097</v>
      </c>
      <c r="E847" s="11">
        <v>37501481</v>
      </c>
      <c r="F847" s="11">
        <v>0</v>
      </c>
      <c r="G847" s="11">
        <v>1625399187</v>
      </c>
      <c r="H8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47" s="10">
        <f>VALUE(IFERROR(MID(Table1[شرح],11,FIND("سهم",Table1[شرح])-11),0))</f>
        <v>900</v>
      </c>
      <c r="J847" s="10" t="str">
        <f>IFERROR(MID(Table1[شرح],FIND("سهم",Table1[شرح])+4,FIND("به نرخ",Table1[شرح])-FIND("سهم",Table1[شرح])-5),"")</f>
        <v>پالایش نفت شیراز(شراز1)</v>
      </c>
      <c r="K847" s="10" t="str">
        <f>CHOOSE(MID(Table1[تاریخ],6,2),"فروردین","اردیبهشت","خرداد","تیر","مرداد","شهریور","مهر","آبان","آذر","دی","بهمن","اسفند")</f>
        <v>مرداد</v>
      </c>
      <c r="L847" s="10" t="str">
        <f>LEFT(Table1[[#All],[تاریخ]],4)</f>
        <v>1398</v>
      </c>
      <c r="M847" s="13" t="str">
        <f>Table1[سال]&amp;"-"&amp;Table1[ماه]</f>
        <v>1398-مرداد</v>
      </c>
      <c r="N847" s="9"/>
    </row>
    <row r="848" spans="1:14" ht="15.75" x14ac:dyDescent="0.25">
      <c r="A848" s="17" t="str">
        <f>IF(AND(C848&gt;='گزارش روزانه'!$F$2,C848&lt;='گزارش روزانه'!$F$4,J848='گزارش روزانه'!$D$6),MAX($A$1:A847)+1,"")</f>
        <v/>
      </c>
      <c r="B848" s="10">
        <v>847</v>
      </c>
      <c r="C848" s="10" t="s">
        <v>2079</v>
      </c>
      <c r="D848" s="10" t="s">
        <v>2098</v>
      </c>
      <c r="E848" s="11">
        <v>0</v>
      </c>
      <c r="F848" s="11">
        <v>3640159</v>
      </c>
      <c r="G848" s="11">
        <v>1662900668</v>
      </c>
      <c r="H8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48" s="10">
        <f>VALUE(IFERROR(MID(Table1[شرح],11,FIND("سهم",Table1[شرح])-11),0))</f>
        <v>303</v>
      </c>
      <c r="J848" s="10" t="str">
        <f>IFERROR(MID(Table1[شرح],FIND("سهم",Table1[شرح])+4,FIND("به نرخ",Table1[شرح])-FIND("سهم",Table1[شرح])-5),"")</f>
        <v>سیمرغ(سیمرغ1)</v>
      </c>
      <c r="K848" s="10" t="str">
        <f>CHOOSE(MID(Table1[تاریخ],6,2),"فروردین","اردیبهشت","خرداد","تیر","مرداد","شهریور","مهر","آبان","آذر","دی","بهمن","اسفند")</f>
        <v>مرداد</v>
      </c>
      <c r="L848" s="10" t="str">
        <f>LEFT(Table1[[#All],[تاریخ]],4)</f>
        <v>1398</v>
      </c>
      <c r="M848" s="13" t="str">
        <f>Table1[سال]&amp;"-"&amp;Table1[ماه]</f>
        <v>1398-مرداد</v>
      </c>
      <c r="N848" s="9"/>
    </row>
    <row r="849" spans="1:14" ht="15.75" x14ac:dyDescent="0.25">
      <c r="A849" s="17" t="str">
        <f>IF(AND(C849&gt;='گزارش روزانه'!$F$2,C849&lt;='گزارش روزانه'!$F$4,J849='گزارش روزانه'!$D$6),MAX($A$1:A848)+1,"")</f>
        <v/>
      </c>
      <c r="B849" s="10">
        <v>848</v>
      </c>
      <c r="C849" s="10" t="s">
        <v>2079</v>
      </c>
      <c r="D849" s="10" t="s">
        <v>2099</v>
      </c>
      <c r="E849" s="11">
        <v>0</v>
      </c>
      <c r="F849" s="11">
        <v>12390048</v>
      </c>
      <c r="G849" s="11">
        <v>1659260509</v>
      </c>
      <c r="H8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49" s="10">
        <f>VALUE(IFERROR(MID(Table1[شرح],11,FIND("سهم",Table1[شرح])-11),0))</f>
        <v>970</v>
      </c>
      <c r="J849" s="10" t="str">
        <f>IFERROR(MID(Table1[شرح],FIND("سهم",Table1[شرح])+4,FIND("به نرخ",Table1[شرح])-FIND("سهم",Table1[شرح])-5),"")</f>
        <v>آتیه داده پرداز(اپرداز1)</v>
      </c>
      <c r="K849" s="10" t="str">
        <f>CHOOSE(MID(Table1[تاریخ],6,2),"فروردین","اردیبهشت","خرداد","تیر","مرداد","شهریور","مهر","آبان","آذر","دی","بهمن","اسفند")</f>
        <v>مرداد</v>
      </c>
      <c r="L849" s="10" t="str">
        <f>LEFT(Table1[[#All],[تاریخ]],4)</f>
        <v>1398</v>
      </c>
      <c r="M849" s="13" t="str">
        <f>Table1[سال]&amp;"-"&amp;Table1[ماه]</f>
        <v>1398-مرداد</v>
      </c>
      <c r="N849" s="9"/>
    </row>
    <row r="850" spans="1:14" ht="15.75" x14ac:dyDescent="0.25">
      <c r="A850" s="17" t="str">
        <f>IF(AND(C850&gt;='گزارش روزانه'!$F$2,C850&lt;='گزارش روزانه'!$F$4,J850='گزارش روزانه'!$D$6),MAX($A$1:A849)+1,"")</f>
        <v/>
      </c>
      <c r="B850" s="10">
        <v>849</v>
      </c>
      <c r="C850" s="10" t="s">
        <v>2079</v>
      </c>
      <c r="D850" s="10" t="s">
        <v>2100</v>
      </c>
      <c r="E850" s="11">
        <v>0</v>
      </c>
      <c r="F850" s="11">
        <v>10292820</v>
      </c>
      <c r="G850" s="11">
        <v>1646870461</v>
      </c>
      <c r="H8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0" s="10">
        <f>VALUE(IFERROR(MID(Table1[شرح],11,FIND("سهم",Table1[شرح])-11),0))</f>
        <v>807</v>
      </c>
      <c r="J850" s="10" t="str">
        <f>IFERROR(MID(Table1[شرح],FIND("سهم",Table1[شرح])+4,FIND("به نرخ",Table1[شرح])-FIND("سهم",Table1[شرح])-5),"")</f>
        <v>آتیه داده پرداز(اپرداز1)</v>
      </c>
      <c r="K850" s="10" t="str">
        <f>CHOOSE(MID(Table1[تاریخ],6,2),"فروردین","اردیبهشت","خرداد","تیر","مرداد","شهریور","مهر","آبان","آذر","دی","بهمن","اسفند")</f>
        <v>مرداد</v>
      </c>
      <c r="L850" s="10" t="str">
        <f>LEFT(Table1[[#All],[تاریخ]],4)</f>
        <v>1398</v>
      </c>
      <c r="M850" s="13" t="str">
        <f>Table1[سال]&amp;"-"&amp;Table1[ماه]</f>
        <v>1398-مرداد</v>
      </c>
      <c r="N850" s="9"/>
    </row>
    <row r="851" spans="1:14" ht="15.75" x14ac:dyDescent="0.25">
      <c r="A851" s="17" t="str">
        <f>IF(AND(C851&gt;='گزارش روزانه'!$F$2,C851&lt;='گزارش روزانه'!$F$4,J851='گزارش روزانه'!$D$6),MAX($A$1:A850)+1,"")</f>
        <v/>
      </c>
      <c r="B851" s="10">
        <v>850</v>
      </c>
      <c r="C851" s="10" t="s">
        <v>2079</v>
      </c>
      <c r="D851" s="10" t="s">
        <v>2101</v>
      </c>
      <c r="E851" s="11">
        <v>0</v>
      </c>
      <c r="F851" s="11">
        <v>152946100</v>
      </c>
      <c r="G851" s="11">
        <v>1636577641</v>
      </c>
      <c r="H8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1" s="10">
        <f>VALUE(IFERROR(MID(Table1[شرح],11,FIND("سهم",Table1[شرح])-11),0))</f>
        <v>12000</v>
      </c>
      <c r="J851" s="10" t="str">
        <f>IFERROR(MID(Table1[شرح],FIND("سهم",Table1[شرح])+4,FIND("به نرخ",Table1[شرح])-FIND("سهم",Table1[شرح])-5),"")</f>
        <v>آتیه داده پرداز(اپرداز1)</v>
      </c>
      <c r="K851" s="10" t="str">
        <f>CHOOSE(MID(Table1[تاریخ],6,2),"فروردین","اردیبهشت","خرداد","تیر","مرداد","شهریور","مهر","آبان","آذر","دی","بهمن","اسفند")</f>
        <v>مرداد</v>
      </c>
      <c r="L851" s="10" t="str">
        <f>LEFT(Table1[[#All],[تاریخ]],4)</f>
        <v>1398</v>
      </c>
      <c r="M851" s="13" t="str">
        <f>Table1[سال]&amp;"-"&amp;Table1[ماه]</f>
        <v>1398-مرداد</v>
      </c>
      <c r="N851" s="9"/>
    </row>
    <row r="852" spans="1:14" ht="15.75" x14ac:dyDescent="0.25">
      <c r="A852" s="17" t="str">
        <f>IF(AND(C852&gt;='گزارش روزانه'!$F$2,C852&lt;='گزارش روزانه'!$F$4,J852='گزارش روزانه'!$D$6),MAX($A$1:A851)+1,"")</f>
        <v/>
      </c>
      <c r="B852" s="10">
        <v>851</v>
      </c>
      <c r="C852" s="10" t="s">
        <v>2079</v>
      </c>
      <c r="D852" s="10" t="s">
        <v>2102</v>
      </c>
      <c r="E852" s="11">
        <v>0</v>
      </c>
      <c r="F852" s="11">
        <v>16567877</v>
      </c>
      <c r="G852" s="11">
        <v>1483631541</v>
      </c>
      <c r="H8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2" s="10">
        <f>VALUE(IFERROR(MID(Table1[شرح],11,FIND("سهم",Table1[شرح])-11),0))</f>
        <v>1300</v>
      </c>
      <c r="J852" s="10" t="str">
        <f>IFERROR(MID(Table1[شرح],FIND("سهم",Table1[شرح])+4,FIND("به نرخ",Table1[شرح])-FIND("سهم",Table1[شرح])-5),"")</f>
        <v>آتیه داده پرداز(اپرداز1)</v>
      </c>
      <c r="K852" s="10" t="str">
        <f>CHOOSE(MID(Table1[تاریخ],6,2),"فروردین","اردیبهشت","خرداد","تیر","مرداد","شهریور","مهر","آبان","آذر","دی","بهمن","اسفند")</f>
        <v>مرداد</v>
      </c>
      <c r="L852" s="10" t="str">
        <f>LEFT(Table1[[#All],[تاریخ]],4)</f>
        <v>1398</v>
      </c>
      <c r="M852" s="13" t="str">
        <f>Table1[سال]&amp;"-"&amp;Table1[ماه]</f>
        <v>1398-مرداد</v>
      </c>
      <c r="N852" s="9"/>
    </row>
    <row r="853" spans="1:14" ht="15.75" x14ac:dyDescent="0.25">
      <c r="A853" s="17" t="str">
        <f>IF(AND(C853&gt;='گزارش روزانه'!$F$2,C853&lt;='گزارش روزانه'!$F$4,J853='گزارش روزانه'!$D$6),MAX($A$1:A852)+1,"")</f>
        <v/>
      </c>
      <c r="B853" s="10">
        <v>852</v>
      </c>
      <c r="C853" s="10" t="s">
        <v>2079</v>
      </c>
      <c r="D853" s="10" t="s">
        <v>2103</v>
      </c>
      <c r="E853" s="11">
        <v>0</v>
      </c>
      <c r="F853" s="11">
        <v>28073319</v>
      </c>
      <c r="G853" s="11">
        <v>1467063664</v>
      </c>
      <c r="H8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3" s="10">
        <f>VALUE(IFERROR(MID(Table1[شرح],11,FIND("سهم",Table1[شرح])-11),0))</f>
        <v>6881</v>
      </c>
      <c r="J853" s="10" t="str">
        <f>IFERROR(MID(Table1[شرح],FIND("سهم",Table1[شرح])+4,FIND("به نرخ",Table1[شرح])-FIND("سهم",Table1[شرح])-5),"")</f>
        <v>بسته بندی ایران(فبیرا1)</v>
      </c>
      <c r="K853" s="10" t="str">
        <f>CHOOSE(MID(Table1[تاریخ],6,2),"فروردین","اردیبهشت","خرداد","تیر","مرداد","شهریور","مهر","آبان","آذر","دی","بهمن","اسفند")</f>
        <v>مرداد</v>
      </c>
      <c r="L853" s="10" t="str">
        <f>LEFT(Table1[[#All],[تاریخ]],4)</f>
        <v>1398</v>
      </c>
      <c r="M853" s="13" t="str">
        <f>Table1[سال]&amp;"-"&amp;Table1[ماه]</f>
        <v>1398-مرداد</v>
      </c>
      <c r="N853" s="9"/>
    </row>
    <row r="854" spans="1:14" ht="15.75" x14ac:dyDescent="0.25">
      <c r="A854" s="17" t="str">
        <f>IF(AND(C854&gt;='گزارش روزانه'!$F$2,C854&lt;='گزارش روزانه'!$F$4,J854='گزارش روزانه'!$D$6),MAX($A$1:A853)+1,"")</f>
        <v/>
      </c>
      <c r="B854" s="10">
        <v>853</v>
      </c>
      <c r="C854" s="10" t="s">
        <v>2079</v>
      </c>
      <c r="D854" s="10" t="s">
        <v>2104</v>
      </c>
      <c r="E854" s="11">
        <v>0</v>
      </c>
      <c r="F854" s="11">
        <v>2038823</v>
      </c>
      <c r="G854" s="11">
        <v>1438990345</v>
      </c>
      <c r="H8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4" s="10">
        <f>VALUE(IFERROR(MID(Table1[شرح],11,FIND("سهم",Table1[شرح])-11),0))</f>
        <v>146</v>
      </c>
      <c r="J854" s="10" t="str">
        <f>IFERROR(MID(Table1[شرح],FIND("سهم",Table1[شرح])+4,FIND("به نرخ",Table1[شرح])-FIND("سهم",Table1[شرح])-5),"")</f>
        <v>باما(کاما1)</v>
      </c>
      <c r="K854" s="10" t="str">
        <f>CHOOSE(MID(Table1[تاریخ],6,2),"فروردین","اردیبهشت","خرداد","تیر","مرداد","شهریور","مهر","آبان","آذر","دی","بهمن","اسفند")</f>
        <v>مرداد</v>
      </c>
      <c r="L854" s="10" t="str">
        <f>LEFT(Table1[[#All],[تاریخ]],4)</f>
        <v>1398</v>
      </c>
      <c r="M854" s="13" t="str">
        <f>Table1[سال]&amp;"-"&amp;Table1[ماه]</f>
        <v>1398-مرداد</v>
      </c>
      <c r="N854" s="9"/>
    </row>
    <row r="855" spans="1:14" ht="15.75" x14ac:dyDescent="0.25">
      <c r="A855" s="17" t="str">
        <f>IF(AND(C855&gt;='گزارش روزانه'!$F$2,C855&lt;='گزارش روزانه'!$F$4,J855='گزارش روزانه'!$D$6),MAX($A$1:A854)+1,"")</f>
        <v/>
      </c>
      <c r="B855" s="10">
        <v>854</v>
      </c>
      <c r="C855" s="10" t="s">
        <v>2079</v>
      </c>
      <c r="D855" s="10" t="s">
        <v>2105</v>
      </c>
      <c r="E855" s="11">
        <v>0</v>
      </c>
      <c r="F855" s="11">
        <v>28331978</v>
      </c>
      <c r="G855" s="11">
        <v>1436951522</v>
      </c>
      <c r="H8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5" s="10">
        <f>VALUE(IFERROR(MID(Table1[شرح],11,FIND("سهم",Table1[شرح])-11),0))</f>
        <v>2029</v>
      </c>
      <c r="J855" s="10" t="str">
        <f>IFERROR(MID(Table1[شرح],FIND("سهم",Table1[شرح])+4,FIND("به نرخ",Table1[شرح])-FIND("سهم",Table1[شرح])-5),"")</f>
        <v>باما(کاما1)</v>
      </c>
      <c r="K855" s="10" t="str">
        <f>CHOOSE(MID(Table1[تاریخ],6,2),"فروردین","اردیبهشت","خرداد","تیر","مرداد","شهریور","مهر","آبان","آذر","دی","بهمن","اسفند")</f>
        <v>مرداد</v>
      </c>
      <c r="L855" s="10" t="str">
        <f>LEFT(Table1[[#All],[تاریخ]],4)</f>
        <v>1398</v>
      </c>
      <c r="M855" s="13" t="str">
        <f>Table1[سال]&amp;"-"&amp;Table1[ماه]</f>
        <v>1398-مرداد</v>
      </c>
      <c r="N855" s="9"/>
    </row>
    <row r="856" spans="1:14" ht="15.75" x14ac:dyDescent="0.25">
      <c r="A856" s="17" t="str">
        <f>IF(AND(C856&gt;='گزارش روزانه'!$F$2,C856&lt;='گزارش روزانه'!$F$4,J856='گزارش روزانه'!$D$6),MAX($A$1:A855)+1,"")</f>
        <v/>
      </c>
      <c r="B856" s="10">
        <v>855</v>
      </c>
      <c r="C856" s="10" t="s">
        <v>2079</v>
      </c>
      <c r="D856" s="10" t="s">
        <v>2106</v>
      </c>
      <c r="E856" s="11">
        <v>0</v>
      </c>
      <c r="F856" s="11">
        <v>33500162</v>
      </c>
      <c r="G856" s="11">
        <v>1408619544</v>
      </c>
      <c r="H8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6" s="10">
        <f>VALUE(IFERROR(MID(Table1[شرح],11,FIND("سهم",Table1[شرح])-11),0))</f>
        <v>4250</v>
      </c>
      <c r="J856" s="10" t="str">
        <f>IFERROR(MID(Table1[شرح],FIND("سهم",Table1[شرح])+4,FIND("به نرخ",Table1[شرح])-FIND("سهم",Table1[شرح])-5),"")</f>
        <v>سرامیک های صنعتی اردکان(کسرا1)</v>
      </c>
      <c r="K856" s="10" t="str">
        <f>CHOOSE(MID(Table1[تاریخ],6,2),"فروردین","اردیبهشت","خرداد","تیر","مرداد","شهریور","مهر","آبان","آذر","دی","بهمن","اسفند")</f>
        <v>مرداد</v>
      </c>
      <c r="L856" s="10" t="str">
        <f>LEFT(Table1[[#All],[تاریخ]],4)</f>
        <v>1398</v>
      </c>
      <c r="M856" s="13" t="str">
        <f>Table1[سال]&amp;"-"&amp;Table1[ماه]</f>
        <v>1398-مرداد</v>
      </c>
      <c r="N856" s="9"/>
    </row>
    <row r="857" spans="1:14" ht="15.75" x14ac:dyDescent="0.25">
      <c r="A857" s="17" t="str">
        <f>IF(AND(C857&gt;='گزارش روزانه'!$F$2,C857&lt;='گزارش روزانه'!$F$4,J857='گزارش روزانه'!$D$6),MAX($A$1:A856)+1,"")</f>
        <v/>
      </c>
      <c r="B857" s="10">
        <v>856</v>
      </c>
      <c r="C857" s="10" t="s">
        <v>2079</v>
      </c>
      <c r="D857" s="10" t="s">
        <v>2107</v>
      </c>
      <c r="E857" s="11">
        <v>0</v>
      </c>
      <c r="F857" s="11">
        <v>19681220</v>
      </c>
      <c r="G857" s="11">
        <v>1375119382</v>
      </c>
      <c r="H8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7" s="10">
        <f>VALUE(IFERROR(MID(Table1[شرح],11,FIND("سهم",Table1[شرح])-11),0))</f>
        <v>2500</v>
      </c>
      <c r="J857" s="10" t="str">
        <f>IFERROR(MID(Table1[شرح],FIND("سهم",Table1[شرح])+4,FIND("به نرخ",Table1[شرح])-FIND("سهم",Table1[شرح])-5),"")</f>
        <v>سرامیک های صنعتی اردکان(کسرا1)</v>
      </c>
      <c r="K857" s="10" t="str">
        <f>CHOOSE(MID(Table1[تاریخ],6,2),"فروردین","اردیبهشت","خرداد","تیر","مرداد","شهریور","مهر","آبان","آذر","دی","بهمن","اسفند")</f>
        <v>مرداد</v>
      </c>
      <c r="L857" s="10" t="str">
        <f>LEFT(Table1[[#All],[تاریخ]],4)</f>
        <v>1398</v>
      </c>
      <c r="M857" s="13" t="str">
        <f>Table1[سال]&amp;"-"&amp;Table1[ماه]</f>
        <v>1398-مرداد</v>
      </c>
      <c r="N857" s="9"/>
    </row>
    <row r="858" spans="1:14" ht="15.75" x14ac:dyDescent="0.25">
      <c r="A858" s="17" t="str">
        <f>IF(AND(C858&gt;='گزارش روزانه'!$F$2,C858&lt;='گزارش روزانه'!$F$4,J858='گزارش روزانه'!$D$6),MAX($A$1:A857)+1,"")</f>
        <v/>
      </c>
      <c r="B858" s="10">
        <v>857</v>
      </c>
      <c r="C858" s="10" t="s">
        <v>2079</v>
      </c>
      <c r="D858" s="10" t="s">
        <v>2108</v>
      </c>
      <c r="E858" s="11">
        <v>0</v>
      </c>
      <c r="F858" s="11">
        <v>49125443</v>
      </c>
      <c r="G858" s="11">
        <v>1355438162</v>
      </c>
      <c r="H8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8" s="10">
        <f>VALUE(IFERROR(MID(Table1[شرح],11,FIND("سهم",Table1[شرح])-11),0))</f>
        <v>6248</v>
      </c>
      <c r="J858" s="10" t="str">
        <f>IFERROR(MID(Table1[شرح],FIND("سهم",Table1[شرح])+4,FIND("به نرخ",Table1[شرح])-FIND("سهم",Table1[شرح])-5),"")</f>
        <v>سرامیک های صنعتی اردکان(کسرا1)</v>
      </c>
      <c r="K858" s="10" t="str">
        <f>CHOOSE(MID(Table1[تاریخ],6,2),"فروردین","اردیبهشت","خرداد","تیر","مرداد","شهریور","مهر","آبان","آذر","دی","بهمن","اسفند")</f>
        <v>مرداد</v>
      </c>
      <c r="L858" s="10" t="str">
        <f>LEFT(Table1[[#All],[تاریخ]],4)</f>
        <v>1398</v>
      </c>
      <c r="M858" s="13" t="str">
        <f>Table1[سال]&amp;"-"&amp;Table1[ماه]</f>
        <v>1398-مرداد</v>
      </c>
      <c r="N858" s="9"/>
    </row>
    <row r="859" spans="1:14" ht="15.75" x14ac:dyDescent="0.25">
      <c r="A859" s="17" t="str">
        <f>IF(AND(C859&gt;='گزارش روزانه'!$F$2,C859&lt;='گزارش روزانه'!$F$4,J859='گزارش روزانه'!$D$6),MAX($A$1:A858)+1,"")</f>
        <v/>
      </c>
      <c r="B859" s="10">
        <v>858</v>
      </c>
      <c r="C859" s="10" t="s">
        <v>2079</v>
      </c>
      <c r="D859" s="10" t="s">
        <v>2109</v>
      </c>
      <c r="E859" s="11">
        <v>0</v>
      </c>
      <c r="F859" s="11">
        <v>25597357</v>
      </c>
      <c r="G859" s="11">
        <v>1306312719</v>
      </c>
      <c r="H8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59" s="10">
        <f>VALUE(IFERROR(MID(Table1[شرح],11,FIND("سهم",Table1[شرح])-11),0))</f>
        <v>3256</v>
      </c>
      <c r="J859" s="10" t="str">
        <f>IFERROR(MID(Table1[شرح],FIND("سهم",Table1[شرح])+4,FIND("به نرخ",Table1[شرح])-FIND("سهم",Table1[شرح])-5),"")</f>
        <v>سرامیک های صنعتی اردکان(کسرا1)</v>
      </c>
      <c r="K859" s="10" t="str">
        <f>CHOOSE(MID(Table1[تاریخ],6,2),"فروردین","اردیبهشت","خرداد","تیر","مرداد","شهریور","مهر","آبان","آذر","دی","بهمن","اسفند")</f>
        <v>مرداد</v>
      </c>
      <c r="L859" s="10" t="str">
        <f>LEFT(Table1[[#All],[تاریخ]],4)</f>
        <v>1398</v>
      </c>
      <c r="M859" s="13" t="str">
        <f>Table1[سال]&amp;"-"&amp;Table1[ماه]</f>
        <v>1398-مرداد</v>
      </c>
      <c r="N859" s="9"/>
    </row>
    <row r="860" spans="1:14" ht="15.75" x14ac:dyDescent="0.25">
      <c r="A860" s="17" t="str">
        <f>IF(AND(C860&gt;='گزارش روزانه'!$F$2,C860&lt;='گزارش روزانه'!$F$4,J860='گزارش روزانه'!$D$6),MAX($A$1:A859)+1,"")</f>
        <v/>
      </c>
      <c r="B860" s="10">
        <v>859</v>
      </c>
      <c r="C860" s="10" t="s">
        <v>2079</v>
      </c>
      <c r="D860" s="10" t="s">
        <v>2110</v>
      </c>
      <c r="E860" s="11">
        <v>0</v>
      </c>
      <c r="F860" s="11">
        <v>172170811</v>
      </c>
      <c r="G860" s="11">
        <v>1280715362</v>
      </c>
      <c r="H8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60" s="10">
        <f>VALUE(IFERROR(MID(Table1[شرح],11,FIND("سهم",Table1[شرح])-11),0))</f>
        <v>22000</v>
      </c>
      <c r="J860" s="10" t="str">
        <f>IFERROR(MID(Table1[شرح],FIND("سهم",Table1[شرح])+4,FIND("به نرخ",Table1[شرح])-FIND("سهم",Table1[شرح])-5),"")</f>
        <v>سرامیک های صنعتی اردکان(کسرا1)</v>
      </c>
      <c r="K860" s="10" t="str">
        <f>CHOOSE(MID(Table1[تاریخ],6,2),"فروردین","اردیبهشت","خرداد","تیر","مرداد","شهریور","مهر","آبان","آذر","دی","بهمن","اسفند")</f>
        <v>مرداد</v>
      </c>
      <c r="L860" s="10" t="str">
        <f>LEFT(Table1[[#All],[تاریخ]],4)</f>
        <v>1398</v>
      </c>
      <c r="M860" s="13" t="str">
        <f>Table1[سال]&amp;"-"&amp;Table1[ماه]</f>
        <v>1398-مرداد</v>
      </c>
      <c r="N860" s="9"/>
    </row>
    <row r="861" spans="1:14" ht="15.75" x14ac:dyDescent="0.25">
      <c r="A861" s="17" t="str">
        <f>IF(AND(C861&gt;='گزارش روزانه'!$F$2,C861&lt;='گزارش روزانه'!$F$4,J861='گزارش روزانه'!$D$6),MAX($A$1:A860)+1,"")</f>
        <v/>
      </c>
      <c r="B861" s="10">
        <v>860</v>
      </c>
      <c r="C861" s="10" t="s">
        <v>2079</v>
      </c>
      <c r="D861" s="10" t="s">
        <v>2111</v>
      </c>
      <c r="E861" s="11">
        <v>0</v>
      </c>
      <c r="F861" s="11">
        <v>168107924</v>
      </c>
      <c r="G861" s="11">
        <v>1108544551</v>
      </c>
      <c r="H8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61" s="10">
        <f>VALUE(IFERROR(MID(Table1[شرح],11,FIND("سهم",Table1[شرح])-11),0))</f>
        <v>21489</v>
      </c>
      <c r="J861" s="10" t="str">
        <f>IFERROR(MID(Table1[شرح],FIND("سهم",Table1[شرح])+4,FIND("به نرخ",Table1[شرح])-FIND("سهم",Table1[شرح])-5),"")</f>
        <v>سرامیک های صنعتی اردکان(کسرا1)</v>
      </c>
      <c r="K861" s="10" t="str">
        <f>CHOOSE(MID(Table1[تاریخ],6,2),"فروردین","اردیبهشت","خرداد","تیر","مرداد","شهریور","مهر","آبان","آذر","دی","بهمن","اسفند")</f>
        <v>مرداد</v>
      </c>
      <c r="L861" s="10" t="str">
        <f>LEFT(Table1[[#All],[تاریخ]],4)</f>
        <v>1398</v>
      </c>
      <c r="M861" s="13" t="str">
        <f>Table1[سال]&amp;"-"&amp;Table1[ماه]</f>
        <v>1398-مرداد</v>
      </c>
      <c r="N861" s="9"/>
    </row>
    <row r="862" spans="1:14" ht="15.75" x14ac:dyDescent="0.25">
      <c r="A862" s="17" t="str">
        <f>IF(AND(C862&gt;='گزارش روزانه'!$F$2,C862&lt;='گزارش روزانه'!$F$4,J862='گزارش روزانه'!$D$6),MAX($A$1:A861)+1,"")</f>
        <v/>
      </c>
      <c r="B862" s="10">
        <v>861</v>
      </c>
      <c r="C862" s="10" t="s">
        <v>2079</v>
      </c>
      <c r="D862" s="10" t="s">
        <v>2112</v>
      </c>
      <c r="E862" s="11">
        <v>0</v>
      </c>
      <c r="F862" s="11">
        <v>494581187</v>
      </c>
      <c r="G862" s="11">
        <v>940436627</v>
      </c>
      <c r="H8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62" s="10">
        <f>VALUE(IFERROR(MID(Table1[شرح],11,FIND("سهم",Table1[شرح])-11),0))</f>
        <v>63366</v>
      </c>
      <c r="J862" s="10" t="str">
        <f>IFERROR(MID(Table1[شرح],FIND("سهم",Table1[شرح])+4,FIND("به نرخ",Table1[شرح])-FIND("سهم",Table1[شرح])-5),"")</f>
        <v>سرامیک های صنعتی اردکان(کسرا1)</v>
      </c>
      <c r="K862" s="10" t="str">
        <f>CHOOSE(MID(Table1[تاریخ],6,2),"فروردین","اردیبهشت","خرداد","تیر","مرداد","شهریور","مهر","آبان","آذر","دی","بهمن","اسفند")</f>
        <v>مرداد</v>
      </c>
      <c r="L862" s="10" t="str">
        <f>LEFT(Table1[[#All],[تاریخ]],4)</f>
        <v>1398</v>
      </c>
      <c r="M862" s="13" t="str">
        <f>Table1[سال]&amp;"-"&amp;Table1[ماه]</f>
        <v>1398-مرداد</v>
      </c>
      <c r="N862" s="9"/>
    </row>
    <row r="863" spans="1:14" ht="15.75" x14ac:dyDescent="0.25">
      <c r="A863" s="17" t="str">
        <f>IF(AND(C863&gt;='گزارش روزانه'!$F$2,C863&lt;='گزارش روزانه'!$F$4,J863='گزارش روزانه'!$D$6),MAX($A$1:A862)+1,"")</f>
        <v/>
      </c>
      <c r="B863" s="10">
        <v>862</v>
      </c>
      <c r="C863" s="10" t="s">
        <v>2079</v>
      </c>
      <c r="D863" s="10" t="s">
        <v>2113</v>
      </c>
      <c r="E863" s="11">
        <v>0</v>
      </c>
      <c r="F863" s="11">
        <v>101454089</v>
      </c>
      <c r="G863" s="11">
        <v>445855440</v>
      </c>
      <c r="H8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63" s="10">
        <f>VALUE(IFERROR(MID(Table1[شرح],11,FIND("سهم",Table1[شرح])-11),0))</f>
        <v>13000</v>
      </c>
      <c r="J863" s="10" t="str">
        <f>IFERROR(MID(Table1[شرح],FIND("سهم",Table1[شرح])+4,FIND("به نرخ",Table1[شرح])-FIND("سهم",Table1[شرح])-5),"")</f>
        <v>سرامیک های صنعتی اردکان(کسرا1)</v>
      </c>
      <c r="K863" s="10" t="str">
        <f>CHOOSE(MID(Table1[تاریخ],6,2),"فروردین","اردیبهشت","خرداد","تیر","مرداد","شهریور","مهر","آبان","آذر","دی","بهمن","اسفند")</f>
        <v>مرداد</v>
      </c>
      <c r="L863" s="10" t="str">
        <f>LEFT(Table1[[#All],[تاریخ]],4)</f>
        <v>1398</v>
      </c>
      <c r="M863" s="13" t="str">
        <f>Table1[سال]&amp;"-"&amp;Table1[ماه]</f>
        <v>1398-مرداد</v>
      </c>
      <c r="N863" s="9"/>
    </row>
    <row r="864" spans="1:14" ht="15.75" x14ac:dyDescent="0.25">
      <c r="A864" s="17" t="str">
        <f>IF(AND(C864&gt;='گزارش روزانه'!$F$2,C864&lt;='گزارش روزانه'!$F$4,J864='گزارش روزانه'!$D$6),MAX($A$1:A863)+1,"")</f>
        <v/>
      </c>
      <c r="B864" s="10">
        <v>863</v>
      </c>
      <c r="C864" s="10" t="s">
        <v>2079</v>
      </c>
      <c r="D864" s="10" t="s">
        <v>2114</v>
      </c>
      <c r="E864" s="11">
        <v>0</v>
      </c>
      <c r="F864" s="11">
        <v>266447055</v>
      </c>
      <c r="G864" s="11">
        <v>344401351</v>
      </c>
      <c r="H8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64" s="10">
        <f>VALUE(IFERROR(MID(Table1[شرح],11,FIND("سهم",Table1[شرح])-11),0))</f>
        <v>34146</v>
      </c>
      <c r="J864" s="10" t="str">
        <f>IFERROR(MID(Table1[شرح],FIND("سهم",Table1[شرح])+4,FIND("به نرخ",Table1[شرح])-FIND("سهم",Table1[شرح])-5),"")</f>
        <v>سرامیک های صنعتی اردکان(کسرا1)</v>
      </c>
      <c r="K864" s="10" t="str">
        <f>CHOOSE(MID(Table1[تاریخ],6,2),"فروردین","اردیبهشت","خرداد","تیر","مرداد","شهریور","مهر","آبان","آذر","دی","بهمن","اسفند")</f>
        <v>مرداد</v>
      </c>
      <c r="L864" s="10" t="str">
        <f>LEFT(Table1[[#All],[تاریخ]],4)</f>
        <v>1398</v>
      </c>
      <c r="M864" s="13" t="str">
        <f>Table1[سال]&amp;"-"&amp;Table1[ماه]</f>
        <v>1398-مرداد</v>
      </c>
      <c r="N864" s="9"/>
    </row>
    <row r="865" spans="1:14" ht="15.75" x14ac:dyDescent="0.25">
      <c r="A865" s="17" t="str">
        <f>IF(AND(C865&gt;='گزارش روزانه'!$F$2,C865&lt;='گزارش روزانه'!$F$4,J865='گزارش روزانه'!$D$6),MAX($A$1:A864)+1,"")</f>
        <v/>
      </c>
      <c r="B865" s="10">
        <v>864</v>
      </c>
      <c r="C865" s="10" t="s">
        <v>2079</v>
      </c>
      <c r="D865" s="10" t="s">
        <v>2115</v>
      </c>
      <c r="E865" s="11">
        <v>0</v>
      </c>
      <c r="F865" s="11">
        <v>77942582</v>
      </c>
      <c r="G865" s="11">
        <v>77954296</v>
      </c>
      <c r="H8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65" s="10">
        <f>VALUE(IFERROR(MID(Table1[شرح],11,FIND("سهم",Table1[شرح])-11),0))</f>
        <v>10000</v>
      </c>
      <c r="J865" s="10" t="str">
        <f>IFERROR(MID(Table1[شرح],FIND("سهم",Table1[شرح])+4,FIND("به نرخ",Table1[شرح])-FIND("سهم",Table1[شرح])-5),"")</f>
        <v>سرامیک های صنعتی اردکان(کسرا1)</v>
      </c>
      <c r="K865" s="10" t="str">
        <f>CHOOSE(MID(Table1[تاریخ],6,2),"فروردین","اردیبهشت","خرداد","تیر","مرداد","شهریور","مهر","آبان","آذر","دی","بهمن","اسفند")</f>
        <v>مرداد</v>
      </c>
      <c r="L865" s="10" t="str">
        <f>LEFT(Table1[[#All],[تاریخ]],4)</f>
        <v>1398</v>
      </c>
      <c r="M865" s="13" t="str">
        <f>Table1[سال]&amp;"-"&amp;Table1[ماه]</f>
        <v>1398-مرداد</v>
      </c>
      <c r="N865" s="9"/>
    </row>
    <row r="866" spans="1:14" ht="15.75" x14ac:dyDescent="0.25">
      <c r="A866" s="17" t="str">
        <f>IF(AND(C866&gt;='گزارش روزانه'!$F$2,C866&lt;='گزارش روزانه'!$F$4,J866='گزارش روزانه'!$D$6),MAX($A$1:A865)+1,"")</f>
        <v/>
      </c>
      <c r="B866" s="10">
        <v>865</v>
      </c>
      <c r="C866" s="10" t="s">
        <v>2072</v>
      </c>
      <c r="D866" s="10" t="s">
        <v>2073</v>
      </c>
      <c r="E866" s="11">
        <v>1472799</v>
      </c>
      <c r="F866" s="11">
        <v>0</v>
      </c>
      <c r="G866" s="11">
        <v>18985</v>
      </c>
      <c r="H8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66" s="10">
        <f>VALUE(IFERROR(MID(Table1[شرح],11,FIND("سهم",Table1[شرح])-11),0))</f>
        <v>100</v>
      </c>
      <c r="J866" s="10" t="str">
        <f>IFERROR(MID(Table1[شرح],FIND("سهم",Table1[شرح])+4,FIND("به نرخ",Table1[شرح])-FIND("سهم",Table1[شرح])-5),"")</f>
        <v>پالایش نفت بندرعباس(شبندر1)</v>
      </c>
      <c r="K866" s="10" t="str">
        <f>CHOOSE(MID(Table1[تاریخ],6,2),"فروردین","اردیبهشت","خرداد","تیر","مرداد","شهریور","مهر","آبان","آذر","دی","بهمن","اسفند")</f>
        <v>مرداد</v>
      </c>
      <c r="L866" s="10" t="str">
        <f>LEFT(Table1[[#All],[تاریخ]],4)</f>
        <v>1398</v>
      </c>
      <c r="M866" s="13" t="str">
        <f>Table1[سال]&amp;"-"&amp;Table1[ماه]</f>
        <v>1398-مرداد</v>
      </c>
      <c r="N866" s="9"/>
    </row>
    <row r="867" spans="1:14" ht="15.75" x14ac:dyDescent="0.25">
      <c r="A867" s="17" t="str">
        <f>IF(AND(C867&gt;='گزارش روزانه'!$F$2,C867&lt;='گزارش روزانه'!$F$4,J867='گزارش روزانه'!$D$6),MAX($A$1:A866)+1,"")</f>
        <v/>
      </c>
      <c r="B867" s="10">
        <v>866</v>
      </c>
      <c r="C867" s="10" t="s">
        <v>2072</v>
      </c>
      <c r="D867" s="10" t="s">
        <v>2074</v>
      </c>
      <c r="E867" s="11">
        <v>4665163</v>
      </c>
      <c r="F867" s="11">
        <v>0</v>
      </c>
      <c r="G867" s="11">
        <v>1491784</v>
      </c>
      <c r="H8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67" s="10">
        <f>VALUE(IFERROR(MID(Table1[شرح],11,FIND("سهم",Table1[شرح])-11),0))</f>
        <v>316</v>
      </c>
      <c r="J867" s="10" t="str">
        <f>IFERROR(MID(Table1[شرح],FIND("سهم",Table1[شرح])+4,FIND("به نرخ",Table1[شرح])-FIND("سهم",Table1[شرح])-5),"")</f>
        <v>پالایش نفت بندرعباس(شبندر1)</v>
      </c>
      <c r="K867" s="10" t="str">
        <f>CHOOSE(MID(Table1[تاریخ],6,2),"فروردین","اردیبهشت","خرداد","تیر","مرداد","شهریور","مهر","آبان","آذر","دی","بهمن","اسفند")</f>
        <v>مرداد</v>
      </c>
      <c r="L867" s="10" t="str">
        <f>LEFT(Table1[[#All],[تاریخ]],4)</f>
        <v>1398</v>
      </c>
      <c r="M867" s="13" t="str">
        <f>Table1[سال]&amp;"-"&amp;Table1[ماه]</f>
        <v>1398-مرداد</v>
      </c>
      <c r="N867" s="9"/>
    </row>
    <row r="868" spans="1:14" ht="15.75" x14ac:dyDescent="0.25">
      <c r="A868" s="17" t="str">
        <f>IF(AND(C868&gt;='گزارش روزانه'!$F$2,C868&lt;='گزارش روزانه'!$F$4,J868='گزارش روزانه'!$D$6),MAX($A$1:A867)+1,"")</f>
        <v/>
      </c>
      <c r="B868" s="10">
        <v>867</v>
      </c>
      <c r="C868" s="10" t="s">
        <v>2072</v>
      </c>
      <c r="D868" s="10" t="s">
        <v>2075</v>
      </c>
      <c r="E868" s="11">
        <v>18363331</v>
      </c>
      <c r="F868" s="11">
        <v>0</v>
      </c>
      <c r="G868" s="11">
        <v>6156947</v>
      </c>
      <c r="H8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68" s="10">
        <f>VALUE(IFERROR(MID(Table1[شرح],11,FIND("سهم",Table1[شرح])-11),0))</f>
        <v>1247</v>
      </c>
      <c r="J868" s="10" t="str">
        <f>IFERROR(MID(Table1[شرح],FIND("سهم",Table1[شرح])+4,FIND("به نرخ",Table1[شرح])-FIND("سهم",Table1[شرح])-5),"")</f>
        <v>پالایش نفت بندرعباس(شبندر1)</v>
      </c>
      <c r="K868" s="10" t="str">
        <f>CHOOSE(MID(Table1[تاریخ],6,2),"فروردین","اردیبهشت","خرداد","تیر","مرداد","شهریور","مهر","آبان","آذر","دی","بهمن","اسفند")</f>
        <v>مرداد</v>
      </c>
      <c r="L868" s="10" t="str">
        <f>LEFT(Table1[[#All],[تاریخ]],4)</f>
        <v>1398</v>
      </c>
      <c r="M868" s="13" t="str">
        <f>Table1[سال]&amp;"-"&amp;Table1[ماه]</f>
        <v>1398-مرداد</v>
      </c>
      <c r="N868" s="9"/>
    </row>
    <row r="869" spans="1:14" ht="15.75" x14ac:dyDescent="0.25">
      <c r="A869" s="17" t="str">
        <f>IF(AND(C869&gt;='گزارش روزانه'!$F$2,C869&lt;='گزارش روزانه'!$F$4,J869='گزارش روزانه'!$D$6),MAX($A$1:A868)+1,"")</f>
        <v/>
      </c>
      <c r="B869" s="10">
        <v>868</v>
      </c>
      <c r="C869" s="10" t="s">
        <v>2072</v>
      </c>
      <c r="D869" s="10" t="s">
        <v>2076</v>
      </c>
      <c r="E869" s="11">
        <v>0</v>
      </c>
      <c r="F869" s="11">
        <v>4904725</v>
      </c>
      <c r="G869" s="11">
        <v>24520278</v>
      </c>
      <c r="H8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69" s="10">
        <f>VALUE(IFERROR(MID(Table1[شرح],11,FIND("سهم",Table1[شرح])-11),0))</f>
        <v>382</v>
      </c>
      <c r="J869" s="10" t="str">
        <f>IFERROR(MID(Table1[شرح],FIND("سهم",Table1[شرح])+4,FIND("به نرخ",Table1[شرح])-FIND("سهم",Table1[شرح])-5),"")</f>
        <v>خدمات انفورماتیک(رانفور1)</v>
      </c>
      <c r="K869" s="10" t="str">
        <f>CHOOSE(MID(Table1[تاریخ],6,2),"فروردین","اردیبهشت","خرداد","تیر","مرداد","شهریور","مهر","آبان","آذر","دی","بهمن","اسفند")</f>
        <v>مرداد</v>
      </c>
      <c r="L869" s="10" t="str">
        <f>LEFT(Table1[[#All],[تاریخ]],4)</f>
        <v>1398</v>
      </c>
      <c r="M869" s="13" t="str">
        <f>Table1[سال]&amp;"-"&amp;Table1[ماه]</f>
        <v>1398-مرداد</v>
      </c>
      <c r="N869" s="9"/>
    </row>
    <row r="870" spans="1:14" ht="15.75" x14ac:dyDescent="0.25">
      <c r="A870" s="17" t="str">
        <f>IF(AND(C870&gt;='گزارش روزانه'!$F$2,C870&lt;='گزارش روزانه'!$F$4,J870='گزارش روزانه'!$D$6),MAX($A$1:A869)+1,"")</f>
        <v/>
      </c>
      <c r="B870" s="10">
        <v>869</v>
      </c>
      <c r="C870" s="10" t="s">
        <v>2072</v>
      </c>
      <c r="D870" s="10" t="s">
        <v>2077</v>
      </c>
      <c r="E870" s="11">
        <v>0</v>
      </c>
      <c r="F870" s="11">
        <v>19547890</v>
      </c>
      <c r="G870" s="11">
        <v>19615553</v>
      </c>
      <c r="H8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70" s="10">
        <f>VALUE(IFERROR(MID(Table1[شرح],11,FIND("سهم",Table1[شرح])-11),0))</f>
        <v>1522</v>
      </c>
      <c r="J870" s="10" t="str">
        <f>IFERROR(MID(Table1[شرح],FIND("سهم",Table1[شرح])+4,FIND("به نرخ",Table1[شرح])-FIND("سهم",Table1[شرح])-5),"")</f>
        <v>خدمات انفورماتیک(رانفور1)</v>
      </c>
      <c r="K870" s="10" t="str">
        <f>CHOOSE(MID(Table1[تاریخ],6,2),"فروردین","اردیبهشت","خرداد","تیر","مرداد","شهریور","مهر","آبان","آذر","دی","بهمن","اسفند")</f>
        <v>مرداد</v>
      </c>
      <c r="L870" s="10" t="str">
        <f>LEFT(Table1[[#All],[تاریخ]],4)</f>
        <v>1398</v>
      </c>
      <c r="M870" s="13" t="str">
        <f>Table1[سال]&amp;"-"&amp;Table1[ماه]</f>
        <v>1398-مرداد</v>
      </c>
      <c r="N870" s="9"/>
    </row>
    <row r="871" spans="1:14" ht="15.75" x14ac:dyDescent="0.25">
      <c r="A871" s="17" t="str">
        <f>IF(AND(C871&gt;='گزارش روزانه'!$F$2,C871&lt;='گزارش روزانه'!$F$4,J871='گزارش روزانه'!$D$6),MAX($A$1:A870)+1,"")</f>
        <v/>
      </c>
      <c r="B871" s="10">
        <v>870</v>
      </c>
      <c r="C871" s="10" t="s">
        <v>2072</v>
      </c>
      <c r="D871" s="10" t="s">
        <v>2078</v>
      </c>
      <c r="E871" s="11">
        <v>0</v>
      </c>
      <c r="F871" s="11">
        <v>120000000</v>
      </c>
      <c r="G871" s="11">
        <v>67663</v>
      </c>
      <c r="H8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71" s="10">
        <f>VALUE(IFERROR(MID(Table1[شرح],11,FIND("سهم",Table1[شرح])-11),0))</f>
        <v>0</v>
      </c>
      <c r="J871" s="10" t="str">
        <f>IFERROR(MID(Table1[شرح],FIND("سهم",Table1[شرح])+4,FIND("به نرخ",Table1[شرح])-FIND("سهم",Table1[شرح])-5),"")</f>
        <v/>
      </c>
      <c r="K871" s="10" t="str">
        <f>CHOOSE(MID(Table1[تاریخ],6,2),"فروردین","اردیبهشت","خرداد","تیر","مرداد","شهریور","مهر","آبان","آذر","دی","بهمن","اسفند")</f>
        <v>مرداد</v>
      </c>
      <c r="L871" s="10" t="str">
        <f>LEFT(Table1[[#All],[تاریخ]],4)</f>
        <v>1398</v>
      </c>
      <c r="M871" s="13" t="str">
        <f>Table1[سال]&amp;"-"&amp;Table1[ماه]</f>
        <v>1398-مرداد</v>
      </c>
      <c r="N871" s="9"/>
    </row>
    <row r="872" spans="1:14" ht="15.75" x14ac:dyDescent="0.25">
      <c r="A872" s="17" t="str">
        <f>IF(AND(C872&gt;='گزارش روزانه'!$F$2,C872&lt;='گزارش روزانه'!$F$4,J872='گزارش روزانه'!$D$6),MAX($A$1:A871)+1,"")</f>
        <v/>
      </c>
      <c r="B872" s="10">
        <v>871</v>
      </c>
      <c r="C872" s="10" t="s">
        <v>2065</v>
      </c>
      <c r="D872" s="10" t="s">
        <v>2066</v>
      </c>
      <c r="E872" s="11">
        <v>135813808</v>
      </c>
      <c r="F872" s="11">
        <v>0</v>
      </c>
      <c r="G872" s="11">
        <v>26455</v>
      </c>
      <c r="H8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72" s="10">
        <f>VALUE(IFERROR(MID(Table1[شرح],11,FIND("سهم",Table1[شرح])-11),0))</f>
        <v>40000</v>
      </c>
      <c r="J872" s="10" t="str">
        <f>IFERROR(MID(Table1[شرح],FIND("سهم",Table1[شرح])+4,FIND("به نرخ",Table1[شرح])-FIND("سهم",Table1[شرح])-5),"")</f>
        <v>گسترش سرمایه گذاری ایرانیان(وگستر1)</v>
      </c>
      <c r="K872" s="10" t="str">
        <f>CHOOSE(MID(Table1[تاریخ],6,2),"فروردین","اردیبهشت","خرداد","تیر","مرداد","شهریور","مهر","آبان","آذر","دی","بهمن","اسفند")</f>
        <v>مرداد</v>
      </c>
      <c r="L872" s="10" t="str">
        <f>LEFT(Table1[[#All],[تاریخ]],4)</f>
        <v>1398</v>
      </c>
      <c r="M872" s="13" t="str">
        <f>Table1[سال]&amp;"-"&amp;Table1[ماه]</f>
        <v>1398-مرداد</v>
      </c>
      <c r="N872" s="9"/>
    </row>
    <row r="873" spans="1:14" ht="15.75" x14ac:dyDescent="0.25">
      <c r="A873" s="17" t="str">
        <f>IF(AND(C873&gt;='گزارش روزانه'!$F$2,C873&lt;='گزارش روزانه'!$F$4,J873='گزارش روزانه'!$D$6),MAX($A$1:A872)+1,"")</f>
        <v/>
      </c>
      <c r="B873" s="10">
        <v>872</v>
      </c>
      <c r="C873" s="10" t="s">
        <v>2065</v>
      </c>
      <c r="D873" s="10" t="s">
        <v>2067</v>
      </c>
      <c r="E873" s="11">
        <v>35364205</v>
      </c>
      <c r="F873" s="11">
        <v>0</v>
      </c>
      <c r="G873" s="11">
        <v>135840263</v>
      </c>
      <c r="H8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73" s="10">
        <f>VALUE(IFERROR(MID(Table1[شرح],11,FIND("سهم",Table1[شرح])-11),0))</f>
        <v>2353</v>
      </c>
      <c r="J873" s="10" t="str">
        <f>IFERROR(MID(Table1[شرح],FIND("سهم",Table1[شرح])+4,FIND("به نرخ",Table1[شرح])-FIND("سهم",Table1[شرح])-5),"")</f>
        <v>پالایش نفت بندرعباس(شبندر1)</v>
      </c>
      <c r="K873" s="10" t="str">
        <f>CHOOSE(MID(Table1[تاریخ],6,2),"فروردین","اردیبهشت","خرداد","تیر","مرداد","شهریور","مهر","آبان","آذر","دی","بهمن","اسفند")</f>
        <v>مرداد</v>
      </c>
      <c r="L873" s="10" t="str">
        <f>LEFT(Table1[[#All],[تاریخ]],4)</f>
        <v>1398</v>
      </c>
      <c r="M873" s="13" t="str">
        <f>Table1[سال]&amp;"-"&amp;Table1[ماه]</f>
        <v>1398-مرداد</v>
      </c>
      <c r="N873" s="9"/>
    </row>
    <row r="874" spans="1:14" ht="15.75" x14ac:dyDescent="0.25">
      <c r="A874" s="17" t="str">
        <f>IF(AND(C874&gt;='گزارش روزانه'!$F$2,C874&lt;='گزارش روزانه'!$F$4,J874='گزارش روزانه'!$D$6),MAX($A$1:A873)+1,"")</f>
        <v/>
      </c>
      <c r="B874" s="10">
        <v>873</v>
      </c>
      <c r="C874" s="10" t="s">
        <v>2065</v>
      </c>
      <c r="D874" s="10" t="s">
        <v>2068</v>
      </c>
      <c r="E874" s="11">
        <v>29077493</v>
      </c>
      <c r="F874" s="11">
        <v>0</v>
      </c>
      <c r="G874" s="11">
        <v>171204468</v>
      </c>
      <c r="H8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74" s="10">
        <f>VALUE(IFERROR(MID(Table1[شرح],11,FIND("سهم",Table1[شرح])-11),0))</f>
        <v>1936</v>
      </c>
      <c r="J874" s="10" t="str">
        <f>IFERROR(MID(Table1[شرح],FIND("سهم",Table1[شرح])+4,FIND("به نرخ",Table1[شرح])-FIND("سهم",Table1[شرح])-5),"")</f>
        <v>پالایش نفت بندرعباس(شبندر1)</v>
      </c>
      <c r="K874" s="10" t="str">
        <f>CHOOSE(MID(Table1[تاریخ],6,2),"فروردین","اردیبهشت","خرداد","تیر","مرداد","شهریور","مهر","آبان","آذر","دی","بهمن","اسفند")</f>
        <v>مرداد</v>
      </c>
      <c r="L874" s="10" t="str">
        <f>LEFT(Table1[[#All],[تاریخ]],4)</f>
        <v>1398</v>
      </c>
      <c r="M874" s="13" t="str">
        <f>Table1[سال]&amp;"-"&amp;Table1[ماه]</f>
        <v>1398-مرداد</v>
      </c>
      <c r="N874" s="9"/>
    </row>
    <row r="875" spans="1:14" ht="15.75" x14ac:dyDescent="0.25">
      <c r="A875" s="17" t="str">
        <f>IF(AND(C875&gt;='گزارش روزانه'!$F$2,C875&lt;='گزارش روزانه'!$F$4,J875='گزارش روزانه'!$D$6),MAX($A$1:A874)+1,"")</f>
        <v/>
      </c>
      <c r="B875" s="10">
        <v>874</v>
      </c>
      <c r="C875" s="10" t="s">
        <v>2065</v>
      </c>
      <c r="D875" s="10" t="s">
        <v>2069</v>
      </c>
      <c r="E875" s="11">
        <v>39668207</v>
      </c>
      <c r="F875" s="11">
        <v>0</v>
      </c>
      <c r="G875" s="11">
        <v>200281961</v>
      </c>
      <c r="H8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75" s="10">
        <f>VALUE(IFERROR(MID(Table1[شرح],11,FIND("سهم",Table1[شرح])-11),0))</f>
        <v>2650</v>
      </c>
      <c r="J875" s="10" t="str">
        <f>IFERROR(MID(Table1[شرح],FIND("سهم",Table1[شرح])+4,FIND("به نرخ",Table1[شرح])-FIND("سهم",Table1[شرح])-5),"")</f>
        <v>پالایش نفت بندرعباس(شبندر1)</v>
      </c>
      <c r="K875" s="10" t="str">
        <f>CHOOSE(MID(Table1[تاریخ],6,2),"فروردین","اردیبهشت","خرداد","تیر","مرداد","شهریور","مهر","آبان","آذر","دی","بهمن","اسفند")</f>
        <v>مرداد</v>
      </c>
      <c r="L875" s="10" t="str">
        <f>LEFT(Table1[[#All],[تاریخ]],4)</f>
        <v>1398</v>
      </c>
      <c r="M875" s="13" t="str">
        <f>Table1[سال]&amp;"-"&amp;Table1[ماه]</f>
        <v>1398-مرداد</v>
      </c>
      <c r="N875" s="9"/>
    </row>
    <row r="876" spans="1:14" ht="15.75" x14ac:dyDescent="0.25">
      <c r="A876" s="17" t="str">
        <f>IF(AND(C876&gt;='گزارش روزانه'!$F$2,C876&lt;='گزارش روزانه'!$F$4,J876='گزارش روزانه'!$D$6),MAX($A$1:A875)+1,"")</f>
        <v/>
      </c>
      <c r="B876" s="10">
        <v>875</v>
      </c>
      <c r="C876" s="10" t="s">
        <v>2065</v>
      </c>
      <c r="D876" s="10" t="s">
        <v>2070</v>
      </c>
      <c r="E876" s="11">
        <v>0</v>
      </c>
      <c r="F876" s="11">
        <v>184941200</v>
      </c>
      <c r="G876" s="11">
        <v>239950168</v>
      </c>
      <c r="H8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76" s="10">
        <f>VALUE(IFERROR(MID(Table1[شرح],11,FIND("سهم",Table1[شرح])-11),0))</f>
        <v>60207</v>
      </c>
      <c r="J876" s="10" t="str">
        <f>IFERROR(MID(Table1[شرح],FIND("سهم",Table1[شرح])+4,FIND("به نرخ",Table1[شرح])-FIND("سهم",Table1[شرح])-5),"")</f>
        <v>سرمایه گذاری آتیه دماوند(واتی1)</v>
      </c>
      <c r="K876" s="10" t="str">
        <f>CHOOSE(MID(Table1[تاریخ],6,2),"فروردین","اردیبهشت","خرداد","تیر","مرداد","شهریور","مهر","آبان","آذر","دی","بهمن","اسفند")</f>
        <v>مرداد</v>
      </c>
      <c r="L876" s="10" t="str">
        <f>LEFT(Table1[[#All],[تاریخ]],4)</f>
        <v>1398</v>
      </c>
      <c r="M876" s="13" t="str">
        <f>Table1[سال]&amp;"-"&amp;Table1[ماه]</f>
        <v>1398-مرداد</v>
      </c>
      <c r="N876" s="9"/>
    </row>
    <row r="877" spans="1:14" ht="15.75" x14ac:dyDescent="0.25">
      <c r="A877" s="17" t="str">
        <f>IF(AND(C877&gt;='گزارش روزانه'!$F$2,C877&lt;='گزارش روزانه'!$F$4,J877='گزارش روزانه'!$D$6),MAX($A$1:A876)+1,"")</f>
        <v/>
      </c>
      <c r="B877" s="10">
        <v>876</v>
      </c>
      <c r="C877" s="10" t="s">
        <v>2065</v>
      </c>
      <c r="D877" s="10" t="s">
        <v>2071</v>
      </c>
      <c r="E877" s="11">
        <v>0</v>
      </c>
      <c r="F877" s="11">
        <v>54989983</v>
      </c>
      <c r="G877" s="11">
        <v>55008968</v>
      </c>
      <c r="H8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877" s="10">
        <f>VALUE(IFERROR(MID(Table1[شرح],11,FIND("سهم",Table1[شرح])-11),0))</f>
        <v>18112</v>
      </c>
      <c r="J877" s="10" t="str">
        <f>IFERROR(MID(Table1[شرح],FIND("سهم",Table1[شرح])+4,FIND("به نرخ",Table1[شرح])-FIND("سهم",Table1[شرح])-5),"")</f>
        <v>سرمایه گذاری آتیه دماوند(واتی1)</v>
      </c>
      <c r="K877" s="10" t="str">
        <f>CHOOSE(MID(Table1[تاریخ],6,2),"فروردین","اردیبهشت","خرداد","تیر","مرداد","شهریور","مهر","آبان","آذر","دی","بهمن","اسفند")</f>
        <v>مرداد</v>
      </c>
      <c r="L877" s="10" t="str">
        <f>LEFT(Table1[[#All],[تاریخ]],4)</f>
        <v>1398</v>
      </c>
      <c r="M877" s="13" t="str">
        <f>Table1[سال]&amp;"-"&amp;Table1[ماه]</f>
        <v>1398-مرداد</v>
      </c>
      <c r="N877" s="9"/>
    </row>
    <row r="878" spans="1:14" ht="15.75" x14ac:dyDescent="0.25">
      <c r="A878" s="17" t="str">
        <f>IF(AND(C878&gt;='گزارش روزانه'!$F$2,C878&lt;='گزارش روزانه'!$F$4,J878='گزارش روزانه'!$D$6),MAX($A$1:A877)+1,"")</f>
        <v/>
      </c>
      <c r="B878" s="10">
        <v>877</v>
      </c>
      <c r="C878" s="10" t="s">
        <v>2062</v>
      </c>
      <c r="D878" s="10" t="s">
        <v>2063</v>
      </c>
      <c r="E878" s="11">
        <v>2099988</v>
      </c>
      <c r="F878" s="11">
        <v>0</v>
      </c>
      <c r="G878" s="11">
        <v>-62341992</v>
      </c>
      <c r="H8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78" s="10">
        <f>VALUE(IFERROR(MID(Table1[شرح],11,FIND("سهم",Table1[شرح])-11),0))</f>
        <v>113</v>
      </c>
      <c r="J878" s="10" t="str">
        <f>IFERROR(MID(Table1[شرح],FIND("سهم",Table1[شرح])+4,FIND("به نرخ",Table1[شرح])-FIND("سهم",Table1[شرح])-5),"")</f>
        <v>پخش هجرت(هجرت1)</v>
      </c>
      <c r="K878" s="10" t="str">
        <f>CHOOSE(MID(Table1[تاریخ],6,2),"فروردین","اردیبهشت","خرداد","تیر","مرداد","شهریور","مهر","آبان","آذر","دی","بهمن","اسفند")</f>
        <v>مرداد</v>
      </c>
      <c r="L878" s="10" t="str">
        <f>LEFT(Table1[[#All],[تاریخ]],4)</f>
        <v>1398</v>
      </c>
      <c r="M878" s="13" t="str">
        <f>Table1[سال]&amp;"-"&amp;Table1[ماه]</f>
        <v>1398-مرداد</v>
      </c>
      <c r="N878" s="9"/>
    </row>
    <row r="879" spans="1:14" ht="15.75" x14ac:dyDescent="0.25">
      <c r="A879" s="17" t="str">
        <f>IF(AND(C879&gt;='گزارش روزانه'!$F$2,C879&lt;='گزارش روزانه'!$F$4,J879='گزارش روزانه'!$D$6),MAX($A$1:A878)+1,"")</f>
        <v/>
      </c>
      <c r="B879" s="10">
        <v>878</v>
      </c>
      <c r="C879" s="10" t="s">
        <v>2062</v>
      </c>
      <c r="D879" s="10" t="s">
        <v>2064</v>
      </c>
      <c r="E879" s="11">
        <v>60268459</v>
      </c>
      <c r="F879" s="11">
        <v>0</v>
      </c>
      <c r="G879" s="11">
        <v>-60242004</v>
      </c>
      <c r="H8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79" s="10">
        <f>VALUE(IFERROR(MID(Table1[شرح],11,FIND("سهم",Table1[شرح])-11),0))</f>
        <v>5744</v>
      </c>
      <c r="J879" s="10" t="str">
        <f>IFERROR(MID(Table1[شرح],FIND("سهم",Table1[شرح])+4,FIND("به نرخ",Table1[شرح])-FIND("سهم",Table1[شرح])-5),"")</f>
        <v>گوشت مرغ ماهان(زماهان1)</v>
      </c>
      <c r="K879" s="10" t="str">
        <f>CHOOSE(MID(Table1[تاریخ],6,2),"فروردین","اردیبهشت","خرداد","تیر","مرداد","شهریور","مهر","آبان","آذر","دی","بهمن","اسفند")</f>
        <v>مرداد</v>
      </c>
      <c r="L879" s="10" t="str">
        <f>LEFT(Table1[[#All],[تاریخ]],4)</f>
        <v>1398</v>
      </c>
      <c r="M879" s="13" t="str">
        <f>Table1[سال]&amp;"-"&amp;Table1[ماه]</f>
        <v>1398-مرداد</v>
      </c>
      <c r="N879" s="9"/>
    </row>
    <row r="880" spans="1:14" ht="15.75" x14ac:dyDescent="0.25">
      <c r="A880" s="17" t="str">
        <f>IF(AND(C880&gt;='گزارش روزانه'!$F$2,C880&lt;='گزارش روزانه'!$F$4,J880='گزارش روزانه'!$D$6),MAX($A$1:A879)+1,"")</f>
        <v/>
      </c>
      <c r="B880" s="10">
        <v>879</v>
      </c>
      <c r="C880" s="10" t="s">
        <v>2059</v>
      </c>
      <c r="D880" s="10" t="s">
        <v>2060</v>
      </c>
      <c r="E880" s="11">
        <v>62544213</v>
      </c>
      <c r="F880" s="11">
        <v>0</v>
      </c>
      <c r="G880" s="11">
        <v>-59886205</v>
      </c>
      <c r="H8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80" s="10">
        <f>VALUE(IFERROR(MID(Table1[شرح],11,FIND("سهم",Table1[شرح])-11),0))</f>
        <v>16515</v>
      </c>
      <c r="J880" s="10" t="str">
        <f>IFERROR(MID(Table1[شرح],FIND("سهم",Table1[شرح])+4,FIND("به نرخ",Table1[شرح])-FIND("سهم",Table1[شرح])-5),"")</f>
        <v>گسترش سرمایه گذاری ایرانیان(وگستر1)</v>
      </c>
      <c r="K880" s="10" t="str">
        <f>CHOOSE(MID(Table1[تاریخ],6,2),"فروردین","اردیبهشت","خرداد","تیر","مرداد","شهریور","مهر","آبان","آذر","دی","بهمن","اسفند")</f>
        <v>مرداد</v>
      </c>
      <c r="L880" s="10" t="str">
        <f>LEFT(Table1[[#All],[تاریخ]],4)</f>
        <v>1398</v>
      </c>
      <c r="M880" s="13" t="str">
        <f>Table1[سال]&amp;"-"&amp;Table1[ماه]</f>
        <v>1398-مرداد</v>
      </c>
      <c r="N880" s="9"/>
    </row>
    <row r="881" spans="1:14" ht="15.75" x14ac:dyDescent="0.25">
      <c r="A881" s="17" t="str">
        <f>IF(AND(C881&gt;='گزارش روزانه'!$F$2,C881&lt;='گزارش روزانه'!$F$4,J881='گزارش روزانه'!$D$6),MAX($A$1:A880)+1,"")</f>
        <v/>
      </c>
      <c r="B881" s="10">
        <v>880</v>
      </c>
      <c r="C881" s="10" t="s">
        <v>2059</v>
      </c>
      <c r="D881" s="10" t="s">
        <v>2061</v>
      </c>
      <c r="E881" s="11">
        <v>0</v>
      </c>
      <c r="F881" s="11">
        <v>65000000</v>
      </c>
      <c r="G881" s="11">
        <v>2658008</v>
      </c>
      <c r="H8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81" s="10">
        <f>VALUE(IFERROR(MID(Table1[شرح],11,FIND("سهم",Table1[شرح])-11),0))</f>
        <v>0</v>
      </c>
      <c r="J881" s="10" t="str">
        <f>IFERROR(MID(Table1[شرح],FIND("سهم",Table1[شرح])+4,FIND("به نرخ",Table1[شرح])-FIND("سهم",Table1[شرح])-5),"")</f>
        <v/>
      </c>
      <c r="K881" s="10" t="str">
        <f>CHOOSE(MID(Table1[تاریخ],6,2),"فروردین","اردیبهشت","خرداد","تیر","مرداد","شهریور","مهر","آبان","آذر","دی","بهمن","اسفند")</f>
        <v>مرداد</v>
      </c>
      <c r="L881" s="10" t="str">
        <f>LEFT(Table1[[#All],[تاریخ]],4)</f>
        <v>1398</v>
      </c>
      <c r="M881" s="13" t="str">
        <f>Table1[سال]&amp;"-"&amp;Table1[ماه]</f>
        <v>1398-مرداد</v>
      </c>
      <c r="N881" s="9"/>
    </row>
    <row r="882" spans="1:14" ht="15.75" x14ac:dyDescent="0.25">
      <c r="A882" s="17" t="str">
        <f>IF(AND(C882&gt;='گزارش روزانه'!$F$2,C882&lt;='گزارش روزانه'!$F$4,J882='گزارش روزانه'!$D$6),MAX($A$1:A881)+1,"")</f>
        <v/>
      </c>
      <c r="B882" s="10">
        <v>881</v>
      </c>
      <c r="C882" s="10" t="s">
        <v>2057</v>
      </c>
      <c r="D882" s="10" t="s">
        <v>2058</v>
      </c>
      <c r="E882" s="11">
        <v>0</v>
      </c>
      <c r="F882" s="11">
        <v>60000000</v>
      </c>
      <c r="G882" s="11">
        <v>113795</v>
      </c>
      <c r="H8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82" s="10">
        <f>VALUE(IFERROR(MID(Table1[شرح],11,FIND("سهم",Table1[شرح])-11),0))</f>
        <v>0</v>
      </c>
      <c r="J882" s="10" t="str">
        <f>IFERROR(MID(Table1[شرح],FIND("سهم",Table1[شرح])+4,FIND("به نرخ",Table1[شرح])-FIND("سهم",Table1[شرح])-5),"")</f>
        <v/>
      </c>
      <c r="K882" s="10" t="str">
        <f>CHOOSE(MID(Table1[تاریخ],6,2),"فروردین","اردیبهشت","خرداد","تیر","مرداد","شهریور","مهر","آبان","آذر","دی","بهمن","اسفند")</f>
        <v>مرداد</v>
      </c>
      <c r="L882" s="10" t="str">
        <f>LEFT(Table1[[#All],[تاریخ]],4)</f>
        <v>1398</v>
      </c>
      <c r="M882" s="13" t="str">
        <f>Table1[سال]&amp;"-"&amp;Table1[ماه]</f>
        <v>1398-مرداد</v>
      </c>
      <c r="N882" s="9"/>
    </row>
    <row r="883" spans="1:14" ht="15.75" x14ac:dyDescent="0.25">
      <c r="A883" s="17" t="str">
        <f>IF(AND(C883&gt;='گزارش روزانه'!$F$2,C883&lt;='گزارش روزانه'!$F$4,J883='گزارش روزانه'!$D$6),MAX($A$1:A882)+1,"")</f>
        <v/>
      </c>
      <c r="B883" s="10">
        <v>882</v>
      </c>
      <c r="C883" s="10" t="s">
        <v>2053</v>
      </c>
      <c r="D883" s="10" t="s">
        <v>2054</v>
      </c>
      <c r="E883" s="11">
        <v>99390037</v>
      </c>
      <c r="F883" s="11">
        <v>0</v>
      </c>
      <c r="G883" s="11">
        <v>-199995106</v>
      </c>
      <c r="H8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83" s="10">
        <f>VALUE(IFERROR(MID(Table1[شرح],11,FIND("سهم",Table1[شرح])-11),0))</f>
        <v>14700</v>
      </c>
      <c r="J883" s="10" t="str">
        <f>IFERROR(MID(Table1[شرح],FIND("سهم",Table1[شرح])+4,FIND("به نرخ",Table1[شرح])-FIND("سهم",Table1[شرح])-5),"")</f>
        <v>توسعه معدنی و صنعتی صبانور(کنور1)</v>
      </c>
      <c r="K883" s="10" t="str">
        <f>CHOOSE(MID(Table1[تاریخ],6,2),"فروردین","اردیبهشت","خرداد","تیر","مرداد","شهریور","مهر","آبان","آذر","دی","بهمن","اسفند")</f>
        <v>مرداد</v>
      </c>
      <c r="L883" s="10" t="str">
        <f>LEFT(Table1[[#All],[تاریخ]],4)</f>
        <v>1398</v>
      </c>
      <c r="M883" s="13" t="str">
        <f>Table1[سال]&amp;"-"&amp;Table1[ماه]</f>
        <v>1398-مرداد</v>
      </c>
      <c r="N883" s="9"/>
    </row>
    <row r="884" spans="1:14" ht="15.75" x14ac:dyDescent="0.25">
      <c r="A884" s="17" t="str">
        <f>IF(AND(C884&gt;='گزارش روزانه'!$F$2,C884&lt;='گزارش روزانه'!$F$4,J884='گزارش روزانه'!$D$6),MAX($A$1:A883)+1,"")</f>
        <v/>
      </c>
      <c r="B884" s="10">
        <v>883</v>
      </c>
      <c r="C884" s="10" t="s">
        <v>2053</v>
      </c>
      <c r="D884" s="10" t="s">
        <v>2055</v>
      </c>
      <c r="E884" s="11">
        <v>1641892</v>
      </c>
      <c r="F884" s="11">
        <v>0</v>
      </c>
      <c r="G884" s="11">
        <v>-100605069</v>
      </c>
      <c r="H8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84" s="10">
        <f>VALUE(IFERROR(MID(Table1[شرح],11,FIND("سهم",Table1[شرح])-11),0))</f>
        <v>244</v>
      </c>
      <c r="J884" s="10" t="str">
        <f>IFERROR(MID(Table1[شرح],FIND("سهم",Table1[شرح])+4,FIND("به نرخ",Table1[شرح])-FIND("سهم",Table1[شرح])-5),"")</f>
        <v>توسعه معدنی و صنعتی صبانور(کنور1)</v>
      </c>
      <c r="K884" s="10" t="str">
        <f>CHOOSE(MID(Table1[تاریخ],6,2),"فروردین","اردیبهشت","خرداد","تیر","مرداد","شهریور","مهر","آبان","آذر","دی","بهمن","اسفند")</f>
        <v>مرداد</v>
      </c>
      <c r="L884" s="10" t="str">
        <f>LEFT(Table1[[#All],[تاریخ]],4)</f>
        <v>1398</v>
      </c>
      <c r="M884" s="13" t="str">
        <f>Table1[سال]&amp;"-"&amp;Table1[ماه]</f>
        <v>1398-مرداد</v>
      </c>
      <c r="N884" s="9"/>
    </row>
    <row r="885" spans="1:14" ht="15.75" x14ac:dyDescent="0.25">
      <c r="A885" s="17" t="str">
        <f>IF(AND(C885&gt;='گزارش روزانه'!$F$2,C885&lt;='گزارش روزانه'!$F$4,J885='گزارش روزانه'!$D$6),MAX($A$1:A884)+1,"")</f>
        <v/>
      </c>
      <c r="B885" s="10">
        <v>884</v>
      </c>
      <c r="C885" s="10" t="s">
        <v>2053</v>
      </c>
      <c r="D885" s="10" t="s">
        <v>2056</v>
      </c>
      <c r="E885" s="11">
        <v>99076972</v>
      </c>
      <c r="F885" s="11">
        <v>0</v>
      </c>
      <c r="G885" s="11">
        <v>-98963177</v>
      </c>
      <c r="H8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85" s="10">
        <f>VALUE(IFERROR(MID(Table1[شرح],11,FIND("سهم",Table1[شرح])-11),0))</f>
        <v>27397</v>
      </c>
      <c r="J885" s="10" t="str">
        <f>IFERROR(MID(Table1[شرح],FIND("سهم",Table1[شرح])+4,FIND("به نرخ",Table1[شرح])-FIND("سهم",Table1[شرح])-5),"")</f>
        <v>گسترش سرمایه گذاری ایرانیان(وگستر1)</v>
      </c>
      <c r="K885" s="10" t="str">
        <f>CHOOSE(MID(Table1[تاریخ],6,2),"فروردین","اردیبهشت","خرداد","تیر","مرداد","شهریور","مهر","آبان","آذر","دی","بهمن","اسفند")</f>
        <v>مرداد</v>
      </c>
      <c r="L885" s="10" t="str">
        <f>LEFT(Table1[[#All],[تاریخ]],4)</f>
        <v>1398</v>
      </c>
      <c r="M885" s="13" t="str">
        <f>Table1[سال]&amp;"-"&amp;Table1[ماه]</f>
        <v>1398-مرداد</v>
      </c>
      <c r="N885" s="9"/>
    </row>
    <row r="886" spans="1:14" ht="15.75" x14ac:dyDescent="0.25">
      <c r="A886" s="17" t="str">
        <f>IF(AND(C886&gt;='گزارش روزانه'!$F$2,C886&lt;='گزارش روزانه'!$F$4,J886='گزارش روزانه'!$D$6),MAX($A$1:A885)+1,"")</f>
        <v/>
      </c>
      <c r="B886" s="10">
        <v>885</v>
      </c>
      <c r="C886" s="10" t="s">
        <v>2049</v>
      </c>
      <c r="D886" s="10" t="s">
        <v>2050</v>
      </c>
      <c r="E886" s="11">
        <v>28770793</v>
      </c>
      <c r="F886" s="11">
        <v>0</v>
      </c>
      <c r="G886" s="11">
        <v>-49983895</v>
      </c>
      <c r="H8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86" s="10">
        <f>VALUE(IFERROR(MID(Table1[شرح],11,FIND("سهم",Table1[شرح])-11),0))</f>
        <v>4065</v>
      </c>
      <c r="J886" s="10" t="str">
        <f>IFERROR(MID(Table1[شرح],FIND("سهم",Table1[شرح])+4,FIND("به نرخ",Table1[شرح])-FIND("سهم",Table1[شرح])-5),"")</f>
        <v>توسعه معدنی و صنعتی صبانور(کنور1)</v>
      </c>
      <c r="K886" s="10" t="str">
        <f>CHOOSE(MID(Table1[تاریخ],6,2),"فروردین","اردیبهشت","خرداد","تیر","مرداد","شهریور","مهر","آبان","آذر","دی","بهمن","اسفند")</f>
        <v>مرداد</v>
      </c>
      <c r="L886" s="10" t="str">
        <f>LEFT(Table1[[#All],[تاریخ]],4)</f>
        <v>1398</v>
      </c>
      <c r="M886" s="13" t="str">
        <f>Table1[سال]&amp;"-"&amp;Table1[ماه]</f>
        <v>1398-مرداد</v>
      </c>
      <c r="N886" s="9"/>
    </row>
    <row r="887" spans="1:14" ht="15.75" x14ac:dyDescent="0.25">
      <c r="A887" s="17" t="str">
        <f>IF(AND(C887&gt;='گزارش روزانه'!$F$2,C887&lt;='گزارش روزانه'!$F$4,J887='گزارش روزانه'!$D$6),MAX($A$1:A886)+1,"")</f>
        <v/>
      </c>
      <c r="B887" s="10">
        <v>886</v>
      </c>
      <c r="C887" s="10" t="s">
        <v>2049</v>
      </c>
      <c r="D887" s="10" t="s">
        <v>2051</v>
      </c>
      <c r="E887" s="11">
        <v>21217996</v>
      </c>
      <c r="F887" s="11">
        <v>0</v>
      </c>
      <c r="G887" s="11">
        <v>-21213102</v>
      </c>
      <c r="H8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87" s="10">
        <f>VALUE(IFERROR(MID(Table1[شرح],11,FIND("سهم",Table1[شرح])-11),0))</f>
        <v>3000</v>
      </c>
      <c r="J887" s="10" t="str">
        <f>IFERROR(MID(Table1[شرح],FIND("سهم",Table1[شرح])+4,FIND("به نرخ",Table1[شرح])-FIND("سهم",Table1[شرح])-5),"")</f>
        <v>توسعه معدنی و صنعتی صبانور(کنور1)</v>
      </c>
      <c r="K887" s="10" t="str">
        <f>CHOOSE(MID(Table1[تاریخ],6,2),"فروردین","اردیبهشت","خرداد","تیر","مرداد","شهریور","مهر","آبان","آذر","دی","بهمن","اسفند")</f>
        <v>مرداد</v>
      </c>
      <c r="L887" s="10" t="str">
        <f>LEFT(Table1[[#All],[تاریخ]],4)</f>
        <v>1398</v>
      </c>
      <c r="M887" s="13" t="str">
        <f>Table1[سال]&amp;"-"&amp;Table1[ماه]</f>
        <v>1398-مرداد</v>
      </c>
      <c r="N887" s="9"/>
    </row>
    <row r="888" spans="1:14" ht="15.75" x14ac:dyDescent="0.25">
      <c r="A888" s="17" t="str">
        <f>IF(AND(C888&gt;='گزارش روزانه'!$F$2,C888&lt;='گزارش روزانه'!$F$4,J888='گزارش روزانه'!$D$6),MAX($A$1:A887)+1,"")</f>
        <v/>
      </c>
      <c r="B888" s="10">
        <v>887</v>
      </c>
      <c r="C888" s="10" t="s">
        <v>2049</v>
      </c>
      <c r="D888" s="10" t="s">
        <v>2052</v>
      </c>
      <c r="E888" s="11">
        <v>0</v>
      </c>
      <c r="F888" s="11">
        <v>200000000</v>
      </c>
      <c r="G888" s="11">
        <v>4894</v>
      </c>
      <c r="H8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88" s="10">
        <f>VALUE(IFERROR(MID(Table1[شرح],11,FIND("سهم",Table1[شرح])-11),0))</f>
        <v>0</v>
      </c>
      <c r="J888" s="10" t="str">
        <f>IFERROR(MID(Table1[شرح],FIND("سهم",Table1[شرح])+4,FIND("به نرخ",Table1[شرح])-FIND("سهم",Table1[شرح])-5),"")</f>
        <v/>
      </c>
      <c r="K888" s="10" t="str">
        <f>CHOOSE(MID(Table1[تاریخ],6,2),"فروردین","اردیبهشت","خرداد","تیر","مرداد","شهریور","مهر","آبان","آذر","دی","بهمن","اسفند")</f>
        <v>مرداد</v>
      </c>
      <c r="L888" s="10" t="str">
        <f>LEFT(Table1[[#All],[تاریخ]],4)</f>
        <v>1398</v>
      </c>
      <c r="M888" s="13" t="str">
        <f>Table1[سال]&amp;"-"&amp;Table1[ماه]</f>
        <v>1398-مرداد</v>
      </c>
      <c r="N888" s="9"/>
    </row>
    <row r="889" spans="1:14" ht="15.75" x14ac:dyDescent="0.25">
      <c r="A889" s="17" t="str">
        <f>IF(AND(C889&gt;='گزارش روزانه'!$F$2,C889&lt;='گزارش روزانه'!$F$4,J889='گزارش روزانه'!$D$6),MAX($A$1:A888)+1,"")</f>
        <v/>
      </c>
      <c r="B889" s="10">
        <v>888</v>
      </c>
      <c r="C889" s="10" t="s">
        <v>2047</v>
      </c>
      <c r="D889" s="10" t="s">
        <v>2048</v>
      </c>
      <c r="E889" s="11">
        <v>0</v>
      </c>
      <c r="F889" s="11">
        <v>50000000</v>
      </c>
      <c r="G889" s="11">
        <v>16105</v>
      </c>
      <c r="H8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889" s="10">
        <f>VALUE(IFERROR(MID(Table1[شرح],11,FIND("سهم",Table1[شرح])-11),0))</f>
        <v>0</v>
      </c>
      <c r="J889" s="10" t="str">
        <f>IFERROR(MID(Table1[شرح],FIND("سهم",Table1[شرح])+4,FIND("به نرخ",Table1[شرح])-FIND("سهم",Table1[شرح])-5),"")</f>
        <v/>
      </c>
      <c r="K889" s="10" t="str">
        <f>CHOOSE(MID(Table1[تاریخ],6,2),"فروردین","اردیبهشت","خرداد","تیر","مرداد","شهریور","مهر","آبان","آذر","دی","بهمن","اسفند")</f>
        <v>مرداد</v>
      </c>
      <c r="L889" s="10" t="str">
        <f>LEFT(Table1[[#All],[تاریخ]],4)</f>
        <v>1398</v>
      </c>
      <c r="M889" s="13" t="str">
        <f>Table1[سال]&amp;"-"&amp;Table1[ماه]</f>
        <v>1398-مرداد</v>
      </c>
      <c r="N889" s="9"/>
    </row>
    <row r="890" spans="1:14" ht="15.75" x14ac:dyDescent="0.25">
      <c r="A890" s="17" t="str">
        <f>IF(AND(C890&gt;='گزارش روزانه'!$F$2,C890&lt;='گزارش روزانه'!$F$4,J890='گزارش روزانه'!$D$6),MAX($A$1:A889)+1,"")</f>
        <v/>
      </c>
      <c r="B890" s="10">
        <v>889</v>
      </c>
      <c r="C890" s="10" t="s">
        <v>2045</v>
      </c>
      <c r="D890" s="10" t="s">
        <v>2046</v>
      </c>
      <c r="E890" s="11">
        <v>19993038</v>
      </c>
      <c r="F890" s="11">
        <v>0</v>
      </c>
      <c r="G890" s="11">
        <v>-19976933</v>
      </c>
      <c r="H8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0" s="10">
        <f>VALUE(IFERROR(MID(Table1[شرح],11,FIND("سهم",Table1[شرح])-11),0))</f>
        <v>1475</v>
      </c>
      <c r="J890" s="10" t="str">
        <f>IFERROR(MID(Table1[شرح],FIND("سهم",Table1[شرح])+4,FIND("به نرخ",Table1[شرح])-FIND("سهم",Table1[شرح])-5),"")</f>
        <v>بورس اوراق بهادار تهران(بورس1)</v>
      </c>
      <c r="K890" s="10" t="str">
        <f>CHOOSE(MID(Table1[تاریخ],6,2),"فروردین","اردیبهشت","خرداد","تیر","مرداد","شهریور","مهر","آبان","آذر","دی","بهمن","اسفند")</f>
        <v>مرداد</v>
      </c>
      <c r="L890" s="10" t="str">
        <f>LEFT(Table1[[#All],[تاریخ]],4)</f>
        <v>1398</v>
      </c>
      <c r="M890" s="13" t="str">
        <f>Table1[سال]&amp;"-"&amp;Table1[ماه]</f>
        <v>1398-مرداد</v>
      </c>
      <c r="N890" s="9"/>
    </row>
    <row r="891" spans="1:14" ht="15.75" x14ac:dyDescent="0.25">
      <c r="A891" s="17" t="str">
        <f>IF(AND(C891&gt;='گزارش روزانه'!$F$2,C891&lt;='گزارش روزانه'!$F$4,J891='گزارش روزانه'!$D$6),MAX($A$1:A890)+1,"")</f>
        <v/>
      </c>
      <c r="B891" s="10">
        <v>890</v>
      </c>
      <c r="C891" s="10" t="s">
        <v>2014</v>
      </c>
      <c r="D891" s="10" t="s">
        <v>2015</v>
      </c>
      <c r="E891" s="11">
        <v>128905358</v>
      </c>
      <c r="F891" s="11">
        <v>0</v>
      </c>
      <c r="G891" s="11">
        <v>1202</v>
      </c>
      <c r="H8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1" s="10">
        <f>VALUE(IFERROR(MID(Table1[شرح],11,FIND("سهم",Table1[شرح])-11),0))</f>
        <v>10000</v>
      </c>
      <c r="J891" s="10" t="str">
        <f>IFERROR(MID(Table1[شرح],FIND("سهم",Table1[شرح])+4,FIND("به نرخ",Table1[شرح])-FIND("سهم",Table1[شرح])-5),"")</f>
        <v>بورس اوراق بهادار تهران(بورس1)</v>
      </c>
      <c r="K891" s="10" t="str">
        <f>CHOOSE(MID(Table1[تاریخ],6,2),"فروردین","اردیبهشت","خرداد","تیر","مرداد","شهریور","مهر","آبان","آذر","دی","بهمن","اسفند")</f>
        <v>مرداد</v>
      </c>
      <c r="L891" s="10" t="str">
        <f>LEFT(Table1[[#All],[تاریخ]],4)</f>
        <v>1398</v>
      </c>
      <c r="M891" s="13" t="str">
        <f>Table1[سال]&amp;"-"&amp;Table1[ماه]</f>
        <v>1398-مرداد</v>
      </c>
      <c r="N891" s="9"/>
    </row>
    <row r="892" spans="1:14" ht="15.75" x14ac:dyDescent="0.25">
      <c r="A892" s="17" t="str">
        <f>IF(AND(C892&gt;='گزارش روزانه'!$F$2,C892&lt;='گزارش روزانه'!$F$4,J892='گزارش روزانه'!$D$6),MAX($A$1:A891)+1,"")</f>
        <v/>
      </c>
      <c r="B892" s="10">
        <v>891</v>
      </c>
      <c r="C892" s="10" t="s">
        <v>2014</v>
      </c>
      <c r="D892" s="10" t="s">
        <v>2016</v>
      </c>
      <c r="E892" s="11">
        <v>67833277</v>
      </c>
      <c r="F892" s="11">
        <v>0</v>
      </c>
      <c r="G892" s="11">
        <v>128906560</v>
      </c>
      <c r="H8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2" s="10">
        <f>VALUE(IFERROR(MID(Table1[شرح],11,FIND("سهم",Table1[شرح])-11),0))</f>
        <v>10000</v>
      </c>
      <c r="J892" s="10" t="str">
        <f>IFERROR(MID(Table1[شرح],FIND("سهم",Table1[شرح])+4,FIND("به نرخ",Table1[شرح])-FIND("سهم",Table1[شرح])-5),"")</f>
        <v>توسعه معدنی و صنعتی صبانور(کنور1)</v>
      </c>
      <c r="K892" s="10" t="str">
        <f>CHOOSE(MID(Table1[تاریخ],6,2),"فروردین","اردیبهشت","خرداد","تیر","مرداد","شهریور","مهر","آبان","آذر","دی","بهمن","اسفند")</f>
        <v>مرداد</v>
      </c>
      <c r="L892" s="10" t="str">
        <f>LEFT(Table1[[#All],[تاریخ]],4)</f>
        <v>1398</v>
      </c>
      <c r="M892" s="13" t="str">
        <f>Table1[سال]&amp;"-"&amp;Table1[ماه]</f>
        <v>1398-مرداد</v>
      </c>
      <c r="N892" s="9"/>
    </row>
    <row r="893" spans="1:14" ht="15.75" x14ac:dyDescent="0.25">
      <c r="A893" s="17" t="str">
        <f>IF(AND(C893&gt;='گزارش روزانه'!$F$2,C893&lt;='گزارش روزانه'!$F$4,J893='گزارش روزانه'!$D$6),MAX($A$1:A892)+1,"")</f>
        <v/>
      </c>
      <c r="B893" s="10">
        <v>892</v>
      </c>
      <c r="C893" s="10" t="s">
        <v>2014</v>
      </c>
      <c r="D893" s="10" t="s">
        <v>2017</v>
      </c>
      <c r="E893" s="11">
        <v>1712236</v>
      </c>
      <c r="F893" s="11">
        <v>0</v>
      </c>
      <c r="G893" s="11">
        <v>196739837</v>
      </c>
      <c r="H8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3" s="10">
        <f>VALUE(IFERROR(MID(Table1[شرح],11,FIND("سهم",Table1[شرح])-11),0))</f>
        <v>50</v>
      </c>
      <c r="J893" s="10" t="str">
        <f>IFERROR(MID(Table1[شرح],FIND("سهم",Table1[شرح])+4,FIND("به نرخ",Table1[شرح])-FIND("سهم",Table1[شرح])-5),"")</f>
        <v>پالایش نفت لاوان(شاوان1)</v>
      </c>
      <c r="K893" s="10" t="str">
        <f>CHOOSE(MID(Table1[تاریخ],6,2),"فروردین","اردیبهشت","خرداد","تیر","مرداد","شهریور","مهر","آبان","آذر","دی","بهمن","اسفند")</f>
        <v>مرداد</v>
      </c>
      <c r="L893" s="10" t="str">
        <f>LEFT(Table1[[#All],[تاریخ]],4)</f>
        <v>1398</v>
      </c>
      <c r="M893" s="13" t="str">
        <f>Table1[سال]&amp;"-"&amp;Table1[ماه]</f>
        <v>1398-مرداد</v>
      </c>
      <c r="N893" s="9"/>
    </row>
    <row r="894" spans="1:14" ht="15.75" x14ac:dyDescent="0.25">
      <c r="A894" s="17" t="str">
        <f>IF(AND(C894&gt;='گزارش روزانه'!$F$2,C894&lt;='گزارش روزانه'!$F$4,J894='گزارش روزانه'!$D$6),MAX($A$1:A893)+1,"")</f>
        <v/>
      </c>
      <c r="B894" s="10">
        <v>893</v>
      </c>
      <c r="C894" s="10" t="s">
        <v>2014</v>
      </c>
      <c r="D894" s="10" t="s">
        <v>2018</v>
      </c>
      <c r="E894" s="11">
        <v>1438238068</v>
      </c>
      <c r="F894" s="11">
        <v>0</v>
      </c>
      <c r="G894" s="11">
        <v>198452073</v>
      </c>
      <c r="H8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4" s="10">
        <f>VALUE(IFERROR(MID(Table1[شرح],11,FIND("سهم",Table1[شرح])-11),0))</f>
        <v>42000</v>
      </c>
      <c r="J894" s="10" t="str">
        <f>IFERROR(MID(Table1[شرح],FIND("سهم",Table1[شرح])+4,FIND("به نرخ",Table1[شرح])-FIND("سهم",Table1[شرح])-5),"")</f>
        <v>پالایش نفت لاوان(شاوان1)</v>
      </c>
      <c r="K894" s="10" t="str">
        <f>CHOOSE(MID(Table1[تاریخ],6,2),"فروردین","اردیبهشت","خرداد","تیر","مرداد","شهریور","مهر","آبان","آذر","دی","بهمن","اسفند")</f>
        <v>مرداد</v>
      </c>
      <c r="L894" s="10" t="str">
        <f>LEFT(Table1[[#All],[تاریخ]],4)</f>
        <v>1398</v>
      </c>
      <c r="M894" s="13" t="str">
        <f>Table1[سال]&amp;"-"&amp;Table1[ماه]</f>
        <v>1398-مرداد</v>
      </c>
      <c r="N894" s="9"/>
    </row>
    <row r="895" spans="1:14" ht="15.75" x14ac:dyDescent="0.25">
      <c r="A895" s="17" t="str">
        <f>IF(AND(C895&gt;='گزارش روزانه'!$F$2,C895&lt;='گزارش روزانه'!$F$4,J895='گزارش روزانه'!$D$6),MAX($A$1:A894)+1,"")</f>
        <v/>
      </c>
      <c r="B895" s="10">
        <v>894</v>
      </c>
      <c r="C895" s="10" t="s">
        <v>2014</v>
      </c>
      <c r="D895" s="10" t="s">
        <v>2019</v>
      </c>
      <c r="E895" s="11">
        <v>214823488</v>
      </c>
      <c r="F895" s="11">
        <v>0</v>
      </c>
      <c r="G895" s="11">
        <v>1636690141</v>
      </c>
      <c r="H8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5" s="10">
        <f>VALUE(IFERROR(MID(Table1[شرح],11,FIND("سهم",Table1[شرح])-11),0))</f>
        <v>6327</v>
      </c>
      <c r="J895" s="10" t="str">
        <f>IFERROR(MID(Table1[شرح],FIND("سهم",Table1[شرح])+4,FIND("به نرخ",Table1[شرح])-FIND("سهم",Table1[شرح])-5),"")</f>
        <v>پالایش نفت لاوان(شاوان1)</v>
      </c>
      <c r="K895" s="10" t="str">
        <f>CHOOSE(MID(Table1[تاریخ],6,2),"فروردین","اردیبهشت","خرداد","تیر","مرداد","شهریور","مهر","آبان","آذر","دی","بهمن","اسفند")</f>
        <v>مرداد</v>
      </c>
      <c r="L895" s="10" t="str">
        <f>LEFT(Table1[[#All],[تاریخ]],4)</f>
        <v>1398</v>
      </c>
      <c r="M895" s="13" t="str">
        <f>Table1[سال]&amp;"-"&amp;Table1[ماه]</f>
        <v>1398-مرداد</v>
      </c>
      <c r="N895" s="9"/>
    </row>
    <row r="896" spans="1:14" ht="15.75" x14ac:dyDescent="0.25">
      <c r="A896" s="17" t="str">
        <f>IF(AND(C896&gt;='گزارش روزانه'!$F$2,C896&lt;='گزارش روزانه'!$F$4,J896='گزارش روزانه'!$D$6),MAX($A$1:A895)+1,"")</f>
        <v/>
      </c>
      <c r="B896" s="10">
        <v>895</v>
      </c>
      <c r="C896" s="10" t="s">
        <v>2014</v>
      </c>
      <c r="D896" s="10" t="s">
        <v>2020</v>
      </c>
      <c r="E896" s="11">
        <v>464231801</v>
      </c>
      <c r="F896" s="11">
        <v>0</v>
      </c>
      <c r="G896" s="11">
        <v>1851513629</v>
      </c>
      <c r="H8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6" s="10">
        <f>VALUE(IFERROR(MID(Table1[شرح],11,FIND("سهم",Table1[شرح])-11),0))</f>
        <v>13673</v>
      </c>
      <c r="J896" s="10" t="str">
        <f>IFERROR(MID(Table1[شرح],FIND("سهم",Table1[شرح])+4,FIND("به نرخ",Table1[شرح])-FIND("سهم",Table1[شرح])-5),"")</f>
        <v>پالایش نفت لاوان(شاوان1)</v>
      </c>
      <c r="K896" s="10" t="str">
        <f>CHOOSE(MID(Table1[تاریخ],6,2),"فروردین","اردیبهشت","خرداد","تیر","مرداد","شهریور","مهر","آبان","آذر","دی","بهمن","اسفند")</f>
        <v>مرداد</v>
      </c>
      <c r="L896" s="10" t="str">
        <f>LEFT(Table1[[#All],[تاریخ]],4)</f>
        <v>1398</v>
      </c>
      <c r="M896" s="13" t="str">
        <f>Table1[سال]&amp;"-"&amp;Table1[ماه]</f>
        <v>1398-مرداد</v>
      </c>
      <c r="N896" s="9"/>
    </row>
    <row r="897" spans="1:14" ht="15.75" x14ac:dyDescent="0.25">
      <c r="A897" s="17" t="str">
        <f>IF(AND(C897&gt;='گزارش روزانه'!$F$2,C897&lt;='گزارش روزانه'!$F$4,J897='گزارش روزانه'!$D$6),MAX($A$1:A896)+1,"")</f>
        <v/>
      </c>
      <c r="B897" s="10">
        <v>896</v>
      </c>
      <c r="C897" s="10" t="s">
        <v>2014</v>
      </c>
      <c r="D897" s="10" t="s">
        <v>2021</v>
      </c>
      <c r="E897" s="11">
        <v>249628152</v>
      </c>
      <c r="F897" s="11">
        <v>0</v>
      </c>
      <c r="G897" s="11">
        <v>2315745430</v>
      </c>
      <c r="H8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7" s="10">
        <f>VALUE(IFERROR(MID(Table1[شرح],11,FIND("سهم",Table1[شرح])-11),0))</f>
        <v>70000</v>
      </c>
      <c r="J897" s="10" t="str">
        <f>IFERROR(MID(Table1[شرح],FIND("سهم",Table1[شرح])+4,FIND("به نرخ",Table1[شرح])-FIND("سهم",Table1[شرح])-5),"")</f>
        <v>گسترش سرمایه گذاری ایرانیان(وگستر1)</v>
      </c>
      <c r="K897" s="10" t="str">
        <f>CHOOSE(MID(Table1[تاریخ],6,2),"فروردین","اردیبهشت","خرداد","تیر","مرداد","شهریور","مهر","آبان","آذر","دی","بهمن","اسفند")</f>
        <v>مرداد</v>
      </c>
      <c r="L897" s="10" t="str">
        <f>LEFT(Table1[[#All],[تاریخ]],4)</f>
        <v>1398</v>
      </c>
      <c r="M897" s="13" t="str">
        <f>Table1[سال]&amp;"-"&amp;Table1[ماه]</f>
        <v>1398-مرداد</v>
      </c>
      <c r="N897" s="9"/>
    </row>
    <row r="898" spans="1:14" ht="15.75" x14ac:dyDescent="0.25">
      <c r="A898" s="17" t="str">
        <f>IF(AND(C898&gt;='گزارش روزانه'!$F$2,C898&lt;='گزارش روزانه'!$F$4,J898='گزارش روزانه'!$D$6),MAX($A$1:A897)+1,"")</f>
        <v/>
      </c>
      <c r="B898" s="10">
        <v>897</v>
      </c>
      <c r="C898" s="10" t="s">
        <v>2014</v>
      </c>
      <c r="D898" s="10" t="s">
        <v>2022</v>
      </c>
      <c r="E898" s="11">
        <v>388957868</v>
      </c>
      <c r="F898" s="11">
        <v>0</v>
      </c>
      <c r="G898" s="11">
        <v>2565373582</v>
      </c>
      <c r="H8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8" s="10">
        <f>VALUE(IFERROR(MID(Table1[شرح],11,FIND("سهم",Table1[شرح])-11),0))</f>
        <v>110000</v>
      </c>
      <c r="J898" s="10" t="str">
        <f>IFERROR(MID(Table1[شرح],FIND("سهم",Table1[شرح])+4,FIND("به نرخ",Table1[شرح])-FIND("سهم",Table1[شرح])-5),"")</f>
        <v>گسترش سرمایه گذاری ایرانیان(وگستر1)</v>
      </c>
      <c r="K898" s="10" t="str">
        <f>CHOOSE(MID(Table1[تاریخ],6,2),"فروردین","اردیبهشت","خرداد","تیر","مرداد","شهریور","مهر","آبان","آذر","دی","بهمن","اسفند")</f>
        <v>مرداد</v>
      </c>
      <c r="L898" s="10" t="str">
        <f>LEFT(Table1[[#All],[تاریخ]],4)</f>
        <v>1398</v>
      </c>
      <c r="M898" s="13" t="str">
        <f>Table1[سال]&amp;"-"&amp;Table1[ماه]</f>
        <v>1398-مرداد</v>
      </c>
      <c r="N898" s="9"/>
    </row>
    <row r="899" spans="1:14" ht="15.75" x14ac:dyDescent="0.25">
      <c r="A899" s="17" t="str">
        <f>IF(AND(C899&gt;='گزارش روزانه'!$F$2,C899&lt;='گزارش روزانه'!$F$4,J899='گزارش روزانه'!$D$6),MAX($A$1:A898)+1,"")</f>
        <v/>
      </c>
      <c r="B899" s="10">
        <v>898</v>
      </c>
      <c r="C899" s="10" t="s">
        <v>2014</v>
      </c>
      <c r="D899" s="10" t="s">
        <v>2023</v>
      </c>
      <c r="E899" s="11">
        <v>350584460</v>
      </c>
      <c r="F899" s="11">
        <v>0</v>
      </c>
      <c r="G899" s="11">
        <v>2954331450</v>
      </c>
      <c r="H8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899" s="10">
        <f>VALUE(IFERROR(MID(Table1[شرح],11,FIND("سهم",Table1[شرح])-11),0))</f>
        <v>100000</v>
      </c>
      <c r="J899" s="10" t="str">
        <f>IFERROR(MID(Table1[شرح],FIND("سهم",Table1[شرح])+4,FIND("به نرخ",Table1[شرح])-FIND("سهم",Table1[شرح])-5),"")</f>
        <v>گسترش سرمایه گذاری ایرانیان(وگستر1)</v>
      </c>
      <c r="K899" s="10" t="str">
        <f>CHOOSE(MID(Table1[تاریخ],6,2),"فروردین","اردیبهشت","خرداد","تیر","مرداد","شهریور","مهر","آبان","آذر","دی","بهمن","اسفند")</f>
        <v>مرداد</v>
      </c>
      <c r="L899" s="10" t="str">
        <f>LEFT(Table1[[#All],[تاریخ]],4)</f>
        <v>1398</v>
      </c>
      <c r="M899" s="13" t="str">
        <f>Table1[سال]&amp;"-"&amp;Table1[ماه]</f>
        <v>1398-مرداد</v>
      </c>
      <c r="N899" s="9"/>
    </row>
    <row r="900" spans="1:14" ht="15.75" x14ac:dyDescent="0.25">
      <c r="A900" s="17" t="str">
        <f>IF(AND(C900&gt;='گزارش روزانه'!$F$2,C900&lt;='گزارش روزانه'!$F$4,J900='گزارش روزانه'!$D$6),MAX($A$1:A899)+1,"")</f>
        <v/>
      </c>
      <c r="B900" s="10">
        <v>899</v>
      </c>
      <c r="C900" s="10" t="s">
        <v>2014</v>
      </c>
      <c r="D900" s="10" t="s">
        <v>2024</v>
      </c>
      <c r="E900" s="11">
        <v>32905212</v>
      </c>
      <c r="F900" s="11">
        <v>0</v>
      </c>
      <c r="G900" s="11">
        <v>3304915910</v>
      </c>
      <c r="H9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00" s="10">
        <f>VALUE(IFERROR(MID(Table1[شرح],11,FIND("سهم",Table1[شرح])-11),0))</f>
        <v>9550</v>
      </c>
      <c r="J900" s="10" t="str">
        <f>IFERROR(MID(Table1[شرح],FIND("سهم",Table1[شرح])+4,FIND("به نرخ",Table1[شرح])-FIND("سهم",Table1[شرح])-5),"")</f>
        <v>گسترش سرمایه گذاری ایرانیان(وگستر1)</v>
      </c>
      <c r="K900" s="10" t="str">
        <f>CHOOSE(MID(Table1[تاریخ],6,2),"فروردین","اردیبهشت","خرداد","تیر","مرداد","شهریور","مهر","آبان","آذر","دی","بهمن","اسفند")</f>
        <v>مرداد</v>
      </c>
      <c r="L900" s="10" t="str">
        <f>LEFT(Table1[[#All],[تاریخ]],4)</f>
        <v>1398</v>
      </c>
      <c r="M900" s="13" t="str">
        <f>Table1[سال]&amp;"-"&amp;Table1[ماه]</f>
        <v>1398-مرداد</v>
      </c>
      <c r="N900" s="9"/>
    </row>
    <row r="901" spans="1:14" ht="15.75" x14ac:dyDescent="0.25">
      <c r="A901" s="17" t="str">
        <f>IF(AND(C901&gt;='گزارش روزانه'!$F$2,C901&lt;='گزارش روزانه'!$F$4,J901='گزارش روزانه'!$D$6),MAX($A$1:A900)+1,"")</f>
        <v/>
      </c>
      <c r="B901" s="10">
        <v>900</v>
      </c>
      <c r="C901" s="10" t="s">
        <v>2014</v>
      </c>
      <c r="D901" s="10" t="s">
        <v>2025</v>
      </c>
      <c r="E901" s="11">
        <v>0</v>
      </c>
      <c r="F901" s="11">
        <v>3783599</v>
      </c>
      <c r="G901" s="11">
        <v>3337821122</v>
      </c>
      <c r="H9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1" s="10">
        <f>VALUE(IFERROR(MID(Table1[شرح],11,FIND("سهم",Table1[شرح])-11),0))</f>
        <v>275</v>
      </c>
      <c r="J901" s="10" t="str">
        <f>IFERROR(MID(Table1[شرح],FIND("سهم",Table1[شرح])+4,FIND("به نرخ",Table1[شرح])-FIND("سهم",Table1[شرح])-5),"")</f>
        <v>فرابورس ایران(فرابورس1)</v>
      </c>
      <c r="K901" s="10" t="str">
        <f>CHOOSE(MID(Table1[تاریخ],6,2),"فروردین","اردیبهشت","خرداد","تیر","مرداد","شهریور","مهر","آبان","آذر","دی","بهمن","اسفند")</f>
        <v>مرداد</v>
      </c>
      <c r="L901" s="10" t="str">
        <f>LEFT(Table1[[#All],[تاریخ]],4)</f>
        <v>1398</v>
      </c>
      <c r="M901" s="13" t="str">
        <f>Table1[سال]&amp;"-"&amp;Table1[ماه]</f>
        <v>1398-مرداد</v>
      </c>
      <c r="N901" s="9"/>
    </row>
    <row r="902" spans="1:14" ht="15.75" x14ac:dyDescent="0.25">
      <c r="A902" s="17" t="str">
        <f>IF(AND(C902&gt;='گزارش روزانه'!$F$2,C902&lt;='گزارش روزانه'!$F$4,J902='گزارش روزانه'!$D$6),MAX($A$1:A901)+1,"")</f>
        <v/>
      </c>
      <c r="B902" s="10">
        <v>901</v>
      </c>
      <c r="C902" s="10" t="s">
        <v>2014</v>
      </c>
      <c r="D902" s="10" t="s">
        <v>2026</v>
      </c>
      <c r="E902" s="11">
        <v>0</v>
      </c>
      <c r="F902" s="11">
        <v>10252803</v>
      </c>
      <c r="G902" s="11">
        <v>3334037523</v>
      </c>
      <c r="H9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2" s="10">
        <f>VALUE(IFERROR(MID(Table1[شرح],11,FIND("سهم",Table1[شرح])-11),0))</f>
        <v>750</v>
      </c>
      <c r="J902" s="10" t="str">
        <f>IFERROR(MID(Table1[شرح],FIND("سهم",Table1[شرح])+4,FIND("به نرخ",Table1[شرح])-FIND("سهم",Table1[شرح])-5),"")</f>
        <v>فرابورس ایران(فرابورس1)</v>
      </c>
      <c r="K902" s="10" t="str">
        <f>CHOOSE(MID(Table1[تاریخ],6,2),"فروردین","اردیبهشت","خرداد","تیر","مرداد","شهریور","مهر","آبان","آذر","دی","بهمن","اسفند")</f>
        <v>مرداد</v>
      </c>
      <c r="L902" s="10" t="str">
        <f>LEFT(Table1[[#All],[تاریخ]],4)</f>
        <v>1398</v>
      </c>
      <c r="M902" s="13" t="str">
        <f>Table1[سال]&amp;"-"&amp;Table1[ماه]</f>
        <v>1398-مرداد</v>
      </c>
      <c r="N902" s="9"/>
    </row>
    <row r="903" spans="1:14" ht="15.75" x14ac:dyDescent="0.25">
      <c r="A903" s="17" t="str">
        <f>IF(AND(C903&gt;='گزارش روزانه'!$F$2,C903&lt;='گزارش روزانه'!$F$4,J903='گزارش روزانه'!$D$6),MAX($A$1:A902)+1,"")</f>
        <v/>
      </c>
      <c r="B903" s="10">
        <v>902</v>
      </c>
      <c r="C903" s="10" t="s">
        <v>2014</v>
      </c>
      <c r="D903" s="10" t="s">
        <v>2027</v>
      </c>
      <c r="E903" s="11">
        <v>0</v>
      </c>
      <c r="F903" s="11">
        <v>377180103</v>
      </c>
      <c r="G903" s="11">
        <v>3323784720</v>
      </c>
      <c r="H9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3" s="10">
        <f>VALUE(IFERROR(MID(Table1[شرح],11,FIND("سهم",Table1[شرح])-11),0))</f>
        <v>27597</v>
      </c>
      <c r="J903" s="10" t="str">
        <f>IFERROR(MID(Table1[شرح],FIND("سهم",Table1[شرح])+4,FIND("به نرخ",Table1[شرح])-FIND("سهم",Table1[شرح])-5),"")</f>
        <v>فرابورس ایران(فرابورس1)</v>
      </c>
      <c r="K903" s="10" t="str">
        <f>CHOOSE(MID(Table1[تاریخ],6,2),"فروردین","اردیبهشت","خرداد","تیر","مرداد","شهریور","مهر","آبان","آذر","دی","بهمن","اسفند")</f>
        <v>مرداد</v>
      </c>
      <c r="L903" s="10" t="str">
        <f>LEFT(Table1[[#All],[تاریخ]],4)</f>
        <v>1398</v>
      </c>
      <c r="M903" s="13" t="str">
        <f>Table1[سال]&amp;"-"&amp;Table1[ماه]</f>
        <v>1398-مرداد</v>
      </c>
      <c r="N903" s="9"/>
    </row>
    <row r="904" spans="1:14" ht="15.75" x14ac:dyDescent="0.25">
      <c r="A904" s="17" t="str">
        <f>IF(AND(C904&gt;='گزارش روزانه'!$F$2,C904&lt;='گزارش روزانه'!$F$4,J904='گزارش روزانه'!$D$6),MAX($A$1:A903)+1,"")</f>
        <v/>
      </c>
      <c r="B904" s="10">
        <v>903</v>
      </c>
      <c r="C904" s="10" t="s">
        <v>2014</v>
      </c>
      <c r="D904" s="10" t="s">
        <v>2028</v>
      </c>
      <c r="E904" s="11">
        <v>0</v>
      </c>
      <c r="F904" s="11">
        <v>939130471</v>
      </c>
      <c r="G904" s="11">
        <v>2946604617</v>
      </c>
      <c r="H9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4" s="10">
        <f>VALUE(IFERROR(MID(Table1[شرح],11,FIND("سهم",Table1[شرح])-11),0))</f>
        <v>68718</v>
      </c>
      <c r="J904" s="10" t="str">
        <f>IFERROR(MID(Table1[شرح],FIND("سهم",Table1[شرح])+4,FIND("به نرخ",Table1[شرح])-FIND("سهم",Table1[شرح])-5),"")</f>
        <v>فرابورس ایران(فرابورس1)</v>
      </c>
      <c r="K904" s="10" t="str">
        <f>CHOOSE(MID(Table1[تاریخ],6,2),"فروردین","اردیبهشت","خرداد","تیر","مرداد","شهریور","مهر","آبان","آذر","دی","بهمن","اسفند")</f>
        <v>مرداد</v>
      </c>
      <c r="L904" s="10" t="str">
        <f>LEFT(Table1[[#All],[تاریخ]],4)</f>
        <v>1398</v>
      </c>
      <c r="M904" s="13" t="str">
        <f>Table1[سال]&amp;"-"&amp;Table1[ماه]</f>
        <v>1398-مرداد</v>
      </c>
      <c r="N904" s="9"/>
    </row>
    <row r="905" spans="1:14" ht="15.75" x14ac:dyDescent="0.25">
      <c r="A905" s="17" t="str">
        <f>IF(AND(C905&gt;='گزارش روزانه'!$F$2,C905&lt;='گزارش روزانه'!$F$4,J905='گزارش روزانه'!$D$6),MAX($A$1:A904)+1,"")</f>
        <v/>
      </c>
      <c r="B905" s="10">
        <v>904</v>
      </c>
      <c r="C905" s="10" t="s">
        <v>2014</v>
      </c>
      <c r="D905" s="10" t="s">
        <v>2029</v>
      </c>
      <c r="E905" s="11">
        <v>0</v>
      </c>
      <c r="F905" s="11">
        <v>385639028</v>
      </c>
      <c r="G905" s="11">
        <v>2007474146</v>
      </c>
      <c r="H9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5" s="10">
        <f>VALUE(IFERROR(MID(Table1[شرح],11,FIND("سهم",Table1[شرح])-11),0))</f>
        <v>28220</v>
      </c>
      <c r="J905" s="10" t="str">
        <f>IFERROR(MID(Table1[شرح],FIND("سهم",Table1[شرح])+4,FIND("به نرخ",Table1[شرح])-FIND("سهم",Table1[شرح])-5),"")</f>
        <v>فرابورس ایران(فرابورس1)</v>
      </c>
      <c r="K905" s="10" t="str">
        <f>CHOOSE(MID(Table1[تاریخ],6,2),"فروردین","اردیبهشت","خرداد","تیر","مرداد","شهریور","مهر","آبان","آذر","دی","بهمن","اسفند")</f>
        <v>مرداد</v>
      </c>
      <c r="L905" s="10" t="str">
        <f>LEFT(Table1[[#All],[تاریخ]],4)</f>
        <v>1398</v>
      </c>
      <c r="M905" s="13" t="str">
        <f>Table1[سال]&amp;"-"&amp;Table1[ماه]</f>
        <v>1398-مرداد</v>
      </c>
      <c r="N905" s="9"/>
    </row>
    <row r="906" spans="1:14" ht="15.75" x14ac:dyDescent="0.25">
      <c r="A906" s="17" t="str">
        <f>IF(AND(C906&gt;='گزارش روزانه'!$F$2,C906&lt;='گزارش روزانه'!$F$4,J906='گزارش روزانه'!$D$6),MAX($A$1:A905)+1,"")</f>
        <v/>
      </c>
      <c r="B906" s="10">
        <v>905</v>
      </c>
      <c r="C906" s="10" t="s">
        <v>2014</v>
      </c>
      <c r="D906" s="10" t="s">
        <v>2030</v>
      </c>
      <c r="E906" s="11">
        <v>0</v>
      </c>
      <c r="F906" s="11">
        <v>68001971</v>
      </c>
      <c r="G906" s="11">
        <v>1621835118</v>
      </c>
      <c r="H9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6" s="10">
        <f>VALUE(IFERROR(MID(Table1[شرح],11,FIND("سهم",Table1[شرح])-11),0))</f>
        <v>4978</v>
      </c>
      <c r="J906" s="10" t="str">
        <f>IFERROR(MID(Table1[شرح],FIND("سهم",Table1[شرح])+4,FIND("به نرخ",Table1[شرح])-FIND("سهم",Table1[شرح])-5),"")</f>
        <v>فرابورس ایران(فرابورس1)</v>
      </c>
      <c r="K906" s="10" t="str">
        <f>CHOOSE(MID(Table1[تاریخ],6,2),"فروردین","اردیبهشت","خرداد","تیر","مرداد","شهریور","مهر","آبان","آذر","دی","بهمن","اسفند")</f>
        <v>مرداد</v>
      </c>
      <c r="L906" s="10" t="str">
        <f>LEFT(Table1[[#All],[تاریخ]],4)</f>
        <v>1398</v>
      </c>
      <c r="M906" s="13" t="str">
        <f>Table1[سال]&amp;"-"&amp;Table1[ماه]</f>
        <v>1398-مرداد</v>
      </c>
      <c r="N906" s="9"/>
    </row>
    <row r="907" spans="1:14" ht="15.75" x14ac:dyDescent="0.25">
      <c r="A907" s="17" t="str">
        <f>IF(AND(C907&gt;='گزارش روزانه'!$F$2,C907&lt;='گزارش روزانه'!$F$4,J907='گزارش روزانه'!$D$6),MAX($A$1:A906)+1,"")</f>
        <v/>
      </c>
      <c r="B907" s="10">
        <v>906</v>
      </c>
      <c r="C907" s="10" t="s">
        <v>2014</v>
      </c>
      <c r="D907" s="10" t="s">
        <v>2031</v>
      </c>
      <c r="E907" s="11">
        <v>0</v>
      </c>
      <c r="F907" s="11">
        <v>25133499</v>
      </c>
      <c r="G907" s="11">
        <v>1553833147</v>
      </c>
      <c r="H9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7" s="10">
        <f>VALUE(IFERROR(MID(Table1[شرح],11,FIND("سهم",Table1[شرح])-11),0))</f>
        <v>1840</v>
      </c>
      <c r="J907" s="10" t="str">
        <f>IFERROR(MID(Table1[شرح],FIND("سهم",Table1[شرح])+4,FIND("به نرخ",Table1[شرح])-FIND("سهم",Table1[شرح])-5),"")</f>
        <v>فرابورس ایران(فرابورس1)</v>
      </c>
      <c r="K907" s="10" t="str">
        <f>CHOOSE(MID(Table1[تاریخ],6,2),"فروردین","اردیبهشت","خرداد","تیر","مرداد","شهریور","مهر","آبان","آذر","دی","بهمن","اسفند")</f>
        <v>مرداد</v>
      </c>
      <c r="L907" s="10" t="str">
        <f>LEFT(Table1[[#All],[تاریخ]],4)</f>
        <v>1398</v>
      </c>
      <c r="M907" s="13" t="str">
        <f>Table1[سال]&amp;"-"&amp;Table1[ماه]</f>
        <v>1398-مرداد</v>
      </c>
      <c r="N907" s="9"/>
    </row>
    <row r="908" spans="1:14" ht="15.75" x14ac:dyDescent="0.25">
      <c r="A908" s="17" t="str">
        <f>IF(AND(C908&gt;='گزارش روزانه'!$F$2,C908&lt;='گزارش روزانه'!$F$4,J908='گزارش روزانه'!$D$6),MAX($A$1:A907)+1,"")</f>
        <v/>
      </c>
      <c r="B908" s="10">
        <v>907</v>
      </c>
      <c r="C908" s="10" t="s">
        <v>2014</v>
      </c>
      <c r="D908" s="10" t="s">
        <v>2032</v>
      </c>
      <c r="E908" s="11">
        <v>0</v>
      </c>
      <c r="F908" s="11">
        <v>12863535</v>
      </c>
      <c r="G908" s="11">
        <v>1528699648</v>
      </c>
      <c r="H9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8" s="10">
        <f>VALUE(IFERROR(MID(Table1[شرح],11,FIND("سهم",Table1[شرح])-11),0))</f>
        <v>942</v>
      </c>
      <c r="J908" s="10" t="str">
        <f>IFERROR(MID(Table1[شرح],FIND("سهم",Table1[شرح])+4,FIND("به نرخ",Table1[شرح])-FIND("سهم",Table1[شرح])-5),"")</f>
        <v>فرابورس ایران(فرابورس1)</v>
      </c>
      <c r="K908" s="10" t="str">
        <f>CHOOSE(MID(Table1[تاریخ],6,2),"فروردین","اردیبهشت","خرداد","تیر","مرداد","شهریور","مهر","آبان","آذر","دی","بهمن","اسفند")</f>
        <v>مرداد</v>
      </c>
      <c r="L908" s="10" t="str">
        <f>LEFT(Table1[[#All],[تاریخ]],4)</f>
        <v>1398</v>
      </c>
      <c r="M908" s="13" t="str">
        <f>Table1[سال]&amp;"-"&amp;Table1[ماه]</f>
        <v>1398-مرداد</v>
      </c>
      <c r="N908" s="9"/>
    </row>
    <row r="909" spans="1:14" ht="15.75" x14ac:dyDescent="0.25">
      <c r="A909" s="17" t="str">
        <f>IF(AND(C909&gt;='گزارش روزانه'!$F$2,C909&lt;='گزارش روزانه'!$F$4,J909='گزارش روزانه'!$D$6),MAX($A$1:A908)+1,"")</f>
        <v/>
      </c>
      <c r="B909" s="10">
        <v>908</v>
      </c>
      <c r="C909" s="10" t="s">
        <v>2014</v>
      </c>
      <c r="D909" s="10" t="s">
        <v>2033</v>
      </c>
      <c r="E909" s="11">
        <v>0</v>
      </c>
      <c r="F909" s="11">
        <v>5461430</v>
      </c>
      <c r="G909" s="11">
        <v>1515836113</v>
      </c>
      <c r="H9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09" s="10">
        <f>VALUE(IFERROR(MID(Table1[شرح],11,FIND("سهم",Table1[شرح])-11),0))</f>
        <v>400</v>
      </c>
      <c r="J909" s="10" t="str">
        <f>IFERROR(MID(Table1[شرح],FIND("سهم",Table1[شرح])+4,FIND("به نرخ",Table1[شرح])-FIND("سهم",Table1[شرح])-5),"")</f>
        <v>فرابورس ایران(فرابورس1)</v>
      </c>
      <c r="K909" s="10" t="str">
        <f>CHOOSE(MID(Table1[تاریخ],6,2),"فروردین","اردیبهشت","خرداد","تیر","مرداد","شهریور","مهر","آبان","آذر","دی","بهمن","اسفند")</f>
        <v>مرداد</v>
      </c>
      <c r="L909" s="10" t="str">
        <f>LEFT(Table1[[#All],[تاریخ]],4)</f>
        <v>1398</v>
      </c>
      <c r="M909" s="13" t="str">
        <f>Table1[سال]&amp;"-"&amp;Table1[ماه]</f>
        <v>1398-مرداد</v>
      </c>
      <c r="N909" s="9"/>
    </row>
    <row r="910" spans="1:14" ht="15.75" x14ac:dyDescent="0.25">
      <c r="A910" s="17" t="str">
        <f>IF(AND(C910&gt;='گزارش روزانه'!$F$2,C910&lt;='گزارش روزانه'!$F$4,J910='گزارش روزانه'!$D$6),MAX($A$1:A909)+1,"")</f>
        <v/>
      </c>
      <c r="B910" s="10">
        <v>909</v>
      </c>
      <c r="C910" s="10" t="s">
        <v>2014</v>
      </c>
      <c r="D910" s="10" t="s">
        <v>2034</v>
      </c>
      <c r="E910" s="11">
        <v>0</v>
      </c>
      <c r="F910" s="11">
        <v>1364271</v>
      </c>
      <c r="G910" s="11">
        <v>1510374683</v>
      </c>
      <c r="H9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0" s="10">
        <f>VALUE(IFERROR(MID(Table1[شرح],11,FIND("سهم",Table1[شرح])-11),0))</f>
        <v>100</v>
      </c>
      <c r="J910" s="10" t="str">
        <f>IFERROR(MID(Table1[شرح],FIND("سهم",Table1[شرح])+4,FIND("به نرخ",Table1[شرح])-FIND("سهم",Table1[شرح])-5),"")</f>
        <v>فرابورس ایران(فرابورس1)</v>
      </c>
      <c r="K910" s="10" t="str">
        <f>CHOOSE(MID(Table1[تاریخ],6,2),"فروردین","اردیبهشت","خرداد","تیر","مرداد","شهریور","مهر","آبان","آذر","دی","بهمن","اسفند")</f>
        <v>مرداد</v>
      </c>
      <c r="L910" s="10" t="str">
        <f>LEFT(Table1[[#All],[تاریخ]],4)</f>
        <v>1398</v>
      </c>
      <c r="M910" s="13" t="str">
        <f>Table1[سال]&amp;"-"&amp;Table1[ماه]</f>
        <v>1398-مرداد</v>
      </c>
      <c r="N910" s="9"/>
    </row>
    <row r="911" spans="1:14" ht="15.75" x14ac:dyDescent="0.25">
      <c r="A911" s="17" t="str">
        <f>IF(AND(C911&gt;='گزارش روزانه'!$F$2,C911&lt;='گزارش روزانه'!$F$4,J911='گزارش روزانه'!$D$6),MAX($A$1:A910)+1,"")</f>
        <v/>
      </c>
      <c r="B911" s="10">
        <v>910</v>
      </c>
      <c r="C911" s="10" t="s">
        <v>2014</v>
      </c>
      <c r="D911" s="10" t="s">
        <v>2035</v>
      </c>
      <c r="E911" s="11">
        <v>0</v>
      </c>
      <c r="F911" s="11">
        <v>2728141</v>
      </c>
      <c r="G911" s="11">
        <v>1509010412</v>
      </c>
      <c r="H9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1" s="10">
        <f>VALUE(IFERROR(MID(Table1[شرح],11,FIND("سهم",Table1[شرح])-11),0))</f>
        <v>200</v>
      </c>
      <c r="J911" s="10" t="str">
        <f>IFERROR(MID(Table1[شرح],FIND("سهم",Table1[شرح])+4,FIND("به نرخ",Table1[شرح])-FIND("سهم",Table1[شرح])-5),"")</f>
        <v>فرابورس ایران(فرابورس1)</v>
      </c>
      <c r="K911" s="10" t="str">
        <f>CHOOSE(MID(Table1[تاریخ],6,2),"فروردین","اردیبهشت","خرداد","تیر","مرداد","شهریور","مهر","آبان","آذر","دی","بهمن","اسفند")</f>
        <v>مرداد</v>
      </c>
      <c r="L911" s="10" t="str">
        <f>LEFT(Table1[[#All],[تاریخ]],4)</f>
        <v>1398</v>
      </c>
      <c r="M911" s="13" t="str">
        <f>Table1[سال]&amp;"-"&amp;Table1[ماه]</f>
        <v>1398-مرداد</v>
      </c>
      <c r="N911" s="9"/>
    </row>
    <row r="912" spans="1:14" ht="15.75" x14ac:dyDescent="0.25">
      <c r="A912" s="17" t="str">
        <f>IF(AND(C912&gt;='گزارش روزانه'!$F$2,C912&lt;='گزارش روزانه'!$F$4,J912='گزارش روزانه'!$D$6),MAX($A$1:A911)+1,"")</f>
        <v/>
      </c>
      <c r="B912" s="10">
        <v>911</v>
      </c>
      <c r="C912" s="10" t="s">
        <v>2014</v>
      </c>
      <c r="D912" s="10" t="s">
        <v>2036</v>
      </c>
      <c r="E912" s="11">
        <v>0</v>
      </c>
      <c r="F912" s="11">
        <v>88508048</v>
      </c>
      <c r="G912" s="11">
        <v>1506282271</v>
      </c>
      <c r="H9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2" s="10">
        <f>VALUE(IFERROR(MID(Table1[شرح],11,FIND("سهم",Table1[شرح])-11),0))</f>
        <v>6489</v>
      </c>
      <c r="J912" s="10" t="str">
        <f>IFERROR(MID(Table1[شرح],FIND("سهم",Table1[شرح])+4,FIND("به نرخ",Table1[شرح])-FIND("سهم",Table1[شرح])-5),"")</f>
        <v>فرابورس ایران(فرابورس1)</v>
      </c>
      <c r="K912" s="10" t="str">
        <f>CHOOSE(MID(Table1[تاریخ],6,2),"فروردین","اردیبهشت","خرداد","تیر","مرداد","شهریور","مهر","آبان","آذر","دی","بهمن","اسفند")</f>
        <v>مرداد</v>
      </c>
      <c r="L912" s="10" t="str">
        <f>LEFT(Table1[[#All],[تاریخ]],4)</f>
        <v>1398</v>
      </c>
      <c r="M912" s="13" t="str">
        <f>Table1[سال]&amp;"-"&amp;Table1[ماه]</f>
        <v>1398-مرداد</v>
      </c>
      <c r="N912" s="9"/>
    </row>
    <row r="913" spans="1:14" ht="15.75" x14ac:dyDescent="0.25">
      <c r="A913" s="17" t="str">
        <f>IF(AND(C913&gt;='گزارش روزانه'!$F$2,C913&lt;='گزارش روزانه'!$F$4,J913='گزارش روزانه'!$D$6),MAX($A$1:A912)+1,"")</f>
        <v/>
      </c>
      <c r="B913" s="10">
        <v>912</v>
      </c>
      <c r="C913" s="10" t="s">
        <v>2014</v>
      </c>
      <c r="D913" s="10" t="s">
        <v>2037</v>
      </c>
      <c r="E913" s="11">
        <v>0</v>
      </c>
      <c r="F913" s="11">
        <v>615637970</v>
      </c>
      <c r="G913" s="11">
        <v>1417774223</v>
      </c>
      <c r="H9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3" s="10">
        <f>VALUE(IFERROR(MID(Table1[شرح],11,FIND("سهم",Table1[شرح])-11),0))</f>
        <v>45139</v>
      </c>
      <c r="J913" s="10" t="str">
        <f>IFERROR(MID(Table1[شرح],FIND("سهم",Table1[شرح])+4,FIND("به نرخ",Table1[شرح])-FIND("سهم",Table1[شرح])-5),"")</f>
        <v>فرابورس ایران(فرابورس1)</v>
      </c>
      <c r="K913" s="10" t="str">
        <f>CHOOSE(MID(Table1[تاریخ],6,2),"فروردین","اردیبهشت","خرداد","تیر","مرداد","شهریور","مهر","آبان","آذر","دی","بهمن","اسفند")</f>
        <v>مرداد</v>
      </c>
      <c r="L913" s="10" t="str">
        <f>LEFT(Table1[[#All],[تاریخ]],4)</f>
        <v>1398</v>
      </c>
      <c r="M913" s="13" t="str">
        <f>Table1[سال]&amp;"-"&amp;Table1[ماه]</f>
        <v>1398-مرداد</v>
      </c>
      <c r="N913" s="9"/>
    </row>
    <row r="914" spans="1:14" ht="15.75" x14ac:dyDescent="0.25">
      <c r="A914" s="17" t="str">
        <f>IF(AND(C914&gt;='گزارش روزانه'!$F$2,C914&lt;='گزارش روزانه'!$F$4,J914='گزارش روزانه'!$D$6),MAX($A$1:A913)+1,"")</f>
        <v/>
      </c>
      <c r="B914" s="10">
        <v>913</v>
      </c>
      <c r="C914" s="10" t="s">
        <v>2014</v>
      </c>
      <c r="D914" s="10" t="s">
        <v>2038</v>
      </c>
      <c r="E914" s="11">
        <v>0</v>
      </c>
      <c r="F914" s="11">
        <v>29921176</v>
      </c>
      <c r="G914" s="11">
        <v>802136253</v>
      </c>
      <c r="H9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4" s="10">
        <f>VALUE(IFERROR(MID(Table1[شرح],11,FIND("سهم",Table1[شرح])-11),0))</f>
        <v>2194</v>
      </c>
      <c r="J914" s="10" t="str">
        <f>IFERROR(MID(Table1[شرح],FIND("سهم",Table1[شرح])+4,FIND("به نرخ",Table1[شرح])-FIND("سهم",Table1[شرح])-5),"")</f>
        <v>فرابورس ایران(فرابورس1)</v>
      </c>
      <c r="K914" s="10" t="str">
        <f>CHOOSE(MID(Table1[تاریخ],6,2),"فروردین","اردیبهشت","خرداد","تیر","مرداد","شهریور","مهر","آبان","آذر","دی","بهمن","اسفند")</f>
        <v>مرداد</v>
      </c>
      <c r="L914" s="10" t="str">
        <f>LEFT(Table1[[#All],[تاریخ]],4)</f>
        <v>1398</v>
      </c>
      <c r="M914" s="13" t="str">
        <f>Table1[سال]&amp;"-"&amp;Table1[ماه]</f>
        <v>1398-مرداد</v>
      </c>
      <c r="N914" s="9"/>
    </row>
    <row r="915" spans="1:14" ht="15.75" x14ac:dyDescent="0.25">
      <c r="A915" s="17" t="str">
        <f>IF(AND(C915&gt;='گزارش روزانه'!$F$2,C915&lt;='گزارش روزانه'!$F$4,J915='گزارش روزانه'!$D$6),MAX($A$1:A914)+1,"")</f>
        <v/>
      </c>
      <c r="B915" s="10">
        <v>914</v>
      </c>
      <c r="C915" s="10" t="s">
        <v>2014</v>
      </c>
      <c r="D915" s="10" t="s">
        <v>2039</v>
      </c>
      <c r="E915" s="11">
        <v>0</v>
      </c>
      <c r="F915" s="11">
        <v>81929496</v>
      </c>
      <c r="G915" s="11">
        <v>772215077</v>
      </c>
      <c r="H9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5" s="10">
        <f>VALUE(IFERROR(MID(Table1[شرح],11,FIND("سهم",Table1[شرح])-11),0))</f>
        <v>6008</v>
      </c>
      <c r="J915" s="10" t="str">
        <f>IFERROR(MID(Table1[شرح],FIND("سهم",Table1[شرح])+4,FIND("به نرخ",Table1[شرح])-FIND("سهم",Table1[شرح])-5),"")</f>
        <v>فرابورس ایران(فرابورس1)</v>
      </c>
      <c r="K915" s="10" t="str">
        <f>CHOOSE(MID(Table1[تاریخ],6,2),"فروردین","اردیبهشت","خرداد","تیر","مرداد","شهریور","مهر","آبان","آذر","دی","بهمن","اسفند")</f>
        <v>مرداد</v>
      </c>
      <c r="L915" s="10" t="str">
        <f>LEFT(Table1[[#All],[تاریخ]],4)</f>
        <v>1398</v>
      </c>
      <c r="M915" s="13" t="str">
        <f>Table1[سال]&amp;"-"&amp;Table1[ماه]</f>
        <v>1398-مرداد</v>
      </c>
      <c r="N915" s="9"/>
    </row>
    <row r="916" spans="1:14" ht="15.75" x14ac:dyDescent="0.25">
      <c r="A916" s="17" t="str">
        <f>IF(AND(C916&gt;='گزارش روزانه'!$F$2,C916&lt;='گزارش روزانه'!$F$4,J916='گزارش روزانه'!$D$6),MAX($A$1:A915)+1,"")</f>
        <v/>
      </c>
      <c r="B916" s="10">
        <v>915</v>
      </c>
      <c r="C916" s="10" t="s">
        <v>2014</v>
      </c>
      <c r="D916" s="10" t="s">
        <v>2040</v>
      </c>
      <c r="E916" s="11">
        <v>0</v>
      </c>
      <c r="F916" s="11">
        <v>204754335</v>
      </c>
      <c r="G916" s="11">
        <v>690285581</v>
      </c>
      <c r="H9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6" s="10">
        <f>VALUE(IFERROR(MID(Table1[شرح],11,FIND("سهم",Table1[شرح])-11),0))</f>
        <v>15016</v>
      </c>
      <c r="J916" s="10" t="str">
        <f>IFERROR(MID(Table1[شرح],FIND("سهم",Table1[شرح])+4,FIND("به نرخ",Table1[شرح])-FIND("سهم",Table1[شرح])-5),"")</f>
        <v>فرابورس ایران(فرابورس1)</v>
      </c>
      <c r="K916" s="10" t="str">
        <f>CHOOSE(MID(Table1[تاریخ],6,2),"فروردین","اردیبهشت","خرداد","تیر","مرداد","شهریور","مهر","آبان","آذر","دی","بهمن","اسفند")</f>
        <v>مرداد</v>
      </c>
      <c r="L916" s="10" t="str">
        <f>LEFT(Table1[[#All],[تاریخ]],4)</f>
        <v>1398</v>
      </c>
      <c r="M916" s="13" t="str">
        <f>Table1[سال]&amp;"-"&amp;Table1[ماه]</f>
        <v>1398-مرداد</v>
      </c>
      <c r="N916" s="9"/>
    </row>
    <row r="917" spans="1:14" ht="15.75" x14ac:dyDescent="0.25">
      <c r="A917" s="17" t="str">
        <f>IF(AND(C917&gt;='گزارش روزانه'!$F$2,C917&lt;='گزارش روزانه'!$F$4,J917='گزارش روزانه'!$D$6),MAX($A$1:A916)+1,"")</f>
        <v/>
      </c>
      <c r="B917" s="10">
        <v>916</v>
      </c>
      <c r="C917" s="10" t="s">
        <v>2014</v>
      </c>
      <c r="D917" s="10" t="s">
        <v>2041</v>
      </c>
      <c r="E917" s="11">
        <v>0</v>
      </c>
      <c r="F917" s="11">
        <v>340230261</v>
      </c>
      <c r="G917" s="11">
        <v>485531246</v>
      </c>
      <c r="H9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7" s="10">
        <f>VALUE(IFERROR(MID(Table1[شرح],11,FIND("سهم",Table1[شرح])-11),0))</f>
        <v>65072</v>
      </c>
      <c r="J917" s="10" t="str">
        <f>IFERROR(MID(Table1[شرح],FIND("سهم",Table1[شرح])+4,FIND("به نرخ",Table1[شرح])-FIND("سهم",Table1[شرح])-5),"")</f>
        <v>سرمایه گذاری صنایع پتروشیمی(وپترو1)</v>
      </c>
      <c r="K917" s="10" t="str">
        <f>CHOOSE(MID(Table1[تاریخ],6,2),"فروردین","اردیبهشت","خرداد","تیر","مرداد","شهریور","مهر","آبان","آذر","دی","بهمن","اسفند")</f>
        <v>مرداد</v>
      </c>
      <c r="L917" s="10" t="str">
        <f>LEFT(Table1[[#All],[تاریخ]],4)</f>
        <v>1398</v>
      </c>
      <c r="M917" s="13" t="str">
        <f>Table1[سال]&amp;"-"&amp;Table1[ماه]</f>
        <v>1398-مرداد</v>
      </c>
      <c r="N917" s="9"/>
    </row>
    <row r="918" spans="1:14" ht="15.75" x14ac:dyDescent="0.25">
      <c r="A918" s="17" t="str">
        <f>IF(AND(C918&gt;='گزارش روزانه'!$F$2,C918&lt;='گزارش روزانه'!$F$4,J918='گزارش روزانه'!$D$6),MAX($A$1:A917)+1,"")</f>
        <v/>
      </c>
      <c r="B918" s="10">
        <v>917</v>
      </c>
      <c r="C918" s="10" t="s">
        <v>2014</v>
      </c>
      <c r="D918" s="10" t="s">
        <v>2042</v>
      </c>
      <c r="E918" s="11">
        <v>0</v>
      </c>
      <c r="F918" s="11">
        <v>112394182</v>
      </c>
      <c r="G918" s="11">
        <v>145300985</v>
      </c>
      <c r="H9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8" s="10">
        <f>VALUE(IFERROR(MID(Table1[شرح],11,FIND("سهم",Table1[شرح])-11),0))</f>
        <v>21574</v>
      </c>
      <c r="J918" s="10" t="str">
        <f>IFERROR(MID(Table1[شرح],FIND("سهم",Table1[شرح])+4,FIND("به نرخ",Table1[شرح])-FIND("سهم",Table1[شرح])-5),"")</f>
        <v>سرمایه گذاری صنایع پتروشیمی(وپترو1)</v>
      </c>
      <c r="K918" s="10" t="str">
        <f>CHOOSE(MID(Table1[تاریخ],6,2),"فروردین","اردیبهشت","خرداد","تیر","مرداد","شهریور","مهر","آبان","آذر","دی","بهمن","اسفند")</f>
        <v>مرداد</v>
      </c>
      <c r="L918" s="10" t="str">
        <f>LEFT(Table1[[#All],[تاریخ]],4)</f>
        <v>1398</v>
      </c>
      <c r="M918" s="13" t="str">
        <f>Table1[سال]&amp;"-"&amp;Table1[ماه]</f>
        <v>1398-مرداد</v>
      </c>
      <c r="N918" s="9"/>
    </row>
    <row r="919" spans="1:14" ht="15.75" x14ac:dyDescent="0.25">
      <c r="A919" s="17" t="str">
        <f>IF(AND(C919&gt;='گزارش روزانه'!$F$2,C919&lt;='گزارش روزانه'!$F$4,J919='گزارش روزانه'!$D$6),MAX($A$1:A918)+1,"")</f>
        <v/>
      </c>
      <c r="B919" s="10">
        <v>918</v>
      </c>
      <c r="C919" s="10" t="s">
        <v>2014</v>
      </c>
      <c r="D919" s="10" t="s">
        <v>2043</v>
      </c>
      <c r="E919" s="11">
        <v>0</v>
      </c>
      <c r="F919" s="11">
        <v>32883736</v>
      </c>
      <c r="G919" s="11">
        <v>32906803</v>
      </c>
      <c r="H9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19" s="10">
        <f>VALUE(IFERROR(MID(Table1[شرح],11,FIND("سهم",Table1[شرح])-11),0))</f>
        <v>3590</v>
      </c>
      <c r="J919" s="10" t="str">
        <f>IFERROR(MID(Table1[شرح],FIND("سهم",Table1[شرح])+4,FIND("به نرخ",Table1[شرح])-FIND("سهم",Table1[شرح])-5),"")</f>
        <v>سرامیک های صنعتی اردکان(کسرا1)</v>
      </c>
      <c r="K919" s="10" t="str">
        <f>CHOOSE(MID(Table1[تاریخ],6,2),"فروردین","اردیبهشت","خرداد","تیر","مرداد","شهریور","مهر","آبان","آذر","دی","بهمن","اسفند")</f>
        <v>مرداد</v>
      </c>
      <c r="L919" s="10" t="str">
        <f>LEFT(Table1[[#All],[تاریخ]],4)</f>
        <v>1398</v>
      </c>
      <c r="M919" s="13" t="str">
        <f>Table1[سال]&amp;"-"&amp;Table1[ماه]</f>
        <v>1398-مرداد</v>
      </c>
      <c r="N919" s="9"/>
    </row>
    <row r="920" spans="1:14" ht="15.75" x14ac:dyDescent="0.25">
      <c r="A920" s="17" t="str">
        <f>IF(AND(C920&gt;='گزارش روزانه'!$F$2,C920&lt;='گزارش روزانه'!$F$4,J920='گزارش روزانه'!$D$6),MAX($A$1:A919)+1,"")</f>
        <v/>
      </c>
      <c r="B920" s="10">
        <v>919</v>
      </c>
      <c r="C920" s="10" t="s">
        <v>2014</v>
      </c>
      <c r="D920" s="10" t="s">
        <v>2044</v>
      </c>
      <c r="E920" s="11">
        <v>0</v>
      </c>
      <c r="F920" s="11">
        <v>20000000</v>
      </c>
      <c r="G920" s="11">
        <v>23067</v>
      </c>
      <c r="H9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920" s="10">
        <f>VALUE(IFERROR(MID(Table1[شرح],11,FIND("سهم",Table1[شرح])-11),0))</f>
        <v>0</v>
      </c>
      <c r="J920" s="10" t="str">
        <f>IFERROR(MID(Table1[شرح],FIND("سهم",Table1[شرح])+4,FIND("به نرخ",Table1[شرح])-FIND("سهم",Table1[شرح])-5),"")</f>
        <v/>
      </c>
      <c r="K920" s="10" t="str">
        <f>CHOOSE(MID(Table1[تاریخ],6,2),"فروردین","اردیبهشت","خرداد","تیر","مرداد","شهریور","مهر","آبان","آذر","دی","بهمن","اسفند")</f>
        <v>مرداد</v>
      </c>
      <c r="L920" s="10" t="str">
        <f>LEFT(Table1[[#All],[تاریخ]],4)</f>
        <v>1398</v>
      </c>
      <c r="M920" s="13" t="str">
        <f>Table1[سال]&amp;"-"&amp;Table1[ماه]</f>
        <v>1398-مرداد</v>
      </c>
      <c r="N920" s="9"/>
    </row>
    <row r="921" spans="1:14" ht="15.75" x14ac:dyDescent="0.25">
      <c r="A921" s="17" t="str">
        <f>IF(AND(C921&gt;='گزارش روزانه'!$F$2,C921&lt;='گزارش روزانه'!$F$4,J921='گزارش روزانه'!$D$6),MAX($A$1:A920)+1,"")</f>
        <v/>
      </c>
      <c r="B921" s="10">
        <v>920</v>
      </c>
      <c r="C921" s="10" t="s">
        <v>2003</v>
      </c>
      <c r="D921" s="10" t="s">
        <v>2004</v>
      </c>
      <c r="E921" s="11">
        <v>987357</v>
      </c>
      <c r="F921" s="11">
        <v>0</v>
      </c>
      <c r="G921" s="11">
        <v>-1992439</v>
      </c>
      <c r="H9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21" s="10">
        <f>VALUE(IFERROR(MID(Table1[شرح],11,FIND("سهم",Table1[شرح])-11),0))</f>
        <v>117</v>
      </c>
      <c r="J921" s="10" t="str">
        <f>IFERROR(MID(Table1[شرح],FIND("سهم",Table1[شرح])+4,FIND("به نرخ",Table1[شرح])-FIND("سهم",Table1[شرح])-5),"")</f>
        <v>غلتک سازان سپاهان(فسازان1)</v>
      </c>
      <c r="K921" s="10" t="str">
        <f>CHOOSE(MID(Table1[تاریخ],6,2),"فروردین","اردیبهشت","خرداد","تیر","مرداد","شهریور","مهر","آبان","آذر","دی","بهمن","اسفند")</f>
        <v>مرداد</v>
      </c>
      <c r="L921" s="10" t="str">
        <f>LEFT(Table1[[#All],[تاریخ]],4)</f>
        <v>1398</v>
      </c>
      <c r="M921" s="13" t="str">
        <f>Table1[سال]&amp;"-"&amp;Table1[ماه]</f>
        <v>1398-مرداد</v>
      </c>
      <c r="N921" s="9"/>
    </row>
    <row r="922" spans="1:14" ht="15.75" x14ac:dyDescent="0.25">
      <c r="A922" s="17" t="str">
        <f>IF(AND(C922&gt;='گزارش روزانه'!$F$2,C922&lt;='گزارش روزانه'!$F$4,J922='گزارش روزانه'!$D$6),MAX($A$1:A921)+1,"")</f>
        <v/>
      </c>
      <c r="B922" s="10">
        <v>921</v>
      </c>
      <c r="C922" s="10" t="s">
        <v>2003</v>
      </c>
      <c r="D922" s="10" t="s">
        <v>2005</v>
      </c>
      <c r="E922" s="11">
        <v>503529691</v>
      </c>
      <c r="F922" s="11">
        <v>0</v>
      </c>
      <c r="G922" s="11">
        <v>-1005082</v>
      </c>
      <c r="H9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22" s="10">
        <f>VALUE(IFERROR(MID(Table1[شرح],11,FIND("سهم",Table1[شرح])-11),0))</f>
        <v>14830</v>
      </c>
      <c r="J922" s="10" t="str">
        <f>IFERROR(MID(Table1[شرح],FIND("سهم",Table1[شرح])+4,FIND("به نرخ",Table1[شرح])-FIND("سهم",Table1[شرح])-5),"")</f>
        <v>پالایش نفت لاوان(شاوان1)</v>
      </c>
      <c r="K922" s="10" t="str">
        <f>CHOOSE(MID(Table1[تاریخ],6,2),"فروردین","اردیبهشت","خرداد","تیر","مرداد","شهریور","مهر","آبان","آذر","دی","بهمن","اسفند")</f>
        <v>مرداد</v>
      </c>
      <c r="L922" s="10" t="str">
        <f>LEFT(Table1[[#All],[تاریخ]],4)</f>
        <v>1398</v>
      </c>
      <c r="M922" s="13" t="str">
        <f>Table1[سال]&amp;"-"&amp;Table1[ماه]</f>
        <v>1398-مرداد</v>
      </c>
      <c r="N922" s="9"/>
    </row>
    <row r="923" spans="1:14" ht="15.75" x14ac:dyDescent="0.25">
      <c r="A923" s="17" t="str">
        <f>IF(AND(C923&gt;='گزارش روزانه'!$F$2,C923&lt;='گزارش روزانه'!$F$4,J923='گزارش روزانه'!$D$6),MAX($A$1:A922)+1,"")</f>
        <v/>
      </c>
      <c r="B923" s="10">
        <v>922</v>
      </c>
      <c r="C923" s="10" t="s">
        <v>2003</v>
      </c>
      <c r="D923" s="10" t="s">
        <v>2006</v>
      </c>
      <c r="E923" s="11">
        <v>251439775</v>
      </c>
      <c r="F923" s="11">
        <v>0</v>
      </c>
      <c r="G923" s="11">
        <v>502524609</v>
      </c>
      <c r="H9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23" s="10">
        <f>VALUE(IFERROR(MID(Table1[شرح],11,FIND("سهم",Table1[شرح])-11),0))</f>
        <v>72092</v>
      </c>
      <c r="J923" s="10" t="str">
        <f>IFERROR(MID(Table1[شرح],FIND("سهم",Table1[شرح])+4,FIND("به نرخ",Table1[شرح])-FIND("سهم",Table1[شرح])-5),"")</f>
        <v>گسترش سرمایه گذاری ایرانیان(وگستر1)</v>
      </c>
      <c r="K923" s="10" t="str">
        <f>CHOOSE(MID(Table1[تاریخ],6,2),"فروردین","اردیبهشت","خرداد","تیر","مرداد","شهریور","مهر","آبان","آذر","دی","بهمن","اسفند")</f>
        <v>مرداد</v>
      </c>
      <c r="L923" s="10" t="str">
        <f>LEFT(Table1[[#All],[تاریخ]],4)</f>
        <v>1398</v>
      </c>
      <c r="M923" s="13" t="str">
        <f>Table1[سال]&amp;"-"&amp;Table1[ماه]</f>
        <v>1398-مرداد</v>
      </c>
      <c r="N923" s="9"/>
    </row>
    <row r="924" spans="1:14" ht="15.75" x14ac:dyDescent="0.25">
      <c r="A924" s="17" t="str">
        <f>IF(AND(C924&gt;='گزارش روزانه'!$F$2,C924&lt;='گزارش روزانه'!$F$4,J924='گزارش روزانه'!$D$6),MAX($A$1:A923)+1,"")</f>
        <v/>
      </c>
      <c r="B924" s="10">
        <v>923</v>
      </c>
      <c r="C924" s="10" t="s">
        <v>2003</v>
      </c>
      <c r="D924" s="10" t="s">
        <v>2007</v>
      </c>
      <c r="E924" s="11">
        <v>27374686</v>
      </c>
      <c r="F924" s="11">
        <v>0</v>
      </c>
      <c r="G924" s="11">
        <v>753964384</v>
      </c>
      <c r="H9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24" s="10">
        <f>VALUE(IFERROR(MID(Table1[شرح],11,FIND("سهم",Table1[شرح])-11),0))</f>
        <v>7908</v>
      </c>
      <c r="J924" s="10" t="str">
        <f>IFERROR(MID(Table1[شرح],FIND("سهم",Table1[شرح])+4,FIND("به نرخ",Table1[شرح])-FIND("سهم",Table1[شرح])-5),"")</f>
        <v>گسترش سرمایه گذاری ایرانیان(وگستر1)</v>
      </c>
      <c r="K924" s="10" t="str">
        <f>CHOOSE(MID(Table1[تاریخ],6,2),"فروردین","اردیبهشت","خرداد","تیر","مرداد","شهریور","مهر","آبان","آذر","دی","بهمن","اسفند")</f>
        <v>مرداد</v>
      </c>
      <c r="L924" s="10" t="str">
        <f>LEFT(Table1[[#All],[تاریخ]],4)</f>
        <v>1398</v>
      </c>
      <c r="M924" s="13" t="str">
        <f>Table1[سال]&amp;"-"&amp;Table1[ماه]</f>
        <v>1398-مرداد</v>
      </c>
      <c r="N924" s="9"/>
    </row>
    <row r="925" spans="1:14" ht="15.75" x14ac:dyDescent="0.25">
      <c r="A925" s="17" t="str">
        <f>IF(AND(C925&gt;='گزارش روزانه'!$F$2,C925&lt;='گزارش روزانه'!$F$4,J925='گزارش روزانه'!$D$6),MAX($A$1:A924)+1,"")</f>
        <v/>
      </c>
      <c r="B925" s="10">
        <v>924</v>
      </c>
      <c r="C925" s="10" t="s">
        <v>2003</v>
      </c>
      <c r="D925" s="10" t="s">
        <v>2008</v>
      </c>
      <c r="E925" s="11">
        <v>0</v>
      </c>
      <c r="F925" s="11">
        <v>39060596</v>
      </c>
      <c r="G925" s="11">
        <v>781339070</v>
      </c>
      <c r="H9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25" s="10">
        <f>VALUE(IFERROR(MID(Table1[شرح],11,FIND("سهم",Table1[شرح])-11),0))</f>
        <v>2879</v>
      </c>
      <c r="J925" s="10" t="str">
        <f>IFERROR(MID(Table1[شرح],FIND("سهم",Table1[شرح])+4,FIND("به نرخ",Table1[شرح])-FIND("سهم",Table1[شرح])-5),"")</f>
        <v>فرابورس ایران(فرابورس1)</v>
      </c>
      <c r="K925" s="10" t="str">
        <f>CHOOSE(MID(Table1[تاریخ],6,2),"فروردین","اردیبهشت","خرداد","تیر","مرداد","شهریور","مهر","آبان","آذر","دی","بهمن","اسفند")</f>
        <v>مرداد</v>
      </c>
      <c r="L925" s="10" t="str">
        <f>LEFT(Table1[[#All],[تاریخ]],4)</f>
        <v>1398</v>
      </c>
      <c r="M925" s="13" t="str">
        <f>Table1[سال]&amp;"-"&amp;Table1[ماه]</f>
        <v>1398-مرداد</v>
      </c>
      <c r="N925" s="9"/>
    </row>
    <row r="926" spans="1:14" ht="15.75" x14ac:dyDescent="0.25">
      <c r="A926" s="17" t="str">
        <f>IF(AND(C926&gt;='گزارش روزانه'!$F$2,C926&lt;='گزارش روزانه'!$F$4,J926='گزارش روزانه'!$D$6),MAX($A$1:A925)+1,"")</f>
        <v/>
      </c>
      <c r="B926" s="10">
        <v>925</v>
      </c>
      <c r="C926" s="10" t="s">
        <v>2003</v>
      </c>
      <c r="D926" s="10" t="s">
        <v>2009</v>
      </c>
      <c r="E926" s="11">
        <v>0</v>
      </c>
      <c r="F926" s="11">
        <v>557864970</v>
      </c>
      <c r="G926" s="11">
        <v>742278474</v>
      </c>
      <c r="H9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26" s="10">
        <f>VALUE(IFERROR(MID(Table1[شرح],11,FIND("سهم",Table1[شرح])-11),0))</f>
        <v>41121</v>
      </c>
      <c r="J926" s="10" t="str">
        <f>IFERROR(MID(Table1[شرح],FIND("سهم",Table1[شرح])+4,FIND("به نرخ",Table1[شرح])-FIND("سهم",Table1[شرح])-5),"")</f>
        <v>فرابورس ایران(فرابورس1)</v>
      </c>
      <c r="K926" s="10" t="str">
        <f>CHOOSE(MID(Table1[تاریخ],6,2),"فروردین","اردیبهشت","خرداد","تیر","مرداد","شهریور","مهر","آبان","آذر","دی","بهمن","اسفند")</f>
        <v>مرداد</v>
      </c>
      <c r="L926" s="10" t="str">
        <f>LEFT(Table1[[#All],[تاریخ]],4)</f>
        <v>1398</v>
      </c>
      <c r="M926" s="13" t="str">
        <f>Table1[سال]&amp;"-"&amp;Table1[ماه]</f>
        <v>1398-مرداد</v>
      </c>
      <c r="N926" s="9"/>
    </row>
    <row r="927" spans="1:14" ht="15.75" x14ac:dyDescent="0.25">
      <c r="A927" s="17" t="str">
        <f>IF(AND(C927&gt;='گزارش روزانه'!$F$2,C927&lt;='گزارش روزانه'!$F$4,J927='گزارش روزانه'!$D$6),MAX($A$1:A926)+1,"")</f>
        <v/>
      </c>
      <c r="B927" s="10">
        <v>926</v>
      </c>
      <c r="C927" s="10" t="s">
        <v>2003</v>
      </c>
      <c r="D927" s="10" t="s">
        <v>2010</v>
      </c>
      <c r="E927" s="11">
        <v>0</v>
      </c>
      <c r="F927" s="11">
        <v>20348160</v>
      </c>
      <c r="G927" s="11">
        <v>184413504</v>
      </c>
      <c r="H9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27" s="10">
        <f>VALUE(IFERROR(MID(Table1[شرح],11,FIND("سهم",Table1[شرح])-11),0))</f>
        <v>1500</v>
      </c>
      <c r="J927" s="10" t="str">
        <f>IFERROR(MID(Table1[شرح],FIND("سهم",Table1[شرح])+4,FIND("به نرخ",Table1[شرح])-FIND("سهم",Table1[شرح])-5),"")</f>
        <v>فرابورس ایران(فرابورس1)</v>
      </c>
      <c r="K927" s="10" t="str">
        <f>CHOOSE(MID(Table1[تاریخ],6,2),"فروردین","اردیبهشت","خرداد","تیر","مرداد","شهریور","مهر","آبان","آذر","دی","بهمن","اسفند")</f>
        <v>مرداد</v>
      </c>
      <c r="L927" s="10" t="str">
        <f>LEFT(Table1[[#All],[تاریخ]],4)</f>
        <v>1398</v>
      </c>
      <c r="M927" s="13" t="str">
        <f>Table1[سال]&amp;"-"&amp;Table1[ماه]</f>
        <v>1398-مرداد</v>
      </c>
      <c r="N927" s="9"/>
    </row>
    <row r="928" spans="1:14" ht="15.75" x14ac:dyDescent="0.25">
      <c r="A928" s="17" t="str">
        <f>IF(AND(C928&gt;='گزارش روزانه'!$F$2,C928&lt;='گزارش روزانه'!$F$4,J928='گزارش روزانه'!$D$6),MAX($A$1:A927)+1,"")</f>
        <v/>
      </c>
      <c r="B928" s="10">
        <v>927</v>
      </c>
      <c r="C928" s="10" t="s">
        <v>2003</v>
      </c>
      <c r="D928" s="10" t="s">
        <v>2011</v>
      </c>
      <c r="E928" s="11">
        <v>0</v>
      </c>
      <c r="F928" s="11">
        <v>155444495</v>
      </c>
      <c r="G928" s="11">
        <v>164065344</v>
      </c>
      <c r="H9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28" s="10">
        <f>VALUE(IFERROR(MID(Table1[شرح],11,FIND("سهم",Table1[شرح])-11),0))</f>
        <v>11500</v>
      </c>
      <c r="J928" s="10" t="str">
        <f>IFERROR(MID(Table1[شرح],FIND("سهم",Table1[شرح])+4,FIND("به نرخ",Table1[شرح])-FIND("سهم",Table1[شرح])-5),"")</f>
        <v>فرابورس ایران(فرابورس1)</v>
      </c>
      <c r="K928" s="10" t="str">
        <f>CHOOSE(MID(Table1[تاریخ],6,2),"فروردین","اردیبهشت","خرداد","تیر","مرداد","شهریور","مهر","آبان","آذر","دی","بهمن","اسفند")</f>
        <v>مرداد</v>
      </c>
      <c r="L928" s="10" t="str">
        <f>LEFT(Table1[[#All],[تاریخ]],4)</f>
        <v>1398</v>
      </c>
      <c r="M928" s="13" t="str">
        <f>Table1[سال]&amp;"-"&amp;Table1[ماه]</f>
        <v>1398-مرداد</v>
      </c>
      <c r="N928" s="9"/>
    </row>
    <row r="929" spans="1:14" ht="15.75" x14ac:dyDescent="0.25">
      <c r="A929" s="17" t="str">
        <f>IF(AND(C929&gt;='گزارش روزانه'!$F$2,C929&lt;='گزارش روزانه'!$F$4,J929='گزارش روزانه'!$D$6),MAX($A$1:A928)+1,"")</f>
        <v/>
      </c>
      <c r="B929" s="10">
        <v>928</v>
      </c>
      <c r="C929" s="10" t="s">
        <v>2003</v>
      </c>
      <c r="D929" s="10" t="s">
        <v>2012</v>
      </c>
      <c r="E929" s="11">
        <v>0</v>
      </c>
      <c r="F929" s="11">
        <v>6882350</v>
      </c>
      <c r="G929" s="11">
        <v>8620849</v>
      </c>
      <c r="H9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29" s="10">
        <f>VALUE(IFERROR(MID(Table1[شرح],11,FIND("سهم",Table1[شرح])-11),0))</f>
        <v>511</v>
      </c>
      <c r="J929" s="10" t="str">
        <f>IFERROR(MID(Table1[شرح],FIND("سهم",Table1[شرح])+4,FIND("به نرخ",Table1[شرح])-FIND("سهم",Table1[شرح])-5),"")</f>
        <v>فرابورس ایران(فرابورس1)</v>
      </c>
      <c r="K929" s="10" t="str">
        <f>CHOOSE(MID(Table1[تاریخ],6,2),"فروردین","اردیبهشت","خرداد","تیر","مرداد","شهریور","مهر","آبان","آذر","دی","بهمن","اسفند")</f>
        <v>مرداد</v>
      </c>
      <c r="L929" s="10" t="str">
        <f>LEFT(Table1[[#All],[تاریخ]],4)</f>
        <v>1398</v>
      </c>
      <c r="M929" s="13" t="str">
        <f>Table1[سال]&amp;"-"&amp;Table1[ماه]</f>
        <v>1398-مرداد</v>
      </c>
      <c r="N929" s="9"/>
    </row>
    <row r="930" spans="1:14" ht="15.75" x14ac:dyDescent="0.25">
      <c r="A930" s="17" t="str">
        <f>IF(AND(C930&gt;='گزارش روزانه'!$F$2,C930&lt;='گزارش روزانه'!$F$4,J930='گزارش روزانه'!$D$6),MAX($A$1:A929)+1,"")</f>
        <v/>
      </c>
      <c r="B930" s="10">
        <v>929</v>
      </c>
      <c r="C930" s="10" t="s">
        <v>2003</v>
      </c>
      <c r="D930" s="10" t="s">
        <v>2013</v>
      </c>
      <c r="E930" s="11">
        <v>0</v>
      </c>
      <c r="F930" s="11">
        <v>1737297</v>
      </c>
      <c r="G930" s="11">
        <v>1738499</v>
      </c>
      <c r="H9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30" s="10">
        <f>VALUE(IFERROR(MID(Table1[شرح],11,FIND("سهم",Table1[شرح])-11),0))</f>
        <v>129</v>
      </c>
      <c r="J930" s="10" t="str">
        <f>IFERROR(MID(Table1[شرح],FIND("سهم",Table1[شرح])+4,FIND("به نرخ",Table1[شرح])-FIND("سهم",Table1[شرح])-5),"")</f>
        <v>فرابورس ایران(فرابورس1)</v>
      </c>
      <c r="K930" s="10" t="str">
        <f>CHOOSE(MID(Table1[تاریخ],6,2),"فروردین","اردیبهشت","خرداد","تیر","مرداد","شهریور","مهر","آبان","آذر","دی","بهمن","اسفند")</f>
        <v>مرداد</v>
      </c>
      <c r="L930" s="10" t="str">
        <f>LEFT(Table1[[#All],[تاریخ]],4)</f>
        <v>1398</v>
      </c>
      <c r="M930" s="13" t="str">
        <f>Table1[سال]&amp;"-"&amp;Table1[ماه]</f>
        <v>1398-مرداد</v>
      </c>
      <c r="N930" s="9"/>
    </row>
    <row r="931" spans="1:14" ht="15.75" x14ac:dyDescent="0.25">
      <c r="A931" s="17" t="str">
        <f>IF(AND(C931&gt;='گزارش روزانه'!$F$2,C931&lt;='گزارش روزانه'!$F$4,J931='گزارش روزانه'!$D$6),MAX($A$1:A930)+1,"")</f>
        <v/>
      </c>
      <c r="B931" s="10">
        <v>930</v>
      </c>
      <c r="C931" s="10" t="s">
        <v>2001</v>
      </c>
      <c r="D931" s="10" t="s">
        <v>2002</v>
      </c>
      <c r="E931" s="11">
        <v>0</v>
      </c>
      <c r="F931" s="11">
        <v>2700000</v>
      </c>
      <c r="G931" s="11">
        <v>707561</v>
      </c>
      <c r="H9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931" s="10">
        <f>VALUE(IFERROR(MID(Table1[شرح],11,FIND("سهم",Table1[شرح])-11),0))</f>
        <v>0</v>
      </c>
      <c r="J931" s="10" t="str">
        <f>IFERROR(MID(Table1[شرح],FIND("سهم",Table1[شرح])+4,FIND("به نرخ",Table1[شرح])-FIND("سهم",Table1[شرح])-5),"")</f>
        <v/>
      </c>
      <c r="K931" s="10" t="str">
        <f>CHOOSE(MID(Table1[تاریخ],6,2),"فروردین","اردیبهشت","خرداد","تیر","مرداد","شهریور","مهر","آبان","آذر","دی","بهمن","اسفند")</f>
        <v>مرداد</v>
      </c>
      <c r="L931" s="10" t="str">
        <f>LEFT(Table1[[#All],[تاریخ]],4)</f>
        <v>1398</v>
      </c>
      <c r="M931" s="13" t="str">
        <f>Table1[سال]&amp;"-"&amp;Table1[ماه]</f>
        <v>1398-مرداد</v>
      </c>
      <c r="N931" s="9"/>
    </row>
    <row r="932" spans="1:14" ht="15.75" x14ac:dyDescent="0.25">
      <c r="A932" s="17" t="str">
        <f>IF(AND(C932&gt;='گزارش روزانه'!$F$2,C932&lt;='گزارش روزانه'!$F$4,J932='گزارش روزانه'!$D$6),MAX($A$1:A931)+1,"")</f>
        <v/>
      </c>
      <c r="B932" s="10">
        <v>931</v>
      </c>
      <c r="C932" s="10" t="s">
        <v>1884</v>
      </c>
      <c r="D932" s="10" t="s">
        <v>1885</v>
      </c>
      <c r="E932" s="11">
        <v>8289934</v>
      </c>
      <c r="F932" s="11">
        <v>0</v>
      </c>
      <c r="G932" s="11">
        <v>20758</v>
      </c>
      <c r="H9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2" s="10">
        <f>VALUE(IFERROR(MID(Table1[شرح],11,FIND("سهم",Table1[شرح])-11),0))</f>
        <v>568</v>
      </c>
      <c r="J932" s="10" t="str">
        <f>IFERROR(MID(Table1[شرح],FIND("سهم",Table1[شرح])+4,FIND("به نرخ",Table1[شرح])-FIND("سهم",Table1[شرح])-5),"")</f>
        <v>تولید ژلاتین کپسول ایران(دکپسول1)</v>
      </c>
      <c r="K932" s="10" t="str">
        <f>CHOOSE(MID(Table1[تاریخ],6,2),"فروردین","اردیبهشت","خرداد","تیر","مرداد","شهریور","مهر","آبان","آذر","دی","بهمن","اسفند")</f>
        <v>مرداد</v>
      </c>
      <c r="L932" s="10" t="str">
        <f>LEFT(Table1[[#All],[تاریخ]],4)</f>
        <v>1398</v>
      </c>
      <c r="M932" s="13" t="str">
        <f>Table1[سال]&amp;"-"&amp;Table1[ماه]</f>
        <v>1398-مرداد</v>
      </c>
      <c r="N932" s="9"/>
    </row>
    <row r="933" spans="1:14" ht="15.75" x14ac:dyDescent="0.25">
      <c r="A933" s="17" t="str">
        <f>IF(AND(C933&gt;='گزارش روزانه'!$F$2,C933&lt;='گزارش روزانه'!$F$4,J933='گزارش روزانه'!$D$6),MAX($A$1:A932)+1,"")</f>
        <v/>
      </c>
      <c r="B933" s="10">
        <v>932</v>
      </c>
      <c r="C933" s="10" t="s">
        <v>1884</v>
      </c>
      <c r="D933" s="10" t="s">
        <v>1886</v>
      </c>
      <c r="E933" s="11">
        <v>1561443</v>
      </c>
      <c r="F933" s="11">
        <v>0</v>
      </c>
      <c r="G933" s="11">
        <v>8310692</v>
      </c>
      <c r="H9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3" s="10">
        <f>VALUE(IFERROR(MID(Table1[شرح],11,FIND("سهم",Table1[شرح])-11),0))</f>
        <v>107</v>
      </c>
      <c r="J933" s="10" t="str">
        <f>IFERROR(MID(Table1[شرح],FIND("سهم",Table1[شرح])+4,FIND("به نرخ",Table1[شرح])-FIND("سهم",Table1[شرح])-5),"")</f>
        <v>تولید ژلاتین کپسول ایران(دکپسول1)</v>
      </c>
      <c r="K933" s="10" t="str">
        <f>CHOOSE(MID(Table1[تاریخ],6,2),"فروردین","اردیبهشت","خرداد","تیر","مرداد","شهریور","مهر","آبان","آذر","دی","بهمن","اسفند")</f>
        <v>مرداد</v>
      </c>
      <c r="L933" s="10" t="str">
        <f>LEFT(Table1[[#All],[تاریخ]],4)</f>
        <v>1398</v>
      </c>
      <c r="M933" s="13" t="str">
        <f>Table1[سال]&amp;"-"&amp;Table1[ماه]</f>
        <v>1398-مرداد</v>
      </c>
      <c r="N933" s="9"/>
    </row>
    <row r="934" spans="1:14" ht="15.75" x14ac:dyDescent="0.25">
      <c r="A934" s="17" t="str">
        <f>IF(AND(C934&gt;='گزارش روزانه'!$F$2,C934&lt;='گزارش روزانه'!$F$4,J934='گزارش روزانه'!$D$6),MAX($A$1:A933)+1,"")</f>
        <v/>
      </c>
      <c r="B934" s="10">
        <v>933</v>
      </c>
      <c r="C934" s="10" t="s">
        <v>1884</v>
      </c>
      <c r="D934" s="10" t="s">
        <v>1887</v>
      </c>
      <c r="E934" s="11">
        <v>1560153</v>
      </c>
      <c r="F934" s="11">
        <v>0</v>
      </c>
      <c r="G934" s="11">
        <v>9872135</v>
      </c>
      <c r="H9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4" s="10">
        <f>VALUE(IFERROR(MID(Table1[شرح],11,FIND("سهم",Table1[شرح])-11),0))</f>
        <v>107</v>
      </c>
      <c r="J934" s="10" t="str">
        <f>IFERROR(MID(Table1[شرح],FIND("سهم",Table1[شرح])+4,FIND("به نرخ",Table1[شرح])-FIND("سهم",Table1[شرح])-5),"")</f>
        <v>تولید ژلاتین کپسول ایران(دکپسول1)</v>
      </c>
      <c r="K934" s="10" t="str">
        <f>CHOOSE(MID(Table1[تاریخ],6,2),"فروردین","اردیبهشت","خرداد","تیر","مرداد","شهریور","مهر","آبان","آذر","دی","بهمن","اسفند")</f>
        <v>مرداد</v>
      </c>
      <c r="L934" s="10" t="str">
        <f>LEFT(Table1[[#All],[تاریخ]],4)</f>
        <v>1398</v>
      </c>
      <c r="M934" s="13" t="str">
        <f>Table1[سال]&amp;"-"&amp;Table1[ماه]</f>
        <v>1398-مرداد</v>
      </c>
      <c r="N934" s="9"/>
    </row>
    <row r="935" spans="1:14" ht="15.75" x14ac:dyDescent="0.25">
      <c r="A935" s="17" t="str">
        <f>IF(AND(C935&gt;='گزارش روزانه'!$F$2,C935&lt;='گزارش روزانه'!$F$4,J935='گزارش روزانه'!$D$6),MAX($A$1:A934)+1,"")</f>
        <v/>
      </c>
      <c r="B935" s="10">
        <v>934</v>
      </c>
      <c r="C935" s="10" t="s">
        <v>1884</v>
      </c>
      <c r="D935" s="10" t="s">
        <v>1888</v>
      </c>
      <c r="E935" s="11">
        <v>89593424</v>
      </c>
      <c r="F935" s="11">
        <v>0</v>
      </c>
      <c r="G935" s="11">
        <v>11432288</v>
      </c>
      <c r="H9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5" s="10">
        <f>VALUE(IFERROR(MID(Table1[شرح],11,FIND("سهم",Table1[شرح])-11),0))</f>
        <v>6145</v>
      </c>
      <c r="J935" s="10" t="str">
        <f>IFERROR(MID(Table1[شرح],FIND("سهم",Table1[شرح])+4,FIND("به نرخ",Table1[شرح])-FIND("سهم",Table1[شرح])-5),"")</f>
        <v>تولید ژلاتین کپسول ایران(دکپسول1)</v>
      </c>
      <c r="K935" s="10" t="str">
        <f>CHOOSE(MID(Table1[تاریخ],6,2),"فروردین","اردیبهشت","خرداد","تیر","مرداد","شهریور","مهر","آبان","آذر","دی","بهمن","اسفند")</f>
        <v>مرداد</v>
      </c>
      <c r="L935" s="10" t="str">
        <f>LEFT(Table1[[#All],[تاریخ]],4)</f>
        <v>1398</v>
      </c>
      <c r="M935" s="13" t="str">
        <f>Table1[سال]&amp;"-"&amp;Table1[ماه]</f>
        <v>1398-مرداد</v>
      </c>
      <c r="N935" s="9"/>
    </row>
    <row r="936" spans="1:14" ht="15.75" x14ac:dyDescent="0.25">
      <c r="A936" s="17" t="str">
        <f>IF(AND(C936&gt;='گزارش روزانه'!$F$2,C936&lt;='گزارش روزانه'!$F$4,J936='گزارش روزانه'!$D$6),MAX($A$1:A935)+1,"")</f>
        <v/>
      </c>
      <c r="B936" s="10">
        <v>935</v>
      </c>
      <c r="C936" s="10" t="s">
        <v>1884</v>
      </c>
      <c r="D936" s="10" t="s">
        <v>1889</v>
      </c>
      <c r="E936" s="11">
        <v>10613419</v>
      </c>
      <c r="F936" s="11">
        <v>0</v>
      </c>
      <c r="G936" s="11">
        <v>101025712</v>
      </c>
      <c r="H9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6" s="10">
        <f>VALUE(IFERROR(MID(Table1[شرح],11,FIND("سهم",Table1[شرح])-11),0))</f>
        <v>728</v>
      </c>
      <c r="J936" s="10" t="str">
        <f>IFERROR(MID(Table1[شرح],FIND("سهم",Table1[شرح])+4,FIND("به نرخ",Table1[شرح])-FIND("سهم",Table1[شرح])-5),"")</f>
        <v>تولید ژلاتین کپسول ایران(دکپسول1)</v>
      </c>
      <c r="K936" s="10" t="str">
        <f>CHOOSE(MID(Table1[تاریخ],6,2),"فروردین","اردیبهشت","خرداد","تیر","مرداد","شهریور","مهر","آبان","آذر","دی","بهمن","اسفند")</f>
        <v>مرداد</v>
      </c>
      <c r="L936" s="10" t="str">
        <f>LEFT(Table1[[#All],[تاریخ]],4)</f>
        <v>1398</v>
      </c>
      <c r="M936" s="13" t="str">
        <f>Table1[سال]&amp;"-"&amp;Table1[ماه]</f>
        <v>1398-مرداد</v>
      </c>
      <c r="N936" s="9"/>
    </row>
    <row r="937" spans="1:14" ht="15.75" x14ac:dyDescent="0.25">
      <c r="A937" s="17" t="str">
        <f>IF(AND(C937&gt;='گزارش روزانه'!$F$2,C937&lt;='گزارش روزانه'!$F$4,J937='گزارش روزانه'!$D$6),MAX($A$1:A936)+1,"")</f>
        <v/>
      </c>
      <c r="B937" s="10">
        <v>936</v>
      </c>
      <c r="C937" s="10" t="s">
        <v>1884</v>
      </c>
      <c r="D937" s="10" t="s">
        <v>1890</v>
      </c>
      <c r="E937" s="11">
        <v>388826047</v>
      </c>
      <c r="F937" s="11">
        <v>0</v>
      </c>
      <c r="G937" s="11">
        <v>111639131</v>
      </c>
      <c r="H9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7" s="10">
        <f>VALUE(IFERROR(MID(Table1[شرح],11,FIND("سهم",Table1[شرح])-11),0))</f>
        <v>26676</v>
      </c>
      <c r="J937" s="10" t="str">
        <f>IFERROR(MID(Table1[شرح],FIND("سهم",Table1[شرح])+4,FIND("به نرخ",Table1[شرح])-FIND("سهم",Table1[شرح])-5),"")</f>
        <v>تولید ژلاتین کپسول ایران(دکپسول1)</v>
      </c>
      <c r="K937" s="10" t="str">
        <f>CHOOSE(MID(Table1[تاریخ],6,2),"فروردین","اردیبهشت","خرداد","تیر","مرداد","شهریور","مهر","آبان","آذر","دی","بهمن","اسفند")</f>
        <v>مرداد</v>
      </c>
      <c r="L937" s="10" t="str">
        <f>LEFT(Table1[[#All],[تاریخ]],4)</f>
        <v>1398</v>
      </c>
      <c r="M937" s="13" t="str">
        <f>Table1[سال]&amp;"-"&amp;Table1[ماه]</f>
        <v>1398-مرداد</v>
      </c>
      <c r="N937" s="9"/>
    </row>
    <row r="938" spans="1:14" ht="15.75" x14ac:dyDescent="0.25">
      <c r="A938" s="17" t="str">
        <f>IF(AND(C938&gt;='گزارش روزانه'!$F$2,C938&lt;='گزارش روزانه'!$F$4,J938='گزارش روزانه'!$D$6),MAX($A$1:A937)+1,"")</f>
        <v/>
      </c>
      <c r="B938" s="10">
        <v>937</v>
      </c>
      <c r="C938" s="10" t="s">
        <v>1884</v>
      </c>
      <c r="D938" s="10" t="s">
        <v>1891</v>
      </c>
      <c r="E938" s="11">
        <v>7287433</v>
      </c>
      <c r="F938" s="11">
        <v>0</v>
      </c>
      <c r="G938" s="11">
        <v>500465178</v>
      </c>
      <c r="H9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8" s="10">
        <f>VALUE(IFERROR(MID(Table1[شرح],11,FIND("سهم",Table1[شرح])-11),0))</f>
        <v>500</v>
      </c>
      <c r="J938" s="10" t="str">
        <f>IFERROR(MID(Table1[شرح],FIND("سهم",Table1[شرح])+4,FIND("به نرخ",Table1[شرح])-FIND("سهم",Table1[شرح])-5),"")</f>
        <v>تولید ژلاتین کپسول ایران(دکپسول1)</v>
      </c>
      <c r="K938" s="10" t="str">
        <f>CHOOSE(MID(Table1[تاریخ],6,2),"فروردین","اردیبهشت","خرداد","تیر","مرداد","شهریور","مهر","آبان","آذر","دی","بهمن","اسفند")</f>
        <v>مرداد</v>
      </c>
      <c r="L938" s="10" t="str">
        <f>LEFT(Table1[[#All],[تاریخ]],4)</f>
        <v>1398</v>
      </c>
      <c r="M938" s="13" t="str">
        <f>Table1[سال]&amp;"-"&amp;Table1[ماه]</f>
        <v>1398-مرداد</v>
      </c>
      <c r="N938" s="9"/>
    </row>
    <row r="939" spans="1:14" ht="15.75" x14ac:dyDescent="0.25">
      <c r="A939" s="17" t="str">
        <f>IF(AND(C939&gt;='گزارش روزانه'!$F$2,C939&lt;='گزارش روزانه'!$F$4,J939='گزارش روزانه'!$D$6),MAX($A$1:A938)+1,"")</f>
        <v/>
      </c>
      <c r="B939" s="10">
        <v>938</v>
      </c>
      <c r="C939" s="10" t="s">
        <v>1884</v>
      </c>
      <c r="D939" s="10" t="s">
        <v>1892</v>
      </c>
      <c r="E939" s="11">
        <v>78320394</v>
      </c>
      <c r="F939" s="11">
        <v>0</v>
      </c>
      <c r="G939" s="11">
        <v>507752611</v>
      </c>
      <c r="H9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39" s="10">
        <f>VALUE(IFERROR(MID(Table1[شرح],11,FIND("سهم",Table1[شرح])-11),0))</f>
        <v>5377</v>
      </c>
      <c r="J939" s="10" t="str">
        <f>IFERROR(MID(Table1[شرح],FIND("سهم",Table1[شرح])+4,FIND("به نرخ",Table1[شرح])-FIND("سهم",Table1[شرح])-5),"")</f>
        <v>تولید ژلاتین کپسول ایران(دکپسول1)</v>
      </c>
      <c r="K939" s="10" t="str">
        <f>CHOOSE(MID(Table1[تاریخ],6,2),"فروردین","اردیبهشت","خرداد","تیر","مرداد","شهریور","مهر","آبان","آذر","دی","بهمن","اسفند")</f>
        <v>مرداد</v>
      </c>
      <c r="L939" s="10" t="str">
        <f>LEFT(Table1[[#All],[تاریخ]],4)</f>
        <v>1398</v>
      </c>
      <c r="M939" s="13" t="str">
        <f>Table1[سال]&amp;"-"&amp;Table1[ماه]</f>
        <v>1398-مرداد</v>
      </c>
      <c r="N939" s="9"/>
    </row>
    <row r="940" spans="1:14" ht="15.75" x14ac:dyDescent="0.25">
      <c r="A940" s="17" t="str">
        <f>IF(AND(C940&gt;='گزارش روزانه'!$F$2,C940&lt;='گزارش روزانه'!$F$4,J940='گزارش روزانه'!$D$6),MAX($A$1:A939)+1,"")</f>
        <v/>
      </c>
      <c r="B940" s="10">
        <v>939</v>
      </c>
      <c r="C940" s="10" t="s">
        <v>1884</v>
      </c>
      <c r="D940" s="10" t="s">
        <v>1893</v>
      </c>
      <c r="E940" s="11">
        <v>116664233</v>
      </c>
      <c r="F940" s="11">
        <v>0</v>
      </c>
      <c r="G940" s="11">
        <v>586073005</v>
      </c>
      <c r="H9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0" s="10">
        <f>VALUE(IFERROR(MID(Table1[شرح],11,FIND("سهم",Table1[شرح])-11),0))</f>
        <v>8010</v>
      </c>
      <c r="J940" s="10" t="str">
        <f>IFERROR(MID(Table1[شرح],FIND("سهم",Table1[شرح])+4,FIND("به نرخ",Table1[شرح])-FIND("سهم",Table1[شرح])-5),"")</f>
        <v>تولید ژلاتین کپسول ایران(دکپسول1)</v>
      </c>
      <c r="K940" s="10" t="str">
        <f>CHOOSE(MID(Table1[تاریخ],6,2),"فروردین","اردیبهشت","خرداد","تیر","مرداد","شهریور","مهر","آبان","آذر","دی","بهمن","اسفند")</f>
        <v>مرداد</v>
      </c>
      <c r="L940" s="10" t="str">
        <f>LEFT(Table1[[#All],[تاریخ]],4)</f>
        <v>1398</v>
      </c>
      <c r="M940" s="13" t="str">
        <f>Table1[سال]&amp;"-"&amp;Table1[ماه]</f>
        <v>1398-مرداد</v>
      </c>
      <c r="N940" s="9"/>
    </row>
    <row r="941" spans="1:14" ht="15.75" x14ac:dyDescent="0.25">
      <c r="A941" s="17" t="str">
        <f>IF(AND(C941&gt;='گزارش روزانه'!$F$2,C941&lt;='گزارش روزانه'!$F$4,J941='گزارش روزانه'!$D$6),MAX($A$1:A940)+1,"")</f>
        <v/>
      </c>
      <c r="B941" s="10">
        <v>940</v>
      </c>
      <c r="C941" s="10" t="s">
        <v>1884</v>
      </c>
      <c r="D941" s="10" t="s">
        <v>1894</v>
      </c>
      <c r="E941" s="11">
        <v>1543761</v>
      </c>
      <c r="F941" s="11">
        <v>0</v>
      </c>
      <c r="G941" s="11">
        <v>702737238</v>
      </c>
      <c r="H9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1" s="10">
        <f>VALUE(IFERROR(MID(Table1[شرح],11,FIND("سهم",Table1[شرح])-11),0))</f>
        <v>106</v>
      </c>
      <c r="J941" s="10" t="str">
        <f>IFERROR(MID(Table1[شرح],FIND("سهم",Table1[شرح])+4,FIND("به نرخ",Table1[شرح])-FIND("سهم",Table1[شرح])-5),"")</f>
        <v>تولید ژلاتین کپسول ایران(دکپسول1)</v>
      </c>
      <c r="K941" s="10" t="str">
        <f>CHOOSE(MID(Table1[تاریخ],6,2),"فروردین","اردیبهشت","خرداد","تیر","مرداد","شهریور","مهر","آبان","آذر","دی","بهمن","اسفند")</f>
        <v>مرداد</v>
      </c>
      <c r="L941" s="10" t="str">
        <f>LEFT(Table1[[#All],[تاریخ]],4)</f>
        <v>1398</v>
      </c>
      <c r="M941" s="13" t="str">
        <f>Table1[سال]&amp;"-"&amp;Table1[ماه]</f>
        <v>1398-مرداد</v>
      </c>
      <c r="N941" s="9"/>
    </row>
    <row r="942" spans="1:14" ht="15.75" x14ac:dyDescent="0.25">
      <c r="A942" s="17" t="str">
        <f>IF(AND(C942&gt;='گزارش روزانه'!$F$2,C942&lt;='گزارش روزانه'!$F$4,J942='گزارش روزانه'!$D$6),MAX($A$1:A941)+1,"")</f>
        <v/>
      </c>
      <c r="B942" s="10">
        <v>941</v>
      </c>
      <c r="C942" s="10" t="s">
        <v>1884</v>
      </c>
      <c r="D942" s="10" t="s">
        <v>1895</v>
      </c>
      <c r="E942" s="11">
        <v>154844422</v>
      </c>
      <c r="F942" s="11">
        <v>0</v>
      </c>
      <c r="G942" s="11">
        <v>704280999</v>
      </c>
      <c r="H9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2" s="10">
        <f>VALUE(IFERROR(MID(Table1[شرح],11,FIND("سهم",Table1[شرح])-11),0))</f>
        <v>10638</v>
      </c>
      <c r="J942" s="10" t="str">
        <f>IFERROR(MID(Table1[شرح],FIND("سهم",Table1[شرح])+4,FIND("به نرخ",Table1[شرح])-FIND("سهم",Table1[شرح])-5),"")</f>
        <v>تولید ژلاتین کپسول ایران(دکپسول1)</v>
      </c>
      <c r="K942" s="10" t="str">
        <f>CHOOSE(MID(Table1[تاریخ],6,2),"فروردین","اردیبهشت","خرداد","تیر","مرداد","شهریور","مهر","آبان","آذر","دی","بهمن","اسفند")</f>
        <v>مرداد</v>
      </c>
      <c r="L942" s="10" t="str">
        <f>LEFT(Table1[[#All],[تاریخ]],4)</f>
        <v>1398</v>
      </c>
      <c r="M942" s="13" t="str">
        <f>Table1[سال]&amp;"-"&amp;Table1[ماه]</f>
        <v>1398-مرداد</v>
      </c>
      <c r="N942" s="9"/>
    </row>
    <row r="943" spans="1:14" ht="15.75" x14ac:dyDescent="0.25">
      <c r="A943" s="17" t="str">
        <f>IF(AND(C943&gt;='گزارش روزانه'!$F$2,C943&lt;='گزارش روزانه'!$F$4,J943='گزارش روزانه'!$D$6),MAX($A$1:A942)+1,"")</f>
        <v/>
      </c>
      <c r="B943" s="10">
        <v>942</v>
      </c>
      <c r="C943" s="10" t="s">
        <v>1884</v>
      </c>
      <c r="D943" s="10" t="s">
        <v>1896</v>
      </c>
      <c r="E943" s="11">
        <v>1542804</v>
      </c>
      <c r="F943" s="11">
        <v>0</v>
      </c>
      <c r="G943" s="11">
        <v>859125421</v>
      </c>
      <c r="H9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3" s="10">
        <f>VALUE(IFERROR(MID(Table1[شرح],11,FIND("سهم",Table1[شرح])-11),0))</f>
        <v>106</v>
      </c>
      <c r="J943" s="10" t="str">
        <f>IFERROR(MID(Table1[شرح],FIND("سهم",Table1[شرح])+4,FIND("به نرخ",Table1[شرح])-FIND("سهم",Table1[شرح])-5),"")</f>
        <v>تولید ژلاتین کپسول ایران(دکپسول1)</v>
      </c>
      <c r="K943" s="10" t="str">
        <f>CHOOSE(MID(Table1[تاریخ],6,2),"فروردین","اردیبهشت","خرداد","تیر","مرداد","شهریور","مهر","آبان","آذر","دی","بهمن","اسفند")</f>
        <v>مرداد</v>
      </c>
      <c r="L943" s="10" t="str">
        <f>LEFT(Table1[[#All],[تاریخ]],4)</f>
        <v>1398</v>
      </c>
      <c r="M943" s="13" t="str">
        <f>Table1[سال]&amp;"-"&amp;Table1[ماه]</f>
        <v>1398-مرداد</v>
      </c>
      <c r="N943" s="9"/>
    </row>
    <row r="944" spans="1:14" ht="15.75" x14ac:dyDescent="0.25">
      <c r="A944" s="17" t="str">
        <f>IF(AND(C944&gt;='گزارش روزانه'!$F$2,C944&lt;='گزارش روزانه'!$F$4,J944='گزارش روزانه'!$D$6),MAX($A$1:A943)+1,"")</f>
        <v/>
      </c>
      <c r="B944" s="10">
        <v>943</v>
      </c>
      <c r="C944" s="10" t="s">
        <v>1884</v>
      </c>
      <c r="D944" s="10" t="s">
        <v>1897</v>
      </c>
      <c r="E944" s="11">
        <v>1556389</v>
      </c>
      <c r="F944" s="11">
        <v>0</v>
      </c>
      <c r="G944" s="11">
        <v>860668225</v>
      </c>
      <c r="H9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4" s="10">
        <f>VALUE(IFERROR(MID(Table1[شرح],11,FIND("سهم",Table1[شرح])-11),0))</f>
        <v>107</v>
      </c>
      <c r="J944" s="10" t="str">
        <f>IFERROR(MID(Table1[شرح],FIND("سهم",Table1[شرح])+4,FIND("به نرخ",Table1[شرح])-FIND("سهم",Table1[شرح])-5),"")</f>
        <v>تولید ژلاتین کپسول ایران(دکپسول1)</v>
      </c>
      <c r="K944" s="10" t="str">
        <f>CHOOSE(MID(Table1[تاریخ],6,2),"فروردین","اردیبهشت","خرداد","تیر","مرداد","شهریور","مهر","آبان","آذر","دی","بهمن","اسفند")</f>
        <v>مرداد</v>
      </c>
      <c r="L944" s="10" t="str">
        <f>LEFT(Table1[[#All],[تاریخ]],4)</f>
        <v>1398</v>
      </c>
      <c r="M944" s="13" t="str">
        <f>Table1[سال]&amp;"-"&amp;Table1[ماه]</f>
        <v>1398-مرداد</v>
      </c>
      <c r="N944" s="9"/>
    </row>
    <row r="945" spans="1:14" ht="15.75" x14ac:dyDescent="0.25">
      <c r="A945" s="17" t="str">
        <f>IF(AND(C945&gt;='گزارش روزانه'!$F$2,C945&lt;='گزارش روزانه'!$F$4,J945='گزارش روزانه'!$D$6),MAX($A$1:A944)+1,"")</f>
        <v/>
      </c>
      <c r="B945" s="10">
        <v>944</v>
      </c>
      <c r="C945" s="10" t="s">
        <v>1884</v>
      </c>
      <c r="D945" s="10" t="s">
        <v>1898</v>
      </c>
      <c r="E945" s="11">
        <v>1046062</v>
      </c>
      <c r="F945" s="11">
        <v>0</v>
      </c>
      <c r="G945" s="11">
        <v>862224614</v>
      </c>
      <c r="H9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5" s="10">
        <f>VALUE(IFERROR(MID(Table1[شرح],11,FIND("سهم",Table1[شرح])-11),0))</f>
        <v>72</v>
      </c>
      <c r="J945" s="10" t="str">
        <f>IFERROR(MID(Table1[شرح],FIND("سهم",Table1[شرح])+4,FIND("به نرخ",Table1[شرح])-FIND("سهم",Table1[شرح])-5),"")</f>
        <v>تولید ژلاتین کپسول ایران(دکپسول1)</v>
      </c>
      <c r="K945" s="10" t="str">
        <f>CHOOSE(MID(Table1[تاریخ],6,2),"فروردین","اردیبهشت","خرداد","تیر","مرداد","شهریور","مهر","آبان","آذر","دی","بهمن","اسفند")</f>
        <v>مرداد</v>
      </c>
      <c r="L945" s="10" t="str">
        <f>LEFT(Table1[[#All],[تاریخ]],4)</f>
        <v>1398</v>
      </c>
      <c r="M945" s="13" t="str">
        <f>Table1[سال]&amp;"-"&amp;Table1[ماه]</f>
        <v>1398-مرداد</v>
      </c>
      <c r="N945" s="9"/>
    </row>
    <row r="946" spans="1:14" ht="15.75" x14ac:dyDescent="0.25">
      <c r="A946" s="17" t="str">
        <f>IF(AND(C946&gt;='گزارش روزانه'!$F$2,C946&lt;='گزارش روزانه'!$F$4,J946='گزارش روزانه'!$D$6),MAX($A$1:A945)+1,"")</f>
        <v/>
      </c>
      <c r="B946" s="10">
        <v>945</v>
      </c>
      <c r="C946" s="10" t="s">
        <v>1884</v>
      </c>
      <c r="D946" s="10" t="s">
        <v>1899</v>
      </c>
      <c r="E946" s="11">
        <v>1756503</v>
      </c>
      <c r="F946" s="11">
        <v>0</v>
      </c>
      <c r="G946" s="11">
        <v>863270676</v>
      </c>
      <c r="H9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6" s="10">
        <f>VALUE(IFERROR(MID(Table1[شرح],11,FIND("سهم",Table1[شرح])-11),0))</f>
        <v>121</v>
      </c>
      <c r="J946" s="10" t="str">
        <f>IFERROR(MID(Table1[شرح],FIND("سهم",Table1[شرح])+4,FIND("به نرخ",Table1[شرح])-FIND("سهم",Table1[شرح])-5),"")</f>
        <v>تولید ژلاتین کپسول ایران(دکپسول1)</v>
      </c>
      <c r="K946" s="10" t="str">
        <f>CHOOSE(MID(Table1[تاریخ],6,2),"فروردین","اردیبهشت","خرداد","تیر","مرداد","شهریور","مهر","آبان","آذر","دی","بهمن","اسفند")</f>
        <v>مرداد</v>
      </c>
      <c r="L946" s="10" t="str">
        <f>LEFT(Table1[[#All],[تاریخ]],4)</f>
        <v>1398</v>
      </c>
      <c r="M946" s="13" t="str">
        <f>Table1[سال]&amp;"-"&amp;Table1[ماه]</f>
        <v>1398-مرداد</v>
      </c>
      <c r="N946" s="9"/>
    </row>
    <row r="947" spans="1:14" ht="15.75" x14ac:dyDescent="0.25">
      <c r="A947" s="17" t="str">
        <f>IF(AND(C947&gt;='گزارش روزانه'!$F$2,C947&lt;='گزارش روزانه'!$F$4,J947='گزارش روزانه'!$D$6),MAX($A$1:A946)+1,"")</f>
        <v/>
      </c>
      <c r="B947" s="10">
        <v>946</v>
      </c>
      <c r="C947" s="10" t="s">
        <v>1884</v>
      </c>
      <c r="D947" s="10" t="s">
        <v>1900</v>
      </c>
      <c r="E947" s="11">
        <v>233265711</v>
      </c>
      <c r="F947" s="11">
        <v>0</v>
      </c>
      <c r="G947" s="11">
        <v>865027179</v>
      </c>
      <c r="H9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7" s="10">
        <f>VALUE(IFERROR(MID(Table1[شرح],11,FIND("سهم",Table1[شرح])-11),0))</f>
        <v>16070</v>
      </c>
      <c r="J947" s="10" t="str">
        <f>IFERROR(MID(Table1[شرح],FIND("سهم",Table1[شرح])+4,FIND("به نرخ",Table1[شرح])-FIND("سهم",Table1[شرح])-5),"")</f>
        <v>تولید ژلاتین کپسول ایران(دکپسول1)</v>
      </c>
      <c r="K947" s="10" t="str">
        <f>CHOOSE(MID(Table1[تاریخ],6,2),"فروردین","اردیبهشت","خرداد","تیر","مرداد","شهریور","مهر","آبان","آذر","دی","بهمن","اسفند")</f>
        <v>مرداد</v>
      </c>
      <c r="L947" s="10" t="str">
        <f>LEFT(Table1[[#All],[تاریخ]],4)</f>
        <v>1398</v>
      </c>
      <c r="M947" s="13" t="str">
        <f>Table1[سال]&amp;"-"&amp;Table1[ماه]</f>
        <v>1398-مرداد</v>
      </c>
      <c r="N947" s="9"/>
    </row>
    <row r="948" spans="1:14" ht="15.75" x14ac:dyDescent="0.25">
      <c r="A948" s="17" t="str">
        <f>IF(AND(C948&gt;='گزارش روزانه'!$F$2,C948&lt;='گزارش روزانه'!$F$4,J948='گزارش روزانه'!$D$6),MAX($A$1:A947)+1,"")</f>
        <v/>
      </c>
      <c r="B948" s="10">
        <v>947</v>
      </c>
      <c r="C948" s="10" t="s">
        <v>1884</v>
      </c>
      <c r="D948" s="10" t="s">
        <v>1901</v>
      </c>
      <c r="E948" s="11">
        <v>1915923</v>
      </c>
      <c r="F948" s="11">
        <v>0</v>
      </c>
      <c r="G948" s="11">
        <v>1098292890</v>
      </c>
      <c r="H9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8" s="10">
        <f>VALUE(IFERROR(MID(Table1[شرح],11,FIND("سهم",Table1[شرح])-11),0))</f>
        <v>132</v>
      </c>
      <c r="J948" s="10" t="str">
        <f>IFERROR(MID(Table1[شرح],FIND("سهم",Table1[شرح])+4,FIND("به نرخ",Table1[شرح])-FIND("سهم",Table1[شرح])-5),"")</f>
        <v>تولید ژلاتین کپسول ایران(دکپسول1)</v>
      </c>
      <c r="K948" s="10" t="str">
        <f>CHOOSE(MID(Table1[تاریخ],6,2),"فروردین","اردیبهشت","خرداد","تیر","مرداد","شهریور","مهر","آبان","آذر","دی","بهمن","اسفند")</f>
        <v>مرداد</v>
      </c>
      <c r="L948" s="10" t="str">
        <f>LEFT(Table1[[#All],[تاریخ]],4)</f>
        <v>1398</v>
      </c>
      <c r="M948" s="13" t="str">
        <f>Table1[سال]&amp;"-"&amp;Table1[ماه]</f>
        <v>1398-مرداد</v>
      </c>
      <c r="N948" s="9"/>
    </row>
    <row r="949" spans="1:14" ht="15.75" x14ac:dyDescent="0.25">
      <c r="A949" s="17" t="str">
        <f>IF(AND(C949&gt;='گزارش روزانه'!$F$2,C949&lt;='گزارش روزانه'!$F$4,J949='گزارش روزانه'!$D$6),MAX($A$1:A948)+1,"")</f>
        <v/>
      </c>
      <c r="B949" s="10">
        <v>948</v>
      </c>
      <c r="C949" s="10" t="s">
        <v>1884</v>
      </c>
      <c r="D949" s="10" t="s">
        <v>1902</v>
      </c>
      <c r="E949" s="11">
        <v>1538119</v>
      </c>
      <c r="F949" s="11">
        <v>0</v>
      </c>
      <c r="G949" s="11">
        <v>1100208813</v>
      </c>
      <c r="H9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49" s="10">
        <f>VALUE(IFERROR(MID(Table1[شرح],11,FIND("سهم",Table1[شرح])-11),0))</f>
        <v>106</v>
      </c>
      <c r="J949" s="10" t="str">
        <f>IFERROR(MID(Table1[شرح],FIND("سهم",Table1[شرح])+4,FIND("به نرخ",Table1[شرح])-FIND("سهم",Table1[شرح])-5),"")</f>
        <v>تولید ژلاتین کپسول ایران(دکپسول1)</v>
      </c>
      <c r="K949" s="10" t="str">
        <f>CHOOSE(MID(Table1[تاریخ],6,2),"فروردین","اردیبهشت","خرداد","تیر","مرداد","شهریور","مهر","آبان","آذر","دی","بهمن","اسفند")</f>
        <v>مرداد</v>
      </c>
      <c r="L949" s="10" t="str">
        <f>LEFT(Table1[[#All],[تاریخ]],4)</f>
        <v>1398</v>
      </c>
      <c r="M949" s="13" t="str">
        <f>Table1[سال]&amp;"-"&amp;Table1[ماه]</f>
        <v>1398-مرداد</v>
      </c>
      <c r="N949" s="9"/>
    </row>
    <row r="950" spans="1:14" ht="15.75" x14ac:dyDescent="0.25">
      <c r="A950" s="17" t="str">
        <f>IF(AND(C950&gt;='گزارش روزانه'!$F$2,C950&lt;='گزارش روزانه'!$F$4,J950='گزارش روزانه'!$D$6),MAX($A$1:A949)+1,"")</f>
        <v/>
      </c>
      <c r="B950" s="10">
        <v>949</v>
      </c>
      <c r="C950" s="10" t="s">
        <v>1884</v>
      </c>
      <c r="D950" s="10" t="s">
        <v>1903</v>
      </c>
      <c r="E950" s="11">
        <v>19747529</v>
      </c>
      <c r="F950" s="11">
        <v>0</v>
      </c>
      <c r="G950" s="11">
        <v>1101746932</v>
      </c>
      <c r="H9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0" s="10">
        <f>VALUE(IFERROR(MID(Table1[شرح],11,FIND("سهم",Table1[شرح])-11),0))</f>
        <v>1361</v>
      </c>
      <c r="J950" s="10" t="str">
        <f>IFERROR(MID(Table1[شرح],FIND("سهم",Table1[شرح])+4,FIND("به نرخ",Table1[شرح])-FIND("سهم",Table1[شرح])-5),"")</f>
        <v>تولید ژلاتین کپسول ایران(دکپسول1)</v>
      </c>
      <c r="K950" s="10" t="str">
        <f>CHOOSE(MID(Table1[تاریخ],6,2),"فروردین","اردیبهشت","خرداد","تیر","مرداد","شهریور","مهر","آبان","آذر","دی","بهمن","اسفند")</f>
        <v>مرداد</v>
      </c>
      <c r="L950" s="10" t="str">
        <f>LEFT(Table1[[#All],[تاریخ]],4)</f>
        <v>1398</v>
      </c>
      <c r="M950" s="13" t="str">
        <f>Table1[سال]&amp;"-"&amp;Table1[ماه]</f>
        <v>1398-مرداد</v>
      </c>
      <c r="N950" s="9"/>
    </row>
    <row r="951" spans="1:14" ht="15.75" x14ac:dyDescent="0.25">
      <c r="A951" s="17" t="str">
        <f>IF(AND(C951&gt;='گزارش روزانه'!$F$2,C951&lt;='گزارش روزانه'!$F$4,J951='گزارش روزانه'!$D$6),MAX($A$1:A950)+1,"")</f>
        <v/>
      </c>
      <c r="B951" s="10">
        <v>950</v>
      </c>
      <c r="C951" s="10" t="s">
        <v>1884</v>
      </c>
      <c r="D951" s="10" t="s">
        <v>1904</v>
      </c>
      <c r="E951" s="11">
        <v>8240859</v>
      </c>
      <c r="F951" s="11">
        <v>0</v>
      </c>
      <c r="G951" s="11">
        <v>1121494461</v>
      </c>
      <c r="H9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1" s="10">
        <f>VALUE(IFERROR(MID(Table1[شرح],11,FIND("سهم",Table1[شرح])-11),0))</f>
        <v>568</v>
      </c>
      <c r="J951" s="10" t="str">
        <f>IFERROR(MID(Table1[شرح],FIND("سهم",Table1[شرح])+4,FIND("به نرخ",Table1[شرح])-FIND("سهم",Table1[شرح])-5),"")</f>
        <v>تولید ژلاتین کپسول ایران(دکپسول1)</v>
      </c>
      <c r="K951" s="10" t="str">
        <f>CHOOSE(MID(Table1[تاریخ],6,2),"فروردین","اردیبهشت","خرداد","تیر","مرداد","شهریور","مهر","آبان","آذر","دی","بهمن","اسفند")</f>
        <v>مرداد</v>
      </c>
      <c r="L951" s="10" t="str">
        <f>LEFT(Table1[[#All],[تاریخ]],4)</f>
        <v>1398</v>
      </c>
      <c r="M951" s="13" t="str">
        <f>Table1[سال]&amp;"-"&amp;Table1[ماه]</f>
        <v>1398-مرداد</v>
      </c>
      <c r="N951" s="9"/>
    </row>
    <row r="952" spans="1:14" ht="15.75" x14ac:dyDescent="0.25">
      <c r="A952" s="17" t="str">
        <f>IF(AND(C952&gt;='گزارش روزانه'!$F$2,C952&lt;='گزارش روزانه'!$F$4,J952='گزارش روزانه'!$D$6),MAX($A$1:A951)+1,"")</f>
        <v/>
      </c>
      <c r="B952" s="10">
        <v>951</v>
      </c>
      <c r="C952" s="10" t="s">
        <v>1884</v>
      </c>
      <c r="D952" s="10" t="s">
        <v>1905</v>
      </c>
      <c r="E952" s="11">
        <v>26838995</v>
      </c>
      <c r="F952" s="11">
        <v>0</v>
      </c>
      <c r="G952" s="11">
        <v>1129735320</v>
      </c>
      <c r="H9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2" s="10">
        <f>VALUE(IFERROR(MID(Table1[شرح],11,FIND("سهم",Table1[شرح])-11),0))</f>
        <v>1850</v>
      </c>
      <c r="J952" s="10" t="str">
        <f>IFERROR(MID(Table1[شرح],FIND("سهم",Table1[شرح])+4,FIND("به نرخ",Table1[شرح])-FIND("سهم",Table1[شرح])-5),"")</f>
        <v>تولید ژلاتین کپسول ایران(دکپسول1)</v>
      </c>
      <c r="K952" s="10" t="str">
        <f>CHOOSE(MID(Table1[تاریخ],6,2),"فروردین","اردیبهشت","خرداد","تیر","مرداد","شهریور","مهر","آبان","آذر","دی","بهمن","اسفند")</f>
        <v>مرداد</v>
      </c>
      <c r="L952" s="10" t="str">
        <f>LEFT(Table1[[#All],[تاریخ]],4)</f>
        <v>1398</v>
      </c>
      <c r="M952" s="13" t="str">
        <f>Table1[سال]&amp;"-"&amp;Table1[ماه]</f>
        <v>1398-مرداد</v>
      </c>
      <c r="N952" s="9"/>
    </row>
    <row r="953" spans="1:14" ht="15.75" x14ac:dyDescent="0.25">
      <c r="A953" s="17" t="str">
        <f>IF(AND(C953&gt;='گزارش روزانه'!$F$2,C953&lt;='گزارش روزانه'!$F$4,J953='گزارش روزانه'!$D$6),MAX($A$1:A952)+1,"")</f>
        <v/>
      </c>
      <c r="B953" s="10">
        <v>952</v>
      </c>
      <c r="C953" s="10" t="s">
        <v>1884</v>
      </c>
      <c r="D953" s="10" t="s">
        <v>1906</v>
      </c>
      <c r="E953" s="11">
        <v>84625399</v>
      </c>
      <c r="F953" s="11">
        <v>0</v>
      </c>
      <c r="G953" s="11">
        <v>1156574315</v>
      </c>
      <c r="H9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3" s="10">
        <f>VALUE(IFERROR(MID(Table1[شرح],11,FIND("سهم",Table1[شرح])-11),0))</f>
        <v>5834</v>
      </c>
      <c r="J953" s="10" t="str">
        <f>IFERROR(MID(Table1[شرح],FIND("سهم",Table1[شرح])+4,FIND("به نرخ",Table1[شرح])-FIND("سهم",Table1[شرح])-5),"")</f>
        <v>تولید ژلاتین کپسول ایران(دکپسول1)</v>
      </c>
      <c r="K953" s="10" t="str">
        <f>CHOOSE(MID(Table1[تاریخ],6,2),"فروردین","اردیبهشت","خرداد","تیر","مرداد","شهریور","مهر","آبان","آذر","دی","بهمن","اسفند")</f>
        <v>مرداد</v>
      </c>
      <c r="L953" s="10" t="str">
        <f>LEFT(Table1[[#All],[تاریخ]],4)</f>
        <v>1398</v>
      </c>
      <c r="M953" s="13" t="str">
        <f>Table1[سال]&amp;"-"&amp;Table1[ماه]</f>
        <v>1398-مرداد</v>
      </c>
      <c r="N953" s="9"/>
    </row>
    <row r="954" spans="1:14" ht="15.75" x14ac:dyDescent="0.25">
      <c r="A954" s="17" t="str">
        <f>IF(AND(C954&gt;='گزارش روزانه'!$F$2,C954&lt;='گزارش روزانه'!$F$4,J954='گزارش روزانه'!$D$6),MAX($A$1:A953)+1,"")</f>
        <v/>
      </c>
      <c r="B954" s="10">
        <v>953</v>
      </c>
      <c r="C954" s="10" t="s">
        <v>1884</v>
      </c>
      <c r="D954" s="10" t="s">
        <v>1907</v>
      </c>
      <c r="E954" s="11">
        <v>1058390</v>
      </c>
      <c r="F954" s="11">
        <v>0</v>
      </c>
      <c r="G954" s="11">
        <v>1241199714</v>
      </c>
      <c r="H9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4" s="10">
        <f>VALUE(IFERROR(MID(Table1[شرح],11,FIND("سهم",Table1[شرح])-11),0))</f>
        <v>73</v>
      </c>
      <c r="J954" s="10" t="str">
        <f>IFERROR(MID(Table1[شرح],FIND("سهم",Table1[شرح])+4,FIND("به نرخ",Table1[شرح])-FIND("سهم",Table1[شرح])-5),"")</f>
        <v>تولید ژلاتین کپسول ایران(دکپسول1)</v>
      </c>
      <c r="K954" s="10" t="str">
        <f>CHOOSE(MID(Table1[تاریخ],6,2),"فروردین","اردیبهشت","خرداد","تیر","مرداد","شهریور","مهر","آبان","آذر","دی","بهمن","اسفند")</f>
        <v>مرداد</v>
      </c>
      <c r="L954" s="10" t="str">
        <f>LEFT(Table1[[#All],[تاریخ]],4)</f>
        <v>1398</v>
      </c>
      <c r="M954" s="13" t="str">
        <f>Table1[سال]&amp;"-"&amp;Table1[ماه]</f>
        <v>1398-مرداد</v>
      </c>
      <c r="N954" s="9"/>
    </row>
    <row r="955" spans="1:14" ht="15.75" x14ac:dyDescent="0.25">
      <c r="A955" s="17" t="str">
        <f>IF(AND(C955&gt;='گزارش روزانه'!$F$2,C955&lt;='گزارش روزانه'!$F$4,J955='گزارش روزانه'!$D$6),MAX($A$1:A954)+1,"")</f>
        <v/>
      </c>
      <c r="B955" s="10">
        <v>954</v>
      </c>
      <c r="C955" s="10" t="s">
        <v>1884</v>
      </c>
      <c r="D955" s="10" t="s">
        <v>1908</v>
      </c>
      <c r="E955" s="11">
        <v>1551017</v>
      </c>
      <c r="F955" s="11">
        <v>0</v>
      </c>
      <c r="G955" s="11">
        <v>1242258104</v>
      </c>
      <c r="H9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5" s="10">
        <f>VALUE(IFERROR(MID(Table1[شرح],11,FIND("سهم",Table1[شرح])-11),0))</f>
        <v>107</v>
      </c>
      <c r="J955" s="10" t="str">
        <f>IFERROR(MID(Table1[شرح],FIND("سهم",Table1[شرح])+4,FIND("به نرخ",Table1[شرح])-FIND("سهم",Table1[شرح])-5),"")</f>
        <v>تولید ژلاتین کپسول ایران(دکپسول1)</v>
      </c>
      <c r="K955" s="10" t="str">
        <f>CHOOSE(MID(Table1[تاریخ],6,2),"فروردین","اردیبهشت","خرداد","تیر","مرداد","شهریور","مهر","آبان","آذر","دی","بهمن","اسفند")</f>
        <v>مرداد</v>
      </c>
      <c r="L955" s="10" t="str">
        <f>LEFT(Table1[[#All],[تاریخ]],4)</f>
        <v>1398</v>
      </c>
      <c r="M955" s="13" t="str">
        <f>Table1[سال]&amp;"-"&amp;Table1[ماه]</f>
        <v>1398-مرداد</v>
      </c>
      <c r="N955" s="9"/>
    </row>
    <row r="956" spans="1:14" ht="15.75" x14ac:dyDescent="0.25">
      <c r="A956" s="17" t="str">
        <f>IF(AND(C956&gt;='گزارش روزانه'!$F$2,C956&lt;='گزارش روزانه'!$F$4,J956='گزارش روزانه'!$D$6),MAX($A$1:A955)+1,"")</f>
        <v/>
      </c>
      <c r="B956" s="10">
        <v>955</v>
      </c>
      <c r="C956" s="10" t="s">
        <v>1884</v>
      </c>
      <c r="D956" s="10" t="s">
        <v>1909</v>
      </c>
      <c r="E956" s="11">
        <v>254757280</v>
      </c>
      <c r="F956" s="11">
        <v>0</v>
      </c>
      <c r="G956" s="11">
        <v>1243809121</v>
      </c>
      <c r="H9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6" s="10">
        <f>VALUE(IFERROR(MID(Table1[شرح],11,FIND("سهم",Table1[شرح])-11),0))</f>
        <v>17581</v>
      </c>
      <c r="J956" s="10" t="str">
        <f>IFERROR(MID(Table1[شرح],FIND("سهم",Table1[شرح])+4,FIND("به نرخ",Table1[شرح])-FIND("سهم",Table1[شرح])-5),"")</f>
        <v>تولید ژلاتین کپسول ایران(دکپسول1)</v>
      </c>
      <c r="K956" s="10" t="str">
        <f>CHOOSE(MID(Table1[تاریخ],6,2),"فروردین","اردیبهشت","خرداد","تیر","مرداد","شهریور","مهر","آبان","آذر","دی","بهمن","اسفند")</f>
        <v>مرداد</v>
      </c>
      <c r="L956" s="10" t="str">
        <f>LEFT(Table1[[#All],[تاریخ]],4)</f>
        <v>1398</v>
      </c>
      <c r="M956" s="13" t="str">
        <f>Table1[سال]&amp;"-"&amp;Table1[ماه]</f>
        <v>1398-مرداد</v>
      </c>
      <c r="N956" s="9"/>
    </row>
    <row r="957" spans="1:14" ht="15.75" x14ac:dyDescent="0.25">
      <c r="A957" s="17" t="str">
        <f>IF(AND(C957&gt;='گزارش روزانه'!$F$2,C957&lt;='گزارش روزانه'!$F$4,J957='گزارش روزانه'!$D$6),MAX($A$1:A956)+1,"")</f>
        <v/>
      </c>
      <c r="B957" s="10">
        <v>956</v>
      </c>
      <c r="C957" s="10" t="s">
        <v>1884</v>
      </c>
      <c r="D957" s="10" t="s">
        <v>1910</v>
      </c>
      <c r="E957" s="11">
        <v>181080890</v>
      </c>
      <c r="F957" s="11">
        <v>0</v>
      </c>
      <c r="G957" s="11">
        <v>1498566401</v>
      </c>
      <c r="H9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7" s="10">
        <f>VALUE(IFERROR(MID(Table1[شرح],11,FIND("سهم",Table1[شرح])-11),0))</f>
        <v>12500</v>
      </c>
      <c r="J957" s="10" t="str">
        <f>IFERROR(MID(Table1[شرح],FIND("سهم",Table1[شرح])+4,FIND("به نرخ",Table1[شرح])-FIND("سهم",Table1[شرح])-5),"")</f>
        <v>تولید ژلاتین کپسول ایران(دکپسول1)</v>
      </c>
      <c r="K957" s="10" t="str">
        <f>CHOOSE(MID(Table1[تاریخ],6,2),"فروردین","اردیبهشت","خرداد","تیر","مرداد","شهریور","مهر","آبان","آذر","دی","بهمن","اسفند")</f>
        <v>مرداد</v>
      </c>
      <c r="L957" s="10" t="str">
        <f>LEFT(Table1[[#All],[تاریخ]],4)</f>
        <v>1398</v>
      </c>
      <c r="M957" s="13" t="str">
        <f>Table1[سال]&amp;"-"&amp;Table1[ماه]</f>
        <v>1398-مرداد</v>
      </c>
      <c r="N957" s="9"/>
    </row>
    <row r="958" spans="1:14" ht="15.75" x14ac:dyDescent="0.25">
      <c r="A958" s="17" t="str">
        <f>IF(AND(C958&gt;='گزارش روزانه'!$F$2,C958&lt;='گزارش روزانه'!$F$4,J958='گزارش روزانه'!$D$6),MAX($A$1:A957)+1,"")</f>
        <v/>
      </c>
      <c r="B958" s="10">
        <v>957</v>
      </c>
      <c r="C958" s="10" t="s">
        <v>1884</v>
      </c>
      <c r="D958" s="10" t="s">
        <v>1911</v>
      </c>
      <c r="E958" s="11">
        <v>4693282</v>
      </c>
      <c r="F958" s="11">
        <v>0</v>
      </c>
      <c r="G958" s="11">
        <v>1679647291</v>
      </c>
      <c r="H9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8" s="10">
        <f>VALUE(IFERROR(MID(Table1[شرح],11,FIND("سهم",Table1[شرح])-11),0))</f>
        <v>324</v>
      </c>
      <c r="J958" s="10" t="str">
        <f>IFERROR(MID(Table1[شرح],FIND("سهم",Table1[شرح])+4,FIND("به نرخ",Table1[شرح])-FIND("سهم",Table1[شرح])-5),"")</f>
        <v>تولید ژلاتین کپسول ایران(دکپسول1)</v>
      </c>
      <c r="K958" s="10" t="str">
        <f>CHOOSE(MID(Table1[تاریخ],6,2),"فروردین","اردیبهشت","خرداد","تیر","مرداد","شهریور","مهر","آبان","آذر","دی","بهمن","اسفند")</f>
        <v>مرداد</v>
      </c>
      <c r="L958" s="10" t="str">
        <f>LEFT(Table1[[#All],[تاریخ]],4)</f>
        <v>1398</v>
      </c>
      <c r="M958" s="13" t="str">
        <f>Table1[سال]&amp;"-"&amp;Table1[ماه]</f>
        <v>1398-مرداد</v>
      </c>
      <c r="N958" s="9"/>
    </row>
    <row r="959" spans="1:14" ht="15.75" x14ac:dyDescent="0.25">
      <c r="A959" s="17" t="str">
        <f>IF(AND(C959&gt;='گزارش روزانه'!$F$2,C959&lt;='گزارش روزانه'!$F$4,J959='گزارش روزانه'!$D$6),MAX($A$1:A958)+1,"")</f>
        <v/>
      </c>
      <c r="B959" s="10">
        <v>958</v>
      </c>
      <c r="C959" s="10" t="s">
        <v>1884</v>
      </c>
      <c r="D959" s="10" t="s">
        <v>1912</v>
      </c>
      <c r="E959" s="11">
        <v>1535243</v>
      </c>
      <c r="F959" s="11">
        <v>0</v>
      </c>
      <c r="G959" s="11">
        <v>1684340573</v>
      </c>
      <c r="H9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59" s="10">
        <f>VALUE(IFERROR(MID(Table1[شرح],11,FIND("سهم",Table1[شرح])-11),0))</f>
        <v>106</v>
      </c>
      <c r="J959" s="10" t="str">
        <f>IFERROR(MID(Table1[شرح],FIND("سهم",Table1[شرح])+4,FIND("به نرخ",Table1[شرح])-FIND("سهم",Table1[شرح])-5),"")</f>
        <v>تولید ژلاتین کپسول ایران(دکپسول1)</v>
      </c>
      <c r="K959" s="10" t="str">
        <f>CHOOSE(MID(Table1[تاریخ],6,2),"فروردین","اردیبهشت","خرداد","تیر","مرداد","شهریور","مهر","آبان","آذر","دی","بهمن","اسفند")</f>
        <v>مرداد</v>
      </c>
      <c r="L959" s="10" t="str">
        <f>LEFT(Table1[[#All],[تاریخ]],4)</f>
        <v>1398</v>
      </c>
      <c r="M959" s="13" t="str">
        <f>Table1[سال]&amp;"-"&amp;Table1[ماه]</f>
        <v>1398-مرداد</v>
      </c>
      <c r="N959" s="9"/>
    </row>
    <row r="960" spans="1:14" ht="15.75" x14ac:dyDescent="0.25">
      <c r="A960" s="17" t="str">
        <f>IF(AND(C960&gt;='گزارش روزانه'!$F$2,C960&lt;='گزارش روزانه'!$F$4,J960='گزارش روزانه'!$D$6),MAX($A$1:A959)+1,"")</f>
        <v/>
      </c>
      <c r="B960" s="10">
        <v>959</v>
      </c>
      <c r="C960" s="10" t="s">
        <v>1884</v>
      </c>
      <c r="D960" s="10" t="s">
        <v>1913</v>
      </c>
      <c r="E960" s="11">
        <v>55033317</v>
      </c>
      <c r="F960" s="11">
        <v>0</v>
      </c>
      <c r="G960" s="11">
        <v>1685875816</v>
      </c>
      <c r="H9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0" s="10">
        <f>VALUE(IFERROR(MID(Table1[شرح],11,FIND("سهم",Table1[شرح])-11),0))</f>
        <v>3800</v>
      </c>
      <c r="J960" s="10" t="str">
        <f>IFERROR(MID(Table1[شرح],FIND("سهم",Table1[شرح])+4,FIND("به نرخ",Table1[شرح])-FIND("سهم",Table1[شرح])-5),"")</f>
        <v>تولید ژلاتین کپسول ایران(دکپسول1)</v>
      </c>
      <c r="K960" s="10" t="str">
        <f>CHOOSE(MID(Table1[تاریخ],6,2),"فروردین","اردیبهشت","خرداد","تیر","مرداد","شهریور","مهر","آبان","آذر","دی","بهمن","اسفند")</f>
        <v>مرداد</v>
      </c>
      <c r="L960" s="10" t="str">
        <f>LEFT(Table1[[#All],[تاریخ]],4)</f>
        <v>1398</v>
      </c>
      <c r="M960" s="13" t="str">
        <f>Table1[سال]&amp;"-"&amp;Table1[ماه]</f>
        <v>1398-مرداد</v>
      </c>
      <c r="N960" s="9"/>
    </row>
    <row r="961" spans="1:14" ht="15.75" x14ac:dyDescent="0.25">
      <c r="A961" s="17" t="str">
        <f>IF(AND(C961&gt;='گزارش روزانه'!$F$2,C961&lt;='گزارش روزانه'!$F$4,J961='گزارش روزانه'!$D$6),MAX($A$1:A960)+1,"")</f>
        <v/>
      </c>
      <c r="B961" s="10">
        <v>960</v>
      </c>
      <c r="C961" s="10" t="s">
        <v>1884</v>
      </c>
      <c r="D961" s="10" t="s">
        <v>1914</v>
      </c>
      <c r="E961" s="11">
        <v>400748756</v>
      </c>
      <c r="F961" s="11">
        <v>0</v>
      </c>
      <c r="G961" s="11">
        <v>1740909133</v>
      </c>
      <c r="H9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1" s="10">
        <f>VALUE(IFERROR(MID(Table1[شرح],11,FIND("سهم",Table1[شرح])-11),0))</f>
        <v>27704</v>
      </c>
      <c r="J961" s="10" t="str">
        <f>IFERROR(MID(Table1[شرح],FIND("سهم",Table1[شرح])+4,FIND("به نرخ",Table1[شرح])-FIND("سهم",Table1[شرح])-5),"")</f>
        <v>تولید ژلاتین کپسول ایران(دکپسول1)</v>
      </c>
      <c r="K961" s="10" t="str">
        <f>CHOOSE(MID(Table1[تاریخ],6,2),"فروردین","اردیبهشت","خرداد","تیر","مرداد","شهریور","مهر","آبان","آذر","دی","بهمن","اسفند")</f>
        <v>مرداد</v>
      </c>
      <c r="L961" s="10" t="str">
        <f>LEFT(Table1[[#All],[تاریخ]],4)</f>
        <v>1398</v>
      </c>
      <c r="M961" s="13" t="str">
        <f>Table1[سال]&amp;"-"&amp;Table1[ماه]</f>
        <v>1398-مرداد</v>
      </c>
      <c r="N961" s="9"/>
    </row>
    <row r="962" spans="1:14" ht="15.75" x14ac:dyDescent="0.25">
      <c r="A962" s="17" t="str">
        <f>IF(AND(C962&gt;='گزارش روزانه'!$F$2,C962&lt;='گزارش روزانه'!$F$4,J962='گزارش روزانه'!$D$6),MAX($A$1:A961)+1,"")</f>
        <v/>
      </c>
      <c r="B962" s="10">
        <v>961</v>
      </c>
      <c r="C962" s="10" t="s">
        <v>1884</v>
      </c>
      <c r="D962" s="10" t="s">
        <v>1915</v>
      </c>
      <c r="E962" s="11">
        <v>2009290</v>
      </c>
      <c r="F962" s="11">
        <v>0</v>
      </c>
      <c r="G962" s="11">
        <v>2141657889</v>
      </c>
      <c r="H9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2" s="10">
        <f>VALUE(IFERROR(MID(Table1[شرح],11,FIND("سهم",Table1[شرح])-11),0))</f>
        <v>139</v>
      </c>
      <c r="J962" s="10" t="str">
        <f>IFERROR(MID(Table1[شرح],FIND("سهم",Table1[شرح])+4,FIND("به نرخ",Table1[شرح])-FIND("سهم",Table1[شرح])-5),"")</f>
        <v>تولید ژلاتین کپسول ایران(دکپسول1)</v>
      </c>
      <c r="K962" s="10" t="str">
        <f>CHOOSE(MID(Table1[تاریخ],6,2),"فروردین","اردیبهشت","خرداد","تیر","مرداد","شهریور","مهر","آبان","آذر","دی","بهمن","اسفند")</f>
        <v>مرداد</v>
      </c>
      <c r="L962" s="10" t="str">
        <f>LEFT(Table1[[#All],[تاریخ]],4)</f>
        <v>1398</v>
      </c>
      <c r="M962" s="13" t="str">
        <f>Table1[سال]&amp;"-"&amp;Table1[ماه]</f>
        <v>1398-مرداد</v>
      </c>
      <c r="N962" s="9"/>
    </row>
    <row r="963" spans="1:14" ht="15.75" x14ac:dyDescent="0.25">
      <c r="A963" s="17" t="str">
        <f>IF(AND(C963&gt;='گزارش روزانه'!$F$2,C963&lt;='گزارش روزانه'!$F$4,J963='گزارش روزانه'!$D$6),MAX($A$1:A962)+1,"")</f>
        <v/>
      </c>
      <c r="B963" s="10">
        <v>962</v>
      </c>
      <c r="C963" s="10" t="s">
        <v>1884</v>
      </c>
      <c r="D963" s="10" t="s">
        <v>1916</v>
      </c>
      <c r="E963" s="11">
        <v>14218578</v>
      </c>
      <c r="F963" s="11">
        <v>0</v>
      </c>
      <c r="G963" s="11">
        <v>2143667179</v>
      </c>
      <c r="H9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3" s="10">
        <f>VALUE(IFERROR(MID(Table1[شرح],11,FIND("سهم",Table1[شرح])-11),0))</f>
        <v>1160</v>
      </c>
      <c r="J963" s="10" t="str">
        <f>IFERROR(MID(Table1[شرح],FIND("سهم",Table1[شرح])+4,FIND("به نرخ",Table1[شرح])-FIND("سهم",Table1[شرح])-5),"")</f>
        <v>گوشت مرغ ماهان(زماهان1)</v>
      </c>
      <c r="K963" s="10" t="str">
        <f>CHOOSE(MID(Table1[تاریخ],6,2),"فروردین","اردیبهشت","خرداد","تیر","مرداد","شهریور","مهر","آبان","آذر","دی","بهمن","اسفند")</f>
        <v>مرداد</v>
      </c>
      <c r="L963" s="10" t="str">
        <f>LEFT(Table1[[#All],[تاریخ]],4)</f>
        <v>1398</v>
      </c>
      <c r="M963" s="13" t="str">
        <f>Table1[سال]&amp;"-"&amp;Table1[ماه]</f>
        <v>1398-مرداد</v>
      </c>
      <c r="N963" s="9"/>
    </row>
    <row r="964" spans="1:14" ht="15.75" x14ac:dyDescent="0.25">
      <c r="A964" s="17" t="str">
        <f>IF(AND(C964&gt;='گزارش روزانه'!$F$2,C964&lt;='گزارش روزانه'!$F$4,J964='گزارش روزانه'!$D$6),MAX($A$1:A963)+1,"")</f>
        <v/>
      </c>
      <c r="B964" s="10">
        <v>963</v>
      </c>
      <c r="C964" s="10" t="s">
        <v>1884</v>
      </c>
      <c r="D964" s="10" t="s">
        <v>1917</v>
      </c>
      <c r="E964" s="11">
        <v>796600203</v>
      </c>
      <c r="F964" s="11">
        <v>0</v>
      </c>
      <c r="G964" s="11">
        <v>2157885757</v>
      </c>
      <c r="H9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4" s="10">
        <f>VALUE(IFERROR(MID(Table1[شرح],11,FIND("سهم",Table1[شرح])-11),0))</f>
        <v>65000</v>
      </c>
      <c r="J964" s="10" t="str">
        <f>IFERROR(MID(Table1[شرح],FIND("سهم",Table1[شرح])+4,FIND("به نرخ",Table1[شرح])-FIND("سهم",Table1[شرح])-5),"")</f>
        <v>گوشت مرغ ماهان(زماهان1)</v>
      </c>
      <c r="K964" s="10" t="str">
        <f>CHOOSE(MID(Table1[تاریخ],6,2),"فروردین","اردیبهشت","خرداد","تیر","مرداد","شهریور","مهر","آبان","آذر","دی","بهمن","اسفند")</f>
        <v>مرداد</v>
      </c>
      <c r="L964" s="10" t="str">
        <f>LEFT(Table1[[#All],[تاریخ]],4)</f>
        <v>1398</v>
      </c>
      <c r="M964" s="13" t="str">
        <f>Table1[سال]&amp;"-"&amp;Table1[ماه]</f>
        <v>1398-مرداد</v>
      </c>
      <c r="N964" s="9"/>
    </row>
    <row r="965" spans="1:14" ht="15.75" x14ac:dyDescent="0.25">
      <c r="A965" s="17" t="str">
        <f>IF(AND(C965&gt;='گزارش روزانه'!$F$2,C965&lt;='گزارش روزانه'!$F$4,J965='گزارش روزانه'!$D$6),MAX($A$1:A964)+1,"")</f>
        <v/>
      </c>
      <c r="B965" s="10">
        <v>964</v>
      </c>
      <c r="C965" s="10" t="s">
        <v>1884</v>
      </c>
      <c r="D965" s="10" t="s">
        <v>1918</v>
      </c>
      <c r="E965" s="11">
        <v>244705930</v>
      </c>
      <c r="F965" s="11">
        <v>0</v>
      </c>
      <c r="G965" s="11">
        <v>2954485960</v>
      </c>
      <c r="H9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5" s="10">
        <f>VALUE(IFERROR(MID(Table1[شرح],11,FIND("سهم",Table1[شرح])-11),0))</f>
        <v>20000</v>
      </c>
      <c r="J965" s="10" t="str">
        <f>IFERROR(MID(Table1[شرح],FIND("سهم",Table1[شرح])+4,FIND("به نرخ",Table1[شرح])-FIND("سهم",Table1[شرح])-5),"")</f>
        <v>گوشت مرغ ماهان(زماهان1)</v>
      </c>
      <c r="K965" s="10" t="str">
        <f>CHOOSE(MID(Table1[تاریخ],6,2),"فروردین","اردیبهشت","خرداد","تیر","مرداد","شهریور","مهر","آبان","آذر","دی","بهمن","اسفند")</f>
        <v>مرداد</v>
      </c>
      <c r="L965" s="10" t="str">
        <f>LEFT(Table1[[#All],[تاریخ]],4)</f>
        <v>1398</v>
      </c>
      <c r="M965" s="13" t="str">
        <f>Table1[سال]&amp;"-"&amp;Table1[ماه]</f>
        <v>1398-مرداد</v>
      </c>
      <c r="N965" s="9"/>
    </row>
    <row r="966" spans="1:14" ht="15.75" x14ac:dyDescent="0.25">
      <c r="A966" s="17" t="str">
        <f>IF(AND(C966&gt;='گزارش روزانه'!$F$2,C966&lt;='گزارش روزانه'!$F$4,J966='گزارش روزانه'!$D$6),MAX($A$1:A965)+1,"")</f>
        <v/>
      </c>
      <c r="B966" s="10">
        <v>965</v>
      </c>
      <c r="C966" s="10" t="s">
        <v>1884</v>
      </c>
      <c r="D966" s="10" t="s">
        <v>1919</v>
      </c>
      <c r="E966" s="11">
        <v>84033325</v>
      </c>
      <c r="F966" s="11">
        <v>0</v>
      </c>
      <c r="G966" s="11">
        <v>3199191890</v>
      </c>
      <c r="H9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6" s="10">
        <f>VALUE(IFERROR(MID(Table1[شرح],11,FIND("سهم",Table1[شرح])-11),0))</f>
        <v>16516</v>
      </c>
      <c r="J966" s="10" t="str">
        <f>IFERROR(MID(Table1[شرح],FIND("سهم",Table1[شرح])+4,FIND("به نرخ",Table1[شرح])-FIND("سهم",Table1[شرح])-5),"")</f>
        <v>داروسازی آوه سینا(داوه1)</v>
      </c>
      <c r="K966" s="10" t="str">
        <f>CHOOSE(MID(Table1[تاریخ],6,2),"فروردین","اردیبهشت","خرداد","تیر","مرداد","شهریور","مهر","آبان","آذر","دی","بهمن","اسفند")</f>
        <v>مرداد</v>
      </c>
      <c r="L966" s="10" t="str">
        <f>LEFT(Table1[[#All],[تاریخ]],4)</f>
        <v>1398</v>
      </c>
      <c r="M966" s="13" t="str">
        <f>Table1[سال]&amp;"-"&amp;Table1[ماه]</f>
        <v>1398-مرداد</v>
      </c>
      <c r="N966" s="9"/>
    </row>
    <row r="967" spans="1:14" ht="15.75" x14ac:dyDescent="0.25">
      <c r="A967" s="17" t="str">
        <f>IF(AND(C967&gt;='گزارش روزانه'!$F$2,C967&lt;='گزارش روزانه'!$F$4,J967='گزارش روزانه'!$D$6),MAX($A$1:A966)+1,"")</f>
        <v/>
      </c>
      <c r="B967" s="10">
        <v>966</v>
      </c>
      <c r="C967" s="10" t="s">
        <v>1884</v>
      </c>
      <c r="D967" s="10" t="s">
        <v>1920</v>
      </c>
      <c r="E967" s="11">
        <v>5748839</v>
      </c>
      <c r="F967" s="11">
        <v>0</v>
      </c>
      <c r="G967" s="11">
        <v>3283225215</v>
      </c>
      <c r="H9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7" s="10">
        <f>VALUE(IFERROR(MID(Table1[شرح],11,FIND("سهم",Table1[شرح])-11),0))</f>
        <v>1131</v>
      </c>
      <c r="J967" s="10" t="str">
        <f>IFERROR(MID(Table1[شرح],FIND("سهم",Table1[شرح])+4,FIND("به نرخ",Table1[شرح])-FIND("سهم",Table1[شرح])-5),"")</f>
        <v>داروسازی آوه سینا(داوه1)</v>
      </c>
      <c r="K967" s="10" t="str">
        <f>CHOOSE(MID(Table1[تاریخ],6,2),"فروردین","اردیبهشت","خرداد","تیر","مرداد","شهریور","مهر","آبان","آذر","دی","بهمن","اسفند")</f>
        <v>مرداد</v>
      </c>
      <c r="L967" s="10" t="str">
        <f>LEFT(Table1[[#All],[تاریخ]],4)</f>
        <v>1398</v>
      </c>
      <c r="M967" s="13" t="str">
        <f>Table1[سال]&amp;"-"&amp;Table1[ماه]</f>
        <v>1398-مرداد</v>
      </c>
      <c r="N967" s="9"/>
    </row>
    <row r="968" spans="1:14" ht="15.75" x14ac:dyDescent="0.25">
      <c r="A968" s="17" t="str">
        <f>IF(AND(C968&gt;='گزارش روزانه'!$F$2,C968&lt;='گزارش روزانه'!$F$4,J968='گزارش روزانه'!$D$6),MAX($A$1:A967)+1,"")</f>
        <v/>
      </c>
      <c r="B968" s="10">
        <v>967</v>
      </c>
      <c r="C968" s="10" t="s">
        <v>1884</v>
      </c>
      <c r="D968" s="10" t="s">
        <v>1921</v>
      </c>
      <c r="E968" s="11">
        <v>5075934</v>
      </c>
      <c r="F968" s="11">
        <v>0</v>
      </c>
      <c r="G968" s="11">
        <v>3288974054</v>
      </c>
      <c r="H9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8" s="10">
        <f>VALUE(IFERROR(MID(Table1[شرح],11,FIND("سهم",Table1[شرح])-11),0))</f>
        <v>1000</v>
      </c>
      <c r="J968" s="10" t="str">
        <f>IFERROR(MID(Table1[شرح],FIND("سهم",Table1[شرح])+4,FIND("به نرخ",Table1[شرح])-FIND("سهم",Table1[شرح])-5),"")</f>
        <v>داروسازی آوه سینا(داوه1)</v>
      </c>
      <c r="K968" s="10" t="str">
        <f>CHOOSE(MID(Table1[تاریخ],6,2),"فروردین","اردیبهشت","خرداد","تیر","مرداد","شهریور","مهر","آبان","آذر","دی","بهمن","اسفند")</f>
        <v>مرداد</v>
      </c>
      <c r="L968" s="10" t="str">
        <f>LEFT(Table1[[#All],[تاریخ]],4)</f>
        <v>1398</v>
      </c>
      <c r="M968" s="13" t="str">
        <f>Table1[سال]&amp;"-"&amp;Table1[ماه]</f>
        <v>1398-مرداد</v>
      </c>
      <c r="N968" s="9"/>
    </row>
    <row r="969" spans="1:14" ht="15.75" x14ac:dyDescent="0.25">
      <c r="A969" s="17" t="str">
        <f>IF(AND(C969&gt;='گزارش روزانه'!$F$2,C969&lt;='گزارش روزانه'!$F$4,J969='گزارش روزانه'!$D$6),MAX($A$1:A968)+1,"")</f>
        <v/>
      </c>
      <c r="B969" s="10">
        <v>968</v>
      </c>
      <c r="C969" s="10" t="s">
        <v>1884</v>
      </c>
      <c r="D969" s="10" t="s">
        <v>1922</v>
      </c>
      <c r="E969" s="11">
        <v>90703932</v>
      </c>
      <c r="F969" s="11">
        <v>0</v>
      </c>
      <c r="G969" s="11">
        <v>3294049988</v>
      </c>
      <c r="H9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69" s="10">
        <f>VALUE(IFERROR(MID(Table1[شرح],11,FIND("سهم",Table1[شرح])-11),0))</f>
        <v>17880</v>
      </c>
      <c r="J969" s="10" t="str">
        <f>IFERROR(MID(Table1[شرح],FIND("سهم",Table1[شرح])+4,FIND("به نرخ",Table1[شرح])-FIND("سهم",Table1[شرح])-5),"")</f>
        <v>داروسازی آوه سینا(داوه1)</v>
      </c>
      <c r="K969" s="10" t="str">
        <f>CHOOSE(MID(Table1[تاریخ],6,2),"فروردین","اردیبهشت","خرداد","تیر","مرداد","شهریور","مهر","آبان","آذر","دی","بهمن","اسفند")</f>
        <v>مرداد</v>
      </c>
      <c r="L969" s="10" t="str">
        <f>LEFT(Table1[[#All],[تاریخ]],4)</f>
        <v>1398</v>
      </c>
      <c r="M969" s="13" t="str">
        <f>Table1[سال]&amp;"-"&amp;Table1[ماه]</f>
        <v>1398-مرداد</v>
      </c>
      <c r="N969" s="9"/>
    </row>
    <row r="970" spans="1:14" ht="15.75" x14ac:dyDescent="0.25">
      <c r="A970" s="17" t="str">
        <f>IF(AND(C970&gt;='گزارش روزانه'!$F$2,C970&lt;='گزارش روزانه'!$F$4,J970='گزارش روزانه'!$D$6),MAX($A$1:A969)+1,"")</f>
        <v/>
      </c>
      <c r="B970" s="10">
        <v>969</v>
      </c>
      <c r="C970" s="10" t="s">
        <v>1884</v>
      </c>
      <c r="D970" s="10" t="s">
        <v>1923</v>
      </c>
      <c r="E970" s="11">
        <v>355876501</v>
      </c>
      <c r="F970" s="11">
        <v>0</v>
      </c>
      <c r="G970" s="11">
        <v>3384753920</v>
      </c>
      <c r="H9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0" s="10">
        <f>VALUE(IFERROR(MID(Table1[شرح],11,FIND("سهم",Table1[شرح])-11),0))</f>
        <v>70166</v>
      </c>
      <c r="J970" s="10" t="str">
        <f>IFERROR(MID(Table1[شرح],FIND("سهم",Table1[شرح])+4,FIND("به نرخ",Table1[شرح])-FIND("سهم",Table1[شرح])-5),"")</f>
        <v>داروسازی آوه سینا(داوه1)</v>
      </c>
      <c r="K970" s="10" t="str">
        <f>CHOOSE(MID(Table1[تاریخ],6,2),"فروردین","اردیبهشت","خرداد","تیر","مرداد","شهریور","مهر","آبان","آذر","دی","بهمن","اسفند")</f>
        <v>مرداد</v>
      </c>
      <c r="L970" s="10" t="str">
        <f>LEFT(Table1[[#All],[تاریخ]],4)</f>
        <v>1398</v>
      </c>
      <c r="M970" s="13" t="str">
        <f>Table1[سال]&amp;"-"&amp;Table1[ماه]</f>
        <v>1398-مرداد</v>
      </c>
      <c r="N970" s="9"/>
    </row>
    <row r="971" spans="1:14" ht="15.75" x14ac:dyDescent="0.25">
      <c r="A971" s="17" t="str">
        <f>IF(AND(C971&gt;='گزارش روزانه'!$F$2,C971&lt;='گزارش روزانه'!$F$4,J971='گزارش روزانه'!$D$6),MAX($A$1:A970)+1,"")</f>
        <v/>
      </c>
      <c r="B971" s="10">
        <v>970</v>
      </c>
      <c r="C971" s="10" t="s">
        <v>1884</v>
      </c>
      <c r="D971" s="10" t="s">
        <v>1924</v>
      </c>
      <c r="E971" s="11">
        <v>11379133</v>
      </c>
      <c r="F971" s="11">
        <v>0</v>
      </c>
      <c r="G971" s="11">
        <v>3740630421</v>
      </c>
      <c r="H9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1" s="10">
        <f>VALUE(IFERROR(MID(Table1[شرح],11,FIND("سهم",Table1[شرح])-11),0))</f>
        <v>2244</v>
      </c>
      <c r="J971" s="10" t="str">
        <f>IFERROR(MID(Table1[شرح],FIND("سهم",Table1[شرح])+4,FIND("به نرخ",Table1[شرح])-FIND("سهم",Table1[شرح])-5),"")</f>
        <v>داروسازی آوه سینا(داوه1)</v>
      </c>
      <c r="K971" s="10" t="str">
        <f>CHOOSE(MID(Table1[تاریخ],6,2),"فروردین","اردیبهشت","خرداد","تیر","مرداد","شهریور","مهر","آبان","آذر","دی","بهمن","اسفند")</f>
        <v>مرداد</v>
      </c>
      <c r="L971" s="10" t="str">
        <f>LEFT(Table1[[#All],[تاریخ]],4)</f>
        <v>1398</v>
      </c>
      <c r="M971" s="13" t="str">
        <f>Table1[سال]&amp;"-"&amp;Table1[ماه]</f>
        <v>1398-مرداد</v>
      </c>
      <c r="N971" s="9"/>
    </row>
    <row r="972" spans="1:14" ht="15.75" x14ac:dyDescent="0.25">
      <c r="A972" s="17" t="str">
        <f>IF(AND(C972&gt;='گزارش روزانه'!$F$2,C972&lt;='گزارش روزانه'!$F$4,J972='گزارش روزانه'!$D$6),MAX($A$1:A971)+1,"")</f>
        <v/>
      </c>
      <c r="B972" s="10">
        <v>971</v>
      </c>
      <c r="C972" s="10" t="s">
        <v>1884</v>
      </c>
      <c r="D972" s="10" t="s">
        <v>1925</v>
      </c>
      <c r="E972" s="11">
        <v>245793350</v>
      </c>
      <c r="F972" s="11">
        <v>0</v>
      </c>
      <c r="G972" s="11">
        <v>3752009554</v>
      </c>
      <c r="H9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2" s="10">
        <f>VALUE(IFERROR(MID(Table1[شرح],11,FIND("سهم",Table1[شرح])-11),0))</f>
        <v>48500</v>
      </c>
      <c r="J972" s="10" t="str">
        <f>IFERROR(MID(Table1[شرح],FIND("سهم",Table1[شرح])+4,FIND("به نرخ",Table1[شرح])-FIND("سهم",Table1[شرح])-5),"")</f>
        <v>داروسازی آوه سینا(داوه1)</v>
      </c>
      <c r="K972" s="10" t="str">
        <f>CHOOSE(MID(Table1[تاریخ],6,2),"فروردین","اردیبهشت","خرداد","تیر","مرداد","شهریور","مهر","آبان","آذر","دی","بهمن","اسفند")</f>
        <v>مرداد</v>
      </c>
      <c r="L972" s="10" t="str">
        <f>LEFT(Table1[[#All],[تاریخ]],4)</f>
        <v>1398</v>
      </c>
      <c r="M972" s="13" t="str">
        <f>Table1[سال]&amp;"-"&amp;Table1[ماه]</f>
        <v>1398-مرداد</v>
      </c>
      <c r="N972" s="9"/>
    </row>
    <row r="973" spans="1:14" ht="15.75" x14ac:dyDescent="0.25">
      <c r="A973" s="17" t="str">
        <f>IF(AND(C973&gt;='گزارش روزانه'!$F$2,C973&lt;='گزارش روزانه'!$F$4,J973='گزارش روزانه'!$D$6),MAX($A$1:A972)+1,"")</f>
        <v/>
      </c>
      <c r="B973" s="10">
        <v>972</v>
      </c>
      <c r="C973" s="10" t="s">
        <v>1884</v>
      </c>
      <c r="D973" s="10" t="s">
        <v>1926</v>
      </c>
      <c r="E973" s="11">
        <v>243737225</v>
      </c>
      <c r="F973" s="11">
        <v>0</v>
      </c>
      <c r="G973" s="11">
        <v>3997802904</v>
      </c>
      <c r="H9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3" s="10">
        <f>VALUE(IFERROR(MID(Table1[شرح],11,FIND("سهم",Table1[شرح])-11),0))</f>
        <v>48142</v>
      </c>
      <c r="J973" s="10" t="str">
        <f>IFERROR(MID(Table1[شرح],FIND("سهم",Table1[شرح])+4,FIND("به نرخ",Table1[شرح])-FIND("سهم",Table1[شرح])-5),"")</f>
        <v>داروسازی آوه سینا(داوه1)</v>
      </c>
      <c r="K973" s="10" t="str">
        <f>CHOOSE(MID(Table1[تاریخ],6,2),"فروردین","اردیبهشت","خرداد","تیر","مرداد","شهریور","مهر","آبان","آذر","دی","بهمن","اسفند")</f>
        <v>مرداد</v>
      </c>
      <c r="L973" s="10" t="str">
        <f>LEFT(Table1[[#All],[تاریخ]],4)</f>
        <v>1398</v>
      </c>
      <c r="M973" s="13" t="str">
        <f>Table1[سال]&amp;"-"&amp;Table1[ماه]</f>
        <v>1398-مرداد</v>
      </c>
      <c r="N973" s="9"/>
    </row>
    <row r="974" spans="1:14" ht="15.75" x14ac:dyDescent="0.25">
      <c r="A974" s="17" t="str">
        <f>IF(AND(C974&gt;='گزارش روزانه'!$F$2,C974&lt;='گزارش روزانه'!$F$4,J974='گزارش روزانه'!$D$6),MAX($A$1:A973)+1,"")</f>
        <v/>
      </c>
      <c r="B974" s="10">
        <v>973</v>
      </c>
      <c r="C974" s="10" t="s">
        <v>1884</v>
      </c>
      <c r="D974" s="10" t="s">
        <v>1927</v>
      </c>
      <c r="E974" s="11">
        <v>55837559</v>
      </c>
      <c r="F974" s="11">
        <v>0</v>
      </c>
      <c r="G974" s="11">
        <v>4241540129</v>
      </c>
      <c r="H9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4" s="10">
        <f>VALUE(IFERROR(MID(Table1[شرح],11,FIND("سهم",Table1[شرح])-11),0))</f>
        <v>11031</v>
      </c>
      <c r="J974" s="10" t="str">
        <f>IFERROR(MID(Table1[شرح],FIND("سهم",Table1[شرح])+4,FIND("به نرخ",Table1[شرح])-FIND("سهم",Table1[شرح])-5),"")</f>
        <v>داروسازی آوه سینا(داوه1)</v>
      </c>
      <c r="K974" s="10" t="str">
        <f>CHOOSE(MID(Table1[تاریخ],6,2),"فروردین","اردیبهشت","خرداد","تیر","مرداد","شهریور","مهر","آبان","آذر","دی","بهمن","اسفند")</f>
        <v>مرداد</v>
      </c>
      <c r="L974" s="10" t="str">
        <f>LEFT(Table1[[#All],[تاریخ]],4)</f>
        <v>1398</v>
      </c>
      <c r="M974" s="13" t="str">
        <f>Table1[سال]&amp;"-"&amp;Table1[ماه]</f>
        <v>1398-مرداد</v>
      </c>
      <c r="N974" s="9"/>
    </row>
    <row r="975" spans="1:14" ht="15.75" x14ac:dyDescent="0.25">
      <c r="A975" s="17" t="str">
        <f>IF(AND(C975&gt;='گزارش روزانه'!$F$2,C975&lt;='گزارش روزانه'!$F$4,J975='گزارش روزانه'!$D$6),MAX($A$1:A974)+1,"")</f>
        <v/>
      </c>
      <c r="B975" s="10">
        <v>974</v>
      </c>
      <c r="C975" s="10" t="s">
        <v>1884</v>
      </c>
      <c r="D975" s="10" t="s">
        <v>1928</v>
      </c>
      <c r="E975" s="11">
        <v>187889946</v>
      </c>
      <c r="F975" s="11">
        <v>0</v>
      </c>
      <c r="G975" s="11">
        <v>4297377688</v>
      </c>
      <c r="H9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5" s="10">
        <f>VALUE(IFERROR(MID(Table1[شرح],11,FIND("سهم",Table1[شرح])-11),0))</f>
        <v>37126</v>
      </c>
      <c r="J975" s="10" t="str">
        <f>IFERROR(MID(Table1[شرح],FIND("سهم",Table1[شرح])+4,FIND("به نرخ",Table1[شرح])-FIND("سهم",Table1[شرح])-5),"")</f>
        <v>داروسازی آوه سینا(داوه1)</v>
      </c>
      <c r="K975" s="10" t="str">
        <f>CHOOSE(MID(Table1[تاریخ],6,2),"فروردین","اردیبهشت","خرداد","تیر","مرداد","شهریور","مهر","آبان","آذر","دی","بهمن","اسفند")</f>
        <v>مرداد</v>
      </c>
      <c r="L975" s="10" t="str">
        <f>LEFT(Table1[[#All],[تاریخ]],4)</f>
        <v>1398</v>
      </c>
      <c r="M975" s="13" t="str">
        <f>Table1[سال]&amp;"-"&amp;Table1[ماه]</f>
        <v>1398-مرداد</v>
      </c>
      <c r="N975" s="9"/>
    </row>
    <row r="976" spans="1:14" ht="15.75" x14ac:dyDescent="0.25">
      <c r="A976" s="17" t="str">
        <f>IF(AND(C976&gt;='گزارش روزانه'!$F$2,C976&lt;='گزارش روزانه'!$F$4,J976='گزارش روزانه'!$D$6),MAX($A$1:A975)+1,"")</f>
        <v/>
      </c>
      <c r="B976" s="10">
        <v>975</v>
      </c>
      <c r="C976" s="10" t="s">
        <v>1884</v>
      </c>
      <c r="D976" s="10" t="s">
        <v>1929</v>
      </c>
      <c r="E976" s="11">
        <v>31325639</v>
      </c>
      <c r="F976" s="11">
        <v>0</v>
      </c>
      <c r="G976" s="11">
        <v>4485267634</v>
      </c>
      <c r="H9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6" s="10">
        <f>VALUE(IFERROR(MID(Table1[شرح],11,FIND("سهم",Table1[شرح])-11),0))</f>
        <v>6191</v>
      </c>
      <c r="J976" s="10" t="str">
        <f>IFERROR(MID(Table1[شرح],FIND("سهم",Table1[شرح])+4,FIND("به نرخ",Table1[شرح])-FIND("سهم",Table1[شرح])-5),"")</f>
        <v>داروسازی آوه سینا(داوه1)</v>
      </c>
      <c r="K976" s="10" t="str">
        <f>CHOOSE(MID(Table1[تاریخ],6,2),"فروردین","اردیبهشت","خرداد","تیر","مرداد","شهریور","مهر","آبان","آذر","دی","بهمن","اسفند")</f>
        <v>مرداد</v>
      </c>
      <c r="L976" s="10" t="str">
        <f>LEFT(Table1[[#All],[تاریخ]],4)</f>
        <v>1398</v>
      </c>
      <c r="M976" s="13" t="str">
        <f>Table1[سال]&amp;"-"&amp;Table1[ماه]</f>
        <v>1398-مرداد</v>
      </c>
      <c r="N976" s="9"/>
    </row>
    <row r="977" spans="1:14" ht="15.75" x14ac:dyDescent="0.25">
      <c r="A977" s="17" t="str">
        <f>IF(AND(C977&gt;='گزارش روزانه'!$F$2,C977&lt;='گزارش روزانه'!$F$4,J977='گزارش روزانه'!$D$6),MAX($A$1:A976)+1,"")</f>
        <v/>
      </c>
      <c r="B977" s="10">
        <v>976</v>
      </c>
      <c r="C977" s="10" t="s">
        <v>1884</v>
      </c>
      <c r="D977" s="10" t="s">
        <v>1930</v>
      </c>
      <c r="E977" s="11">
        <v>21427487</v>
      </c>
      <c r="F977" s="11">
        <v>0</v>
      </c>
      <c r="G977" s="11">
        <v>4516593273</v>
      </c>
      <c r="H9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7" s="10">
        <f>VALUE(IFERROR(MID(Table1[شرح],11,FIND("سهم",Table1[شرح])-11),0))</f>
        <v>4239</v>
      </c>
      <c r="J977" s="10" t="str">
        <f>IFERROR(MID(Table1[شرح],FIND("سهم",Table1[شرح])+4,FIND("به نرخ",Table1[شرح])-FIND("سهم",Table1[شرح])-5),"")</f>
        <v>داروسازی آوه سینا(داوه1)</v>
      </c>
      <c r="K977" s="10" t="str">
        <f>CHOOSE(MID(Table1[تاریخ],6,2),"فروردین","اردیبهشت","خرداد","تیر","مرداد","شهریور","مهر","آبان","آذر","دی","بهمن","اسفند")</f>
        <v>مرداد</v>
      </c>
      <c r="L977" s="10" t="str">
        <f>LEFT(Table1[[#All],[تاریخ]],4)</f>
        <v>1398</v>
      </c>
      <c r="M977" s="13" t="str">
        <f>Table1[سال]&amp;"-"&amp;Table1[ماه]</f>
        <v>1398-مرداد</v>
      </c>
      <c r="N977" s="9"/>
    </row>
    <row r="978" spans="1:14" ht="15.75" x14ac:dyDescent="0.25">
      <c r="A978" s="17" t="str">
        <f>IF(AND(C978&gt;='گزارش روزانه'!$F$2,C978&lt;='گزارش روزانه'!$F$4,J978='گزارش روزانه'!$D$6),MAX($A$1:A977)+1,"")</f>
        <v/>
      </c>
      <c r="B978" s="10">
        <v>977</v>
      </c>
      <c r="C978" s="10" t="s">
        <v>1884</v>
      </c>
      <c r="D978" s="10" t="s">
        <v>1931</v>
      </c>
      <c r="E978" s="11">
        <v>38300495</v>
      </c>
      <c r="F978" s="11">
        <v>0</v>
      </c>
      <c r="G978" s="11">
        <v>4538020760</v>
      </c>
      <c r="H9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8" s="10">
        <f>VALUE(IFERROR(MID(Table1[شرح],11,FIND("سهم",Table1[شرح])-11),0))</f>
        <v>7580</v>
      </c>
      <c r="J978" s="10" t="str">
        <f>IFERROR(MID(Table1[شرح],FIND("سهم",Table1[شرح])+4,FIND("به نرخ",Table1[شرح])-FIND("سهم",Table1[شرح])-5),"")</f>
        <v>داروسازی آوه سینا(داوه1)</v>
      </c>
      <c r="K978" s="10" t="str">
        <f>CHOOSE(MID(Table1[تاریخ],6,2),"فروردین","اردیبهشت","خرداد","تیر","مرداد","شهریور","مهر","آبان","آذر","دی","بهمن","اسفند")</f>
        <v>مرداد</v>
      </c>
      <c r="L978" s="10" t="str">
        <f>LEFT(Table1[[#All],[تاریخ]],4)</f>
        <v>1398</v>
      </c>
      <c r="M978" s="13" t="str">
        <f>Table1[سال]&amp;"-"&amp;Table1[ماه]</f>
        <v>1398-مرداد</v>
      </c>
      <c r="N978" s="9"/>
    </row>
    <row r="979" spans="1:14" ht="15.75" x14ac:dyDescent="0.25">
      <c r="A979" s="17" t="str">
        <f>IF(AND(C979&gt;='گزارش روزانه'!$F$2,C979&lt;='گزارش روزانه'!$F$4,J979='گزارش روزانه'!$D$6),MAX($A$1:A978)+1,"")</f>
        <v/>
      </c>
      <c r="B979" s="10">
        <v>978</v>
      </c>
      <c r="C979" s="10" t="s">
        <v>1884</v>
      </c>
      <c r="D979" s="10" t="s">
        <v>1932</v>
      </c>
      <c r="E979" s="11">
        <v>89904718</v>
      </c>
      <c r="F979" s="11">
        <v>0</v>
      </c>
      <c r="G979" s="11">
        <v>4576321255</v>
      </c>
      <c r="H9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79" s="10">
        <f>VALUE(IFERROR(MID(Table1[شرح],11,FIND("سهم",Table1[شرح])-11),0))</f>
        <v>17800</v>
      </c>
      <c r="J979" s="10" t="str">
        <f>IFERROR(MID(Table1[شرح],FIND("سهم",Table1[شرح])+4,FIND("به نرخ",Table1[شرح])-FIND("سهم",Table1[شرح])-5),"")</f>
        <v>داروسازی آوه سینا(داوه1)</v>
      </c>
      <c r="K979" s="10" t="str">
        <f>CHOOSE(MID(Table1[تاریخ],6,2),"فروردین","اردیبهشت","خرداد","تیر","مرداد","شهریور","مهر","آبان","آذر","دی","بهمن","اسفند")</f>
        <v>مرداد</v>
      </c>
      <c r="L979" s="10" t="str">
        <f>LEFT(Table1[[#All],[تاریخ]],4)</f>
        <v>1398</v>
      </c>
      <c r="M979" s="13" t="str">
        <f>Table1[سال]&amp;"-"&amp;Table1[ماه]</f>
        <v>1398-مرداد</v>
      </c>
      <c r="N979" s="9"/>
    </row>
    <row r="980" spans="1:14" ht="15.75" x14ac:dyDescent="0.25">
      <c r="A980" s="17" t="str">
        <f>IF(AND(C980&gt;='گزارش روزانه'!$F$2,C980&lt;='گزارش روزانه'!$F$4,J980='گزارش روزانه'!$D$6),MAX($A$1:A979)+1,"")</f>
        <v/>
      </c>
      <c r="B980" s="10">
        <v>979</v>
      </c>
      <c r="C980" s="10" t="s">
        <v>1884</v>
      </c>
      <c r="D980" s="10" t="s">
        <v>1933</v>
      </c>
      <c r="E980" s="11">
        <v>22442691</v>
      </c>
      <c r="F980" s="11">
        <v>0</v>
      </c>
      <c r="G980" s="11">
        <v>4666225973</v>
      </c>
      <c r="H9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0" s="10">
        <f>VALUE(IFERROR(MID(Table1[شرح],11,FIND("سهم",Table1[شرح])-11),0))</f>
        <v>4454</v>
      </c>
      <c r="J980" s="10" t="str">
        <f>IFERROR(MID(Table1[شرح],FIND("سهم",Table1[شرح])+4,FIND("به نرخ",Table1[شرح])-FIND("سهم",Table1[شرح])-5),"")</f>
        <v>داروسازی آوه سینا(داوه1)</v>
      </c>
      <c r="K980" s="10" t="str">
        <f>CHOOSE(MID(Table1[تاریخ],6,2),"فروردین","اردیبهشت","خرداد","تیر","مرداد","شهریور","مهر","آبان","آذر","دی","بهمن","اسفند")</f>
        <v>مرداد</v>
      </c>
      <c r="L980" s="10" t="str">
        <f>LEFT(Table1[[#All],[تاریخ]],4)</f>
        <v>1398</v>
      </c>
      <c r="M980" s="13" t="str">
        <f>Table1[سال]&amp;"-"&amp;Table1[ماه]</f>
        <v>1398-مرداد</v>
      </c>
      <c r="N980" s="9"/>
    </row>
    <row r="981" spans="1:14" ht="15.75" x14ac:dyDescent="0.25">
      <c r="A981" s="17" t="str">
        <f>IF(AND(C981&gt;='گزارش روزانه'!$F$2,C981&lt;='گزارش روزانه'!$F$4,J981='گزارش روزانه'!$D$6),MAX($A$1:A980)+1,"")</f>
        <v/>
      </c>
      <c r="B981" s="10">
        <v>980</v>
      </c>
      <c r="C981" s="10" t="s">
        <v>1884</v>
      </c>
      <c r="D981" s="10" t="s">
        <v>1934</v>
      </c>
      <c r="E981" s="11">
        <v>77173405</v>
      </c>
      <c r="F981" s="11">
        <v>0</v>
      </c>
      <c r="G981" s="11">
        <v>4688668664</v>
      </c>
      <c r="H9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1" s="10">
        <f>VALUE(IFERROR(MID(Table1[شرح],11,FIND("سهم",Table1[شرح])-11),0))</f>
        <v>15368</v>
      </c>
      <c r="J981" s="10" t="str">
        <f>IFERROR(MID(Table1[شرح],FIND("سهم",Table1[شرح])+4,FIND("به نرخ",Table1[شرح])-FIND("سهم",Table1[شرح])-5),"")</f>
        <v>داروسازی آوه سینا(داوه1)</v>
      </c>
      <c r="K981" s="10" t="str">
        <f>CHOOSE(MID(Table1[تاریخ],6,2),"فروردین","اردیبهشت","خرداد","تیر","مرداد","شهریور","مهر","آبان","آذر","دی","بهمن","اسفند")</f>
        <v>مرداد</v>
      </c>
      <c r="L981" s="10" t="str">
        <f>LEFT(Table1[[#All],[تاریخ]],4)</f>
        <v>1398</v>
      </c>
      <c r="M981" s="13" t="str">
        <f>Table1[سال]&amp;"-"&amp;Table1[ماه]</f>
        <v>1398-مرداد</v>
      </c>
      <c r="N981" s="9"/>
    </row>
    <row r="982" spans="1:14" ht="15.75" x14ac:dyDescent="0.25">
      <c r="A982" s="17" t="str">
        <f>IF(AND(C982&gt;='گزارش روزانه'!$F$2,C982&lt;='گزارش روزانه'!$F$4,J982='گزارش روزانه'!$D$6),MAX($A$1:A981)+1,"")</f>
        <v/>
      </c>
      <c r="B982" s="10">
        <v>981</v>
      </c>
      <c r="C982" s="10" t="s">
        <v>1884</v>
      </c>
      <c r="D982" s="10" t="s">
        <v>1935</v>
      </c>
      <c r="E982" s="11">
        <v>27439752</v>
      </c>
      <c r="F982" s="11">
        <v>0</v>
      </c>
      <c r="G982" s="11">
        <v>4765842069</v>
      </c>
      <c r="H9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2" s="10">
        <f>VALUE(IFERROR(MID(Table1[شرح],11,FIND("سهم",Table1[شرح])-11),0))</f>
        <v>5473</v>
      </c>
      <c r="J982" s="10" t="str">
        <f>IFERROR(MID(Table1[شرح],FIND("سهم",Table1[شرح])+4,FIND("به نرخ",Table1[شرح])-FIND("سهم",Table1[شرح])-5),"")</f>
        <v>داروسازی آوه سینا(داوه1)</v>
      </c>
      <c r="K982" s="10" t="str">
        <f>CHOOSE(MID(Table1[تاریخ],6,2),"فروردین","اردیبهشت","خرداد","تیر","مرداد","شهریور","مهر","آبان","آذر","دی","بهمن","اسفند")</f>
        <v>مرداد</v>
      </c>
      <c r="L982" s="10" t="str">
        <f>LEFT(Table1[[#All],[تاریخ]],4)</f>
        <v>1398</v>
      </c>
      <c r="M982" s="13" t="str">
        <f>Table1[سال]&amp;"-"&amp;Table1[ماه]</f>
        <v>1398-مرداد</v>
      </c>
      <c r="N982" s="9"/>
    </row>
    <row r="983" spans="1:14" ht="15.75" x14ac:dyDescent="0.25">
      <c r="A983" s="17" t="str">
        <f>IF(AND(C983&gt;='گزارش روزانه'!$F$2,C983&lt;='گزارش روزانه'!$F$4,J983='گزارش روزانه'!$D$6),MAX($A$1:A982)+1,"")</f>
        <v/>
      </c>
      <c r="B983" s="10">
        <v>982</v>
      </c>
      <c r="C983" s="10" t="s">
        <v>1884</v>
      </c>
      <c r="D983" s="10" t="s">
        <v>1936</v>
      </c>
      <c r="E983" s="11">
        <v>40354273</v>
      </c>
      <c r="F983" s="11">
        <v>0</v>
      </c>
      <c r="G983" s="11">
        <v>4793281821</v>
      </c>
      <c r="H9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3" s="10">
        <f>VALUE(IFERROR(MID(Table1[شرح],11,FIND("سهم",Table1[شرح])-11),0))</f>
        <v>8078</v>
      </c>
      <c r="J983" s="10" t="str">
        <f>IFERROR(MID(Table1[شرح],FIND("سهم",Table1[شرح])+4,FIND("به نرخ",Table1[شرح])-FIND("سهم",Table1[شرح])-5),"")</f>
        <v>داروسازی آوه سینا(داوه1)</v>
      </c>
      <c r="K983" s="10" t="str">
        <f>CHOOSE(MID(Table1[تاریخ],6,2),"فروردین","اردیبهشت","خرداد","تیر","مرداد","شهریور","مهر","آبان","آذر","دی","بهمن","اسفند")</f>
        <v>مرداد</v>
      </c>
      <c r="L983" s="10" t="str">
        <f>LEFT(Table1[[#All],[تاریخ]],4)</f>
        <v>1398</v>
      </c>
      <c r="M983" s="13" t="str">
        <f>Table1[سال]&amp;"-"&amp;Table1[ماه]</f>
        <v>1398-مرداد</v>
      </c>
      <c r="N983" s="9"/>
    </row>
    <row r="984" spans="1:14" ht="15.75" x14ac:dyDescent="0.25">
      <c r="A984" s="17" t="str">
        <f>IF(AND(C984&gt;='گزارش روزانه'!$F$2,C984&lt;='گزارش روزانه'!$F$4,J984='گزارش روزانه'!$D$6),MAX($A$1:A983)+1,"")</f>
        <v/>
      </c>
      <c r="B984" s="10">
        <v>983</v>
      </c>
      <c r="C984" s="10" t="s">
        <v>1884</v>
      </c>
      <c r="D984" s="10" t="s">
        <v>1937</v>
      </c>
      <c r="E984" s="11">
        <v>15388274</v>
      </c>
      <c r="F984" s="11">
        <v>0</v>
      </c>
      <c r="G984" s="11">
        <v>4833636094</v>
      </c>
      <c r="H9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4" s="10">
        <f>VALUE(IFERROR(MID(Table1[شرح],11,FIND("سهم",Table1[شرح])-11),0))</f>
        <v>3081</v>
      </c>
      <c r="J984" s="10" t="str">
        <f>IFERROR(MID(Table1[شرح],FIND("سهم",Table1[شرح])+4,FIND("به نرخ",Table1[شرح])-FIND("سهم",Table1[شرح])-5),"")</f>
        <v>داروسازی آوه سینا(داوه1)</v>
      </c>
      <c r="K984" s="10" t="str">
        <f>CHOOSE(MID(Table1[تاریخ],6,2),"فروردین","اردیبهشت","خرداد","تیر","مرداد","شهریور","مهر","آبان","آذر","دی","بهمن","اسفند")</f>
        <v>مرداد</v>
      </c>
      <c r="L984" s="10" t="str">
        <f>LEFT(Table1[[#All],[تاریخ]],4)</f>
        <v>1398</v>
      </c>
      <c r="M984" s="13" t="str">
        <f>Table1[سال]&amp;"-"&amp;Table1[ماه]</f>
        <v>1398-مرداد</v>
      </c>
      <c r="N984" s="9"/>
    </row>
    <row r="985" spans="1:14" ht="15.75" x14ac:dyDescent="0.25">
      <c r="A985" s="17" t="str">
        <f>IF(AND(C985&gt;='گزارش روزانه'!$F$2,C985&lt;='گزارش روزانه'!$F$4,J985='گزارش روزانه'!$D$6),MAX($A$1:A984)+1,"")</f>
        <v/>
      </c>
      <c r="B985" s="10">
        <v>984</v>
      </c>
      <c r="C985" s="10" t="s">
        <v>1884</v>
      </c>
      <c r="D985" s="10" t="s">
        <v>1938</v>
      </c>
      <c r="E985" s="11">
        <v>74647367</v>
      </c>
      <c r="F985" s="11">
        <v>0</v>
      </c>
      <c r="G985" s="11">
        <v>4849024368</v>
      </c>
      <c r="H9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5" s="10">
        <f>VALUE(IFERROR(MID(Table1[شرح],11,FIND("سهم",Table1[شرح])-11),0))</f>
        <v>15000</v>
      </c>
      <c r="J985" s="10" t="str">
        <f>IFERROR(MID(Table1[شرح],FIND("سهم",Table1[شرح])+4,FIND("به نرخ",Table1[شرح])-FIND("سهم",Table1[شرح])-5),"")</f>
        <v>داروسازی آوه سینا(داوه1)</v>
      </c>
      <c r="K985" s="10" t="str">
        <f>CHOOSE(MID(Table1[تاریخ],6,2),"فروردین","اردیبهشت","خرداد","تیر","مرداد","شهریور","مهر","آبان","آذر","دی","بهمن","اسفند")</f>
        <v>مرداد</v>
      </c>
      <c r="L985" s="10" t="str">
        <f>LEFT(Table1[[#All],[تاریخ]],4)</f>
        <v>1398</v>
      </c>
      <c r="M985" s="13" t="str">
        <f>Table1[سال]&amp;"-"&amp;Table1[ماه]</f>
        <v>1398-مرداد</v>
      </c>
      <c r="N985" s="9"/>
    </row>
    <row r="986" spans="1:14" ht="15.75" x14ac:dyDescent="0.25">
      <c r="A986" s="17" t="str">
        <f>IF(AND(C986&gt;='گزارش روزانه'!$F$2,C986&lt;='گزارش روزانه'!$F$4,J986='گزارش روزانه'!$D$6),MAX($A$1:A985)+1,"")</f>
        <v/>
      </c>
      <c r="B986" s="10">
        <v>985</v>
      </c>
      <c r="C986" s="10" t="s">
        <v>1884</v>
      </c>
      <c r="D986" s="10" t="s">
        <v>1939</v>
      </c>
      <c r="E986" s="11">
        <v>230485822</v>
      </c>
      <c r="F986" s="11">
        <v>0</v>
      </c>
      <c r="G986" s="11">
        <v>4923671735</v>
      </c>
      <c r="H9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6" s="10">
        <f>VALUE(IFERROR(MID(Table1[شرح],11,FIND("سهم",Table1[شرح])-11),0))</f>
        <v>65183</v>
      </c>
      <c r="J986" s="10" t="str">
        <f>IFERROR(MID(Table1[شرح],FIND("سهم",Table1[شرح])+4,FIND("به نرخ",Table1[شرح])-FIND("سهم",Table1[شرح])-5),"")</f>
        <v>گسترش سرمایه گذاری ایرانیان(وگستر1)</v>
      </c>
      <c r="K986" s="10" t="str">
        <f>CHOOSE(MID(Table1[تاریخ],6,2),"فروردین","اردیبهشت","خرداد","تیر","مرداد","شهریور","مهر","آبان","آذر","دی","بهمن","اسفند")</f>
        <v>مرداد</v>
      </c>
      <c r="L986" s="10" t="str">
        <f>LEFT(Table1[[#All],[تاریخ]],4)</f>
        <v>1398</v>
      </c>
      <c r="M986" s="13" t="str">
        <f>Table1[سال]&amp;"-"&amp;Table1[ماه]</f>
        <v>1398-مرداد</v>
      </c>
      <c r="N986" s="9"/>
    </row>
    <row r="987" spans="1:14" ht="15.75" x14ac:dyDescent="0.25">
      <c r="A987" s="17" t="str">
        <f>IF(AND(C987&gt;='گزارش روزانه'!$F$2,C987&lt;='گزارش روزانه'!$F$4,J987='گزارش روزانه'!$D$6),MAX($A$1:A986)+1,"")</f>
        <v/>
      </c>
      <c r="B987" s="10">
        <v>986</v>
      </c>
      <c r="C987" s="10" t="s">
        <v>1884</v>
      </c>
      <c r="D987" s="10" t="s">
        <v>1940</v>
      </c>
      <c r="E987" s="11">
        <v>51582369</v>
      </c>
      <c r="F987" s="11">
        <v>0</v>
      </c>
      <c r="G987" s="11">
        <v>5154157557</v>
      </c>
      <c r="H9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7" s="10">
        <f>VALUE(IFERROR(MID(Table1[شرح],11,FIND("سهم",Table1[شرح])-11),0))</f>
        <v>14592</v>
      </c>
      <c r="J987" s="10" t="str">
        <f>IFERROR(MID(Table1[شرح],FIND("سهم",Table1[شرح])+4,FIND("به نرخ",Table1[شرح])-FIND("سهم",Table1[شرح])-5),"")</f>
        <v>گسترش سرمایه گذاری ایرانیان(وگستر1)</v>
      </c>
      <c r="K987" s="10" t="str">
        <f>CHOOSE(MID(Table1[تاریخ],6,2),"فروردین","اردیبهشت","خرداد","تیر","مرداد","شهریور","مهر","آبان","آذر","دی","بهمن","اسفند")</f>
        <v>مرداد</v>
      </c>
      <c r="L987" s="10" t="str">
        <f>LEFT(Table1[[#All],[تاریخ]],4)</f>
        <v>1398</v>
      </c>
      <c r="M987" s="13" t="str">
        <f>Table1[سال]&amp;"-"&amp;Table1[ماه]</f>
        <v>1398-مرداد</v>
      </c>
      <c r="N987" s="9"/>
    </row>
    <row r="988" spans="1:14" ht="15.75" x14ac:dyDescent="0.25">
      <c r="A988" s="17" t="str">
        <f>IF(AND(C988&gt;='گزارش روزانه'!$F$2,C988&lt;='گزارش روزانه'!$F$4,J988='گزارش روزانه'!$D$6),MAX($A$1:A987)+1,"")</f>
        <v/>
      </c>
      <c r="B988" s="10">
        <v>987</v>
      </c>
      <c r="C988" s="10" t="s">
        <v>1884</v>
      </c>
      <c r="D988" s="10" t="s">
        <v>1941</v>
      </c>
      <c r="E988" s="11">
        <v>70619162</v>
      </c>
      <c r="F988" s="11">
        <v>0</v>
      </c>
      <c r="G988" s="11">
        <v>5205739926</v>
      </c>
      <c r="H9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8" s="10">
        <f>VALUE(IFERROR(MID(Table1[شرح],11,FIND("سهم",Table1[شرح])-11),0))</f>
        <v>20000</v>
      </c>
      <c r="J988" s="10" t="str">
        <f>IFERROR(MID(Table1[شرح],FIND("سهم",Table1[شرح])+4,FIND("به نرخ",Table1[شرح])-FIND("سهم",Table1[شرح])-5),"")</f>
        <v>گسترش سرمایه گذاری ایرانیان(وگستر1)</v>
      </c>
      <c r="K988" s="10" t="str">
        <f>CHOOSE(MID(Table1[تاریخ],6,2),"فروردین","اردیبهشت","خرداد","تیر","مرداد","شهریور","مهر","آبان","آذر","دی","بهمن","اسفند")</f>
        <v>مرداد</v>
      </c>
      <c r="L988" s="10" t="str">
        <f>LEFT(Table1[[#All],[تاریخ]],4)</f>
        <v>1398</v>
      </c>
      <c r="M988" s="13" t="str">
        <f>Table1[سال]&amp;"-"&amp;Table1[ماه]</f>
        <v>1398-مرداد</v>
      </c>
      <c r="N988" s="9"/>
    </row>
    <row r="989" spans="1:14" ht="15.75" x14ac:dyDescent="0.25">
      <c r="A989" s="17" t="str">
        <f>IF(AND(C989&gt;='گزارش روزانه'!$F$2,C989&lt;='گزارش روزانه'!$F$4,J989='گزارش روزانه'!$D$6),MAX($A$1:A988)+1,"")</f>
        <v/>
      </c>
      <c r="B989" s="10">
        <v>988</v>
      </c>
      <c r="C989" s="10" t="s">
        <v>1884</v>
      </c>
      <c r="D989" s="10" t="s">
        <v>1942</v>
      </c>
      <c r="E989" s="11">
        <v>47842151</v>
      </c>
      <c r="F989" s="11">
        <v>0</v>
      </c>
      <c r="G989" s="11">
        <v>5276359088</v>
      </c>
      <c r="H9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89" s="10">
        <f>VALUE(IFERROR(MID(Table1[شرح],11,FIND("سهم",Table1[شرح])-11),0))</f>
        <v>13588</v>
      </c>
      <c r="J989" s="10" t="str">
        <f>IFERROR(MID(Table1[شرح],FIND("سهم",Table1[شرح])+4,FIND("به نرخ",Table1[شرح])-FIND("سهم",Table1[شرح])-5),"")</f>
        <v>گسترش سرمایه گذاری ایرانیان(وگستر1)</v>
      </c>
      <c r="K989" s="10" t="str">
        <f>CHOOSE(MID(Table1[تاریخ],6,2),"فروردین","اردیبهشت","خرداد","تیر","مرداد","شهریور","مهر","آبان","آذر","دی","بهمن","اسفند")</f>
        <v>مرداد</v>
      </c>
      <c r="L989" s="10" t="str">
        <f>LEFT(Table1[[#All],[تاریخ]],4)</f>
        <v>1398</v>
      </c>
      <c r="M989" s="13" t="str">
        <f>Table1[سال]&amp;"-"&amp;Table1[ماه]</f>
        <v>1398-مرداد</v>
      </c>
      <c r="N989" s="9"/>
    </row>
    <row r="990" spans="1:14" ht="15.75" x14ac:dyDescent="0.25">
      <c r="A990" s="17" t="str">
        <f>IF(AND(C990&gt;='گزارش روزانه'!$F$2,C990&lt;='گزارش روزانه'!$F$4,J990='گزارش روزانه'!$D$6),MAX($A$1:A989)+1,"")</f>
        <v/>
      </c>
      <c r="B990" s="10">
        <v>989</v>
      </c>
      <c r="C990" s="10" t="s">
        <v>1884</v>
      </c>
      <c r="D990" s="10" t="s">
        <v>1943</v>
      </c>
      <c r="E990" s="11">
        <v>18061123</v>
      </c>
      <c r="F990" s="11">
        <v>0</v>
      </c>
      <c r="G990" s="11">
        <v>5324201239</v>
      </c>
      <c r="H9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90" s="10">
        <f>VALUE(IFERROR(MID(Table1[شرح],11,FIND("سهم",Table1[شرح])-11),0))</f>
        <v>5137</v>
      </c>
      <c r="J990" s="10" t="str">
        <f>IFERROR(MID(Table1[شرح],FIND("سهم",Table1[شرح])+4,FIND("به نرخ",Table1[شرح])-FIND("سهم",Table1[شرح])-5),"")</f>
        <v>گسترش سرمایه گذاری ایرانیان(وگستر1)</v>
      </c>
      <c r="K990" s="10" t="str">
        <f>CHOOSE(MID(Table1[تاریخ],6,2),"فروردین","اردیبهشت","خرداد","تیر","مرداد","شهریور","مهر","آبان","آذر","دی","بهمن","اسفند")</f>
        <v>مرداد</v>
      </c>
      <c r="L990" s="10" t="str">
        <f>LEFT(Table1[[#All],[تاریخ]],4)</f>
        <v>1398</v>
      </c>
      <c r="M990" s="13" t="str">
        <f>Table1[سال]&amp;"-"&amp;Table1[ماه]</f>
        <v>1398-مرداد</v>
      </c>
      <c r="N990" s="9"/>
    </row>
    <row r="991" spans="1:14" ht="15.75" x14ac:dyDescent="0.25">
      <c r="A991" s="17" t="str">
        <f>IF(AND(C991&gt;='گزارش روزانه'!$F$2,C991&lt;='گزارش روزانه'!$F$4,J991='گزارش روزانه'!$D$6),MAX($A$1:A990)+1,"")</f>
        <v/>
      </c>
      <c r="B991" s="10">
        <v>990</v>
      </c>
      <c r="C991" s="10" t="s">
        <v>1884</v>
      </c>
      <c r="D991" s="10" t="s">
        <v>1944</v>
      </c>
      <c r="E991" s="11">
        <v>8042184</v>
      </c>
      <c r="F991" s="11">
        <v>0</v>
      </c>
      <c r="G991" s="11">
        <v>5342262362</v>
      </c>
      <c r="H9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91" s="10">
        <f>VALUE(IFERROR(MID(Table1[شرح],11,FIND("سهم",Table1[شرح])-11),0))</f>
        <v>2290</v>
      </c>
      <c r="J991" s="10" t="str">
        <f>IFERROR(MID(Table1[شرح],FIND("سهم",Table1[شرح])+4,FIND("به نرخ",Table1[شرح])-FIND("سهم",Table1[شرح])-5),"")</f>
        <v>گسترش سرمایه گذاری ایرانیان(وگستر1)</v>
      </c>
      <c r="K991" s="10" t="str">
        <f>CHOOSE(MID(Table1[تاریخ],6,2),"فروردین","اردیبهشت","خرداد","تیر","مرداد","شهریور","مهر","آبان","آذر","دی","بهمن","اسفند")</f>
        <v>مرداد</v>
      </c>
      <c r="L991" s="10" t="str">
        <f>LEFT(Table1[[#All],[تاریخ]],4)</f>
        <v>1398</v>
      </c>
      <c r="M991" s="13" t="str">
        <f>Table1[سال]&amp;"-"&amp;Table1[ماه]</f>
        <v>1398-مرداد</v>
      </c>
      <c r="N991" s="9"/>
    </row>
    <row r="992" spans="1:14" ht="15.75" x14ac:dyDescent="0.25">
      <c r="A992" s="17" t="str">
        <f>IF(AND(C992&gt;='گزارش روزانه'!$F$2,C992&lt;='گزارش روزانه'!$F$4,J992='گزارش روزانه'!$D$6),MAX($A$1:A991)+1,"")</f>
        <v/>
      </c>
      <c r="B992" s="10">
        <v>991</v>
      </c>
      <c r="C992" s="10" t="s">
        <v>1884</v>
      </c>
      <c r="D992" s="10" t="s">
        <v>1945</v>
      </c>
      <c r="E992" s="11">
        <v>17554335</v>
      </c>
      <c r="F992" s="11">
        <v>0</v>
      </c>
      <c r="G992" s="11">
        <v>5350304546</v>
      </c>
      <c r="H9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92" s="10">
        <f>VALUE(IFERROR(MID(Table1[شرح],11,FIND("سهم",Table1[شرح])-11),0))</f>
        <v>5000</v>
      </c>
      <c r="J992" s="10" t="str">
        <f>IFERROR(MID(Table1[شرح],FIND("سهم",Table1[شرح])+4,FIND("به نرخ",Table1[شرح])-FIND("سهم",Table1[شرح])-5),"")</f>
        <v>گسترش سرمایه گذاری ایرانیان(وگستر1)</v>
      </c>
      <c r="K992" s="10" t="str">
        <f>CHOOSE(MID(Table1[تاریخ],6,2),"فروردین","اردیبهشت","خرداد","تیر","مرداد","شهریور","مهر","آبان","آذر","دی","بهمن","اسفند")</f>
        <v>مرداد</v>
      </c>
      <c r="L992" s="10" t="str">
        <f>LEFT(Table1[[#All],[تاریخ]],4)</f>
        <v>1398</v>
      </c>
      <c r="M992" s="13" t="str">
        <f>Table1[سال]&amp;"-"&amp;Table1[ماه]</f>
        <v>1398-مرداد</v>
      </c>
      <c r="N992" s="9"/>
    </row>
    <row r="993" spans="1:14" ht="15.75" x14ac:dyDescent="0.25">
      <c r="A993" s="17" t="str">
        <f>IF(AND(C993&gt;='گزارش روزانه'!$F$2,C993&lt;='گزارش روزانه'!$F$4,J993='گزارش روزانه'!$D$6),MAX($A$1:A992)+1,"")</f>
        <v/>
      </c>
      <c r="B993" s="10">
        <v>992</v>
      </c>
      <c r="C993" s="10" t="s">
        <v>1884</v>
      </c>
      <c r="D993" s="10" t="s">
        <v>1946</v>
      </c>
      <c r="E993" s="11">
        <v>17529223</v>
      </c>
      <c r="F993" s="11">
        <v>0</v>
      </c>
      <c r="G993" s="11">
        <v>5367858881</v>
      </c>
      <c r="H9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93" s="10">
        <f>VALUE(IFERROR(MID(Table1[شرح],11,FIND("سهم",Table1[شرح])-11),0))</f>
        <v>5000</v>
      </c>
      <c r="J993" s="10" t="str">
        <f>IFERROR(MID(Table1[شرح],FIND("سهم",Table1[شرح])+4,FIND("به نرخ",Table1[شرح])-FIND("سهم",Table1[شرح])-5),"")</f>
        <v>گسترش سرمایه گذاری ایرانیان(وگستر1)</v>
      </c>
      <c r="K993" s="10" t="str">
        <f>CHOOSE(MID(Table1[تاریخ],6,2),"فروردین","اردیبهشت","خرداد","تیر","مرداد","شهریور","مهر","آبان","آذر","دی","بهمن","اسفند")</f>
        <v>مرداد</v>
      </c>
      <c r="L993" s="10" t="str">
        <f>LEFT(Table1[[#All],[تاریخ]],4)</f>
        <v>1398</v>
      </c>
      <c r="M993" s="13" t="str">
        <f>Table1[سال]&amp;"-"&amp;Table1[ماه]</f>
        <v>1398-مرداد</v>
      </c>
      <c r="N993" s="9"/>
    </row>
    <row r="994" spans="1:14" ht="15.75" x14ac:dyDescent="0.25">
      <c r="A994" s="17" t="str">
        <f>IF(AND(C994&gt;='گزارش روزانه'!$F$2,C994&lt;='گزارش روزانه'!$F$4,J994='گزارش روزانه'!$D$6),MAX($A$1:A993)+1,"")</f>
        <v/>
      </c>
      <c r="B994" s="10">
        <v>993</v>
      </c>
      <c r="C994" s="10" t="s">
        <v>1884</v>
      </c>
      <c r="D994" s="10" t="s">
        <v>1947</v>
      </c>
      <c r="E994" s="11">
        <v>20319569</v>
      </c>
      <c r="F994" s="11">
        <v>0</v>
      </c>
      <c r="G994" s="11">
        <v>5385388104</v>
      </c>
      <c r="H9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94" s="10">
        <f>VALUE(IFERROR(MID(Table1[شرح],11,FIND("سهم",Table1[شرح])-11),0))</f>
        <v>5831</v>
      </c>
      <c r="J994" s="10" t="str">
        <f>IFERROR(MID(Table1[شرح],FIND("سهم",Table1[شرح])+4,FIND("به نرخ",Table1[شرح])-FIND("سهم",Table1[شرح])-5),"")</f>
        <v>گسترش سرمایه گذاری ایرانیان(وگستر1)</v>
      </c>
      <c r="K994" s="10" t="str">
        <f>CHOOSE(MID(Table1[تاریخ],6,2),"فروردین","اردیبهشت","خرداد","تیر","مرداد","شهریور","مهر","آبان","آذر","دی","بهمن","اسفند")</f>
        <v>مرداد</v>
      </c>
      <c r="L994" s="10" t="str">
        <f>LEFT(Table1[[#All],[تاریخ]],4)</f>
        <v>1398</v>
      </c>
      <c r="M994" s="13" t="str">
        <f>Table1[سال]&amp;"-"&amp;Table1[ماه]</f>
        <v>1398-مرداد</v>
      </c>
      <c r="N994" s="9"/>
    </row>
    <row r="995" spans="1:14" ht="15.75" x14ac:dyDescent="0.25">
      <c r="A995" s="17" t="str">
        <f>IF(AND(C995&gt;='گزارش روزانه'!$F$2,C995&lt;='گزارش روزانه'!$F$4,J995='گزارش روزانه'!$D$6),MAX($A$1:A994)+1,"")</f>
        <v/>
      </c>
      <c r="B995" s="10">
        <v>994</v>
      </c>
      <c r="C995" s="10" t="s">
        <v>1884</v>
      </c>
      <c r="D995" s="10" t="s">
        <v>1948</v>
      </c>
      <c r="E995" s="11">
        <v>119036069</v>
      </c>
      <c r="F995" s="11">
        <v>0</v>
      </c>
      <c r="G995" s="11">
        <v>5405707673</v>
      </c>
      <c r="H9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995" s="10">
        <f>VALUE(IFERROR(MID(Table1[شرح],11,FIND("سهم",Table1[شرح])-11),0))</f>
        <v>34169</v>
      </c>
      <c r="J995" s="10" t="str">
        <f>IFERROR(MID(Table1[شرح],FIND("سهم",Table1[شرح])+4,FIND("به نرخ",Table1[شرح])-FIND("سهم",Table1[شرح])-5),"")</f>
        <v>گسترش سرمایه گذاری ایرانیان(وگستر1)</v>
      </c>
      <c r="K995" s="10" t="str">
        <f>CHOOSE(MID(Table1[تاریخ],6,2),"فروردین","اردیبهشت","خرداد","تیر","مرداد","شهریور","مهر","آبان","آذر","دی","بهمن","اسفند")</f>
        <v>مرداد</v>
      </c>
      <c r="L995" s="10" t="str">
        <f>LEFT(Table1[[#All],[تاریخ]],4)</f>
        <v>1398</v>
      </c>
      <c r="M995" s="13" t="str">
        <f>Table1[سال]&amp;"-"&amp;Table1[ماه]</f>
        <v>1398-مرداد</v>
      </c>
      <c r="N995" s="9"/>
    </row>
    <row r="996" spans="1:14" ht="15.75" x14ac:dyDescent="0.25">
      <c r="A996" s="17" t="str">
        <f>IF(AND(C996&gt;='گزارش روزانه'!$F$2,C996&lt;='گزارش روزانه'!$F$4,J996='گزارش روزانه'!$D$6),MAX($A$1:A995)+1,"")</f>
        <v/>
      </c>
      <c r="B996" s="10">
        <v>995</v>
      </c>
      <c r="C996" s="10" t="s">
        <v>1884</v>
      </c>
      <c r="D996" s="10" t="s">
        <v>1949</v>
      </c>
      <c r="E996" s="11">
        <v>0</v>
      </c>
      <c r="F996" s="11">
        <v>9316528</v>
      </c>
      <c r="G996" s="11">
        <v>5524743742</v>
      </c>
      <c r="H9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96" s="10">
        <f>VALUE(IFERROR(MID(Table1[شرح],11,FIND("سهم",Table1[شرح])-11),0))</f>
        <v>257</v>
      </c>
      <c r="J996" s="10" t="str">
        <f>IFERROR(MID(Table1[شرح],FIND("سهم",Table1[شرح])+4,FIND("به نرخ",Table1[شرح])-FIND("سهم",Table1[شرح])-5),"")</f>
        <v>فرآوری موادمعدنی ایران(فرآور1)</v>
      </c>
      <c r="K996" s="10" t="str">
        <f>CHOOSE(MID(Table1[تاریخ],6,2),"فروردین","اردیبهشت","خرداد","تیر","مرداد","شهریور","مهر","آبان","آذر","دی","بهمن","اسفند")</f>
        <v>مرداد</v>
      </c>
      <c r="L996" s="10" t="str">
        <f>LEFT(Table1[[#All],[تاریخ]],4)</f>
        <v>1398</v>
      </c>
      <c r="M996" s="13" t="str">
        <f>Table1[سال]&amp;"-"&amp;Table1[ماه]</f>
        <v>1398-مرداد</v>
      </c>
      <c r="N996" s="9"/>
    </row>
    <row r="997" spans="1:14" ht="15.75" x14ac:dyDescent="0.25">
      <c r="A997" s="17" t="str">
        <f>IF(AND(C997&gt;='گزارش روزانه'!$F$2,C997&lt;='گزارش روزانه'!$F$4,J997='گزارش روزانه'!$D$6),MAX($A$1:A996)+1,"")</f>
        <v/>
      </c>
      <c r="B997" s="10">
        <v>996</v>
      </c>
      <c r="C997" s="10" t="s">
        <v>1884</v>
      </c>
      <c r="D997" s="10" t="s">
        <v>1950</v>
      </c>
      <c r="E997" s="11">
        <v>0</v>
      </c>
      <c r="F997" s="11">
        <v>39837766</v>
      </c>
      <c r="G997" s="11">
        <v>5515427214</v>
      </c>
      <c r="H9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97" s="10">
        <f>VALUE(IFERROR(MID(Table1[شرح],11,FIND("سهم",Table1[شرح])-11),0))</f>
        <v>1099</v>
      </c>
      <c r="J997" s="10" t="str">
        <f>IFERROR(MID(Table1[شرح],FIND("سهم",Table1[شرح])+4,FIND("به نرخ",Table1[شرح])-FIND("سهم",Table1[شرح])-5),"")</f>
        <v>فرآوری موادمعدنی ایران(فرآور1)</v>
      </c>
      <c r="K997" s="10" t="str">
        <f>CHOOSE(MID(Table1[تاریخ],6,2),"فروردین","اردیبهشت","خرداد","تیر","مرداد","شهریور","مهر","آبان","آذر","دی","بهمن","اسفند")</f>
        <v>مرداد</v>
      </c>
      <c r="L997" s="10" t="str">
        <f>LEFT(Table1[[#All],[تاریخ]],4)</f>
        <v>1398</v>
      </c>
      <c r="M997" s="13" t="str">
        <f>Table1[سال]&amp;"-"&amp;Table1[ماه]</f>
        <v>1398-مرداد</v>
      </c>
      <c r="N997" s="9"/>
    </row>
    <row r="998" spans="1:14" ht="15.75" x14ac:dyDescent="0.25">
      <c r="A998" s="17" t="str">
        <f>IF(AND(C998&gt;='گزارش روزانه'!$F$2,C998&lt;='گزارش روزانه'!$F$4,J998='گزارش روزانه'!$D$6),MAX($A$1:A997)+1,"")</f>
        <v/>
      </c>
      <c r="B998" s="10">
        <v>997</v>
      </c>
      <c r="C998" s="10" t="s">
        <v>1884</v>
      </c>
      <c r="D998" s="10" t="s">
        <v>1951</v>
      </c>
      <c r="E998" s="11">
        <v>0</v>
      </c>
      <c r="F998" s="11">
        <v>3624515</v>
      </c>
      <c r="G998" s="11">
        <v>5475589448</v>
      </c>
      <c r="H9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98" s="10">
        <f>VALUE(IFERROR(MID(Table1[شرح],11,FIND("سهم",Table1[شرح])-11),0))</f>
        <v>100</v>
      </c>
      <c r="J998" s="10" t="str">
        <f>IFERROR(MID(Table1[شرح],FIND("سهم",Table1[شرح])+4,FIND("به نرخ",Table1[شرح])-FIND("سهم",Table1[شرح])-5),"")</f>
        <v>فرآوری موادمعدنی ایران(فرآور1)</v>
      </c>
      <c r="K998" s="10" t="str">
        <f>CHOOSE(MID(Table1[تاریخ],6,2),"فروردین","اردیبهشت","خرداد","تیر","مرداد","شهریور","مهر","آبان","آذر","دی","بهمن","اسفند")</f>
        <v>مرداد</v>
      </c>
      <c r="L998" s="10" t="str">
        <f>LEFT(Table1[[#All],[تاریخ]],4)</f>
        <v>1398</v>
      </c>
      <c r="M998" s="13" t="str">
        <f>Table1[سال]&amp;"-"&amp;Table1[ماه]</f>
        <v>1398-مرداد</v>
      </c>
      <c r="N998" s="9"/>
    </row>
    <row r="999" spans="1:14" ht="15.75" x14ac:dyDescent="0.25">
      <c r="A999" s="17" t="str">
        <f>IF(AND(C999&gt;='گزارش روزانه'!$F$2,C999&lt;='گزارش روزانه'!$F$4,J999='گزارش روزانه'!$D$6),MAX($A$1:A998)+1,"")</f>
        <v/>
      </c>
      <c r="B999" s="10">
        <v>998</v>
      </c>
      <c r="C999" s="10" t="s">
        <v>1884</v>
      </c>
      <c r="D999" s="10" t="s">
        <v>1952</v>
      </c>
      <c r="E999" s="11">
        <v>0</v>
      </c>
      <c r="F999" s="11">
        <v>5581603</v>
      </c>
      <c r="G999" s="11">
        <v>5471964933</v>
      </c>
      <c r="H9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999" s="10">
        <f>VALUE(IFERROR(MID(Table1[شرح],11,FIND("سهم",Table1[شرح])-11),0))</f>
        <v>154</v>
      </c>
      <c r="J999" s="10" t="str">
        <f>IFERROR(MID(Table1[شرح],FIND("سهم",Table1[شرح])+4,FIND("به نرخ",Table1[شرح])-FIND("سهم",Table1[شرح])-5),"")</f>
        <v>فرآوری موادمعدنی ایران(فرآور1)</v>
      </c>
      <c r="K999" s="10" t="str">
        <f>CHOOSE(MID(Table1[تاریخ],6,2),"فروردین","اردیبهشت","خرداد","تیر","مرداد","شهریور","مهر","آبان","آذر","دی","بهمن","اسفند")</f>
        <v>مرداد</v>
      </c>
      <c r="L999" s="10" t="str">
        <f>LEFT(Table1[[#All],[تاریخ]],4)</f>
        <v>1398</v>
      </c>
      <c r="M999" s="13" t="str">
        <f>Table1[سال]&amp;"-"&amp;Table1[ماه]</f>
        <v>1398-مرداد</v>
      </c>
      <c r="N999" s="9"/>
    </row>
    <row r="1000" spans="1:14" ht="15.75" x14ac:dyDescent="0.25">
      <c r="A1000" s="17" t="str">
        <f>IF(AND(C1000&gt;='گزارش روزانه'!$F$2,C1000&lt;='گزارش روزانه'!$F$4,J1000='گزارش روزانه'!$D$6),MAX($A$1:A999)+1,"")</f>
        <v/>
      </c>
      <c r="B1000" s="10">
        <v>999</v>
      </c>
      <c r="C1000" s="10" t="s">
        <v>1884</v>
      </c>
      <c r="D1000" s="10" t="s">
        <v>1953</v>
      </c>
      <c r="E1000" s="11">
        <v>0</v>
      </c>
      <c r="F1000" s="11">
        <v>3624316</v>
      </c>
      <c r="G1000" s="11">
        <v>5466383330</v>
      </c>
      <c r="H10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0" s="10">
        <f>VALUE(IFERROR(MID(Table1[شرح],11,FIND("سهم",Table1[شرح])-11),0))</f>
        <v>100</v>
      </c>
      <c r="J1000" s="10" t="str">
        <f>IFERROR(MID(Table1[شرح],FIND("سهم",Table1[شرح])+4,FIND("به نرخ",Table1[شرح])-FIND("سهم",Table1[شرح])-5),"")</f>
        <v>فرآوری موادمعدنی ایران(فرآور1)</v>
      </c>
      <c r="K1000" s="10" t="str">
        <f>CHOOSE(MID(Table1[تاریخ],6,2),"فروردین","اردیبهشت","خرداد","تیر","مرداد","شهریور","مهر","آبان","آذر","دی","بهمن","اسفند")</f>
        <v>مرداد</v>
      </c>
      <c r="L1000" s="10" t="str">
        <f>LEFT(Table1[[#All],[تاریخ]],4)</f>
        <v>1398</v>
      </c>
      <c r="M1000" s="13" t="str">
        <f>Table1[سال]&amp;"-"&amp;Table1[ماه]</f>
        <v>1398-مرداد</v>
      </c>
      <c r="N1000" s="9"/>
    </row>
    <row r="1001" spans="1:14" ht="15.75" x14ac:dyDescent="0.25">
      <c r="A1001" s="17" t="str">
        <f>IF(AND(C1001&gt;='گزارش روزانه'!$F$2,C1001&lt;='گزارش روزانه'!$F$4,J1001='گزارش روزانه'!$D$6),MAX($A$1:A1000)+1,"")</f>
        <v/>
      </c>
      <c r="B1001" s="10">
        <v>1000</v>
      </c>
      <c r="C1001" s="10" t="s">
        <v>1884</v>
      </c>
      <c r="D1001" s="10" t="s">
        <v>1954</v>
      </c>
      <c r="E1001" s="11">
        <v>0</v>
      </c>
      <c r="F1001" s="11">
        <v>2964714</v>
      </c>
      <c r="G1001" s="11">
        <v>5462759014</v>
      </c>
      <c r="H10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1" s="10">
        <f>VALUE(IFERROR(MID(Table1[شرح],11,FIND("سهم",Table1[شرح])-11),0))</f>
        <v>82</v>
      </c>
      <c r="J1001" s="10" t="str">
        <f>IFERROR(MID(Table1[شرح],FIND("سهم",Table1[شرح])+4,FIND("به نرخ",Table1[شرح])-FIND("سهم",Table1[شرح])-5),"")</f>
        <v>فرآوری موادمعدنی ایران(فرآور1)</v>
      </c>
      <c r="K1001" s="10" t="str">
        <f>CHOOSE(MID(Table1[تاریخ],6,2),"فروردین","اردیبهشت","خرداد","تیر","مرداد","شهریور","مهر","آبان","آذر","دی","بهمن","اسفند")</f>
        <v>مرداد</v>
      </c>
      <c r="L1001" s="10" t="str">
        <f>LEFT(Table1[[#All],[تاریخ]],4)</f>
        <v>1398</v>
      </c>
      <c r="M1001" s="13" t="str">
        <f>Table1[سال]&amp;"-"&amp;Table1[ماه]</f>
        <v>1398-مرداد</v>
      </c>
      <c r="N1001" s="9"/>
    </row>
    <row r="1002" spans="1:14" ht="15.75" x14ac:dyDescent="0.25">
      <c r="A1002" s="17" t="str">
        <f>IF(AND(C1002&gt;='گزارش روزانه'!$F$2,C1002&lt;='گزارش روزانه'!$F$4,J1002='گزارش روزانه'!$D$6),MAX($A$1:A1001)+1,"")</f>
        <v/>
      </c>
      <c r="B1002" s="10">
        <v>1001</v>
      </c>
      <c r="C1002" s="10" t="s">
        <v>1884</v>
      </c>
      <c r="D1002" s="10" t="s">
        <v>1955</v>
      </c>
      <c r="E1002" s="11">
        <v>0</v>
      </c>
      <c r="F1002" s="11">
        <v>2457803</v>
      </c>
      <c r="G1002" s="11">
        <v>5459794300</v>
      </c>
      <c r="H10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2" s="10">
        <f>VALUE(IFERROR(MID(Table1[شرح],11,FIND("سهم",Table1[شرح])-11),0))</f>
        <v>68</v>
      </c>
      <c r="J1002" s="10" t="str">
        <f>IFERROR(MID(Table1[شرح],FIND("سهم",Table1[شرح])+4,FIND("به نرخ",Table1[شرح])-FIND("سهم",Table1[شرح])-5),"")</f>
        <v>فرآوری موادمعدنی ایران(فرآور1)</v>
      </c>
      <c r="K1002" s="10" t="str">
        <f>CHOOSE(MID(Table1[تاریخ],6,2),"فروردین","اردیبهشت","خرداد","تیر","مرداد","شهریور","مهر","آبان","آذر","دی","بهمن","اسفند")</f>
        <v>مرداد</v>
      </c>
      <c r="L1002" s="10" t="str">
        <f>LEFT(Table1[[#All],[تاریخ]],4)</f>
        <v>1398</v>
      </c>
      <c r="M1002" s="13" t="str">
        <f>Table1[سال]&amp;"-"&amp;Table1[ماه]</f>
        <v>1398-مرداد</v>
      </c>
      <c r="N1002" s="9"/>
    </row>
    <row r="1003" spans="1:14" ht="15.75" x14ac:dyDescent="0.25">
      <c r="A1003" s="17" t="str">
        <f>IF(AND(C1003&gt;='گزارش روزانه'!$F$2,C1003&lt;='گزارش روزانه'!$F$4,J1003='گزارش روزانه'!$D$6),MAX($A$1:A1002)+1,"")</f>
        <v/>
      </c>
      <c r="B1003" s="10">
        <v>1002</v>
      </c>
      <c r="C1003" s="10" t="s">
        <v>1884</v>
      </c>
      <c r="D1003" s="10" t="s">
        <v>1956</v>
      </c>
      <c r="E1003" s="11">
        <v>0</v>
      </c>
      <c r="F1003" s="11">
        <v>611391167</v>
      </c>
      <c r="G1003" s="11">
        <v>5457336497</v>
      </c>
      <c r="H10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3" s="10">
        <f>VALUE(IFERROR(MID(Table1[شرح],11,FIND("سهم",Table1[شرح])-11),0))</f>
        <v>17073</v>
      </c>
      <c r="J1003" s="10" t="str">
        <f>IFERROR(MID(Table1[شرح],FIND("سهم",Table1[شرح])+4,FIND("به نرخ",Table1[شرح])-FIND("سهم",Table1[شرح])-5),"")</f>
        <v>فرآوری موادمعدنی ایران(فرآور1)</v>
      </c>
      <c r="K1003" s="10" t="str">
        <f>CHOOSE(MID(Table1[تاریخ],6,2),"فروردین","اردیبهشت","خرداد","تیر","مرداد","شهریور","مهر","آبان","آذر","دی","بهمن","اسفند")</f>
        <v>مرداد</v>
      </c>
      <c r="L1003" s="10" t="str">
        <f>LEFT(Table1[[#All],[تاریخ]],4)</f>
        <v>1398</v>
      </c>
      <c r="M1003" s="13" t="str">
        <f>Table1[سال]&amp;"-"&amp;Table1[ماه]</f>
        <v>1398-مرداد</v>
      </c>
      <c r="N1003" s="9"/>
    </row>
    <row r="1004" spans="1:14" ht="15.75" x14ac:dyDescent="0.25">
      <c r="A1004" s="17" t="str">
        <f>IF(AND(C1004&gt;='گزارش روزانه'!$F$2,C1004&lt;='گزارش روزانه'!$F$4,J1004='گزارش روزانه'!$D$6),MAX($A$1:A1003)+1,"")</f>
        <v/>
      </c>
      <c r="B1004" s="10">
        <v>1003</v>
      </c>
      <c r="C1004" s="10" t="s">
        <v>1884</v>
      </c>
      <c r="D1004" s="10" t="s">
        <v>1957</v>
      </c>
      <c r="E1004" s="11">
        <v>0</v>
      </c>
      <c r="F1004" s="11">
        <v>46480657</v>
      </c>
      <c r="G1004" s="11">
        <v>4845945330</v>
      </c>
      <c r="H10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4" s="10">
        <f>VALUE(IFERROR(MID(Table1[شرح],11,FIND("سهم",Table1[شرح])-11),0))</f>
        <v>1298</v>
      </c>
      <c r="J1004" s="10" t="str">
        <f>IFERROR(MID(Table1[شرح],FIND("سهم",Table1[شرح])+4,FIND("به نرخ",Table1[شرح])-FIND("سهم",Table1[شرح])-5),"")</f>
        <v>فرآوری موادمعدنی ایران(فرآور1)</v>
      </c>
      <c r="K1004" s="10" t="str">
        <f>CHOOSE(MID(Table1[تاریخ],6,2),"فروردین","اردیبهشت","خرداد","تیر","مرداد","شهریور","مهر","آبان","آذر","دی","بهمن","اسفند")</f>
        <v>مرداد</v>
      </c>
      <c r="L1004" s="10" t="str">
        <f>LEFT(Table1[[#All],[تاریخ]],4)</f>
        <v>1398</v>
      </c>
      <c r="M1004" s="13" t="str">
        <f>Table1[سال]&amp;"-"&amp;Table1[ماه]</f>
        <v>1398-مرداد</v>
      </c>
      <c r="N1004" s="9"/>
    </row>
    <row r="1005" spans="1:14" ht="15.75" x14ac:dyDescent="0.25">
      <c r="A1005" s="17" t="str">
        <f>IF(AND(C1005&gt;='گزارش روزانه'!$F$2,C1005&lt;='گزارش روزانه'!$F$4,J1005='گزارش روزانه'!$D$6),MAX($A$1:A1004)+1,"")</f>
        <v/>
      </c>
      <c r="B1005" s="10">
        <v>1004</v>
      </c>
      <c r="C1005" s="10" t="s">
        <v>1884</v>
      </c>
      <c r="D1005" s="10" t="s">
        <v>1958</v>
      </c>
      <c r="E1005" s="11">
        <v>0</v>
      </c>
      <c r="F1005" s="11">
        <v>917232987</v>
      </c>
      <c r="G1005" s="11">
        <v>4799464673</v>
      </c>
      <c r="H10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5" s="10">
        <f>VALUE(IFERROR(MID(Table1[شرح],11,FIND("سهم",Table1[شرح])-11),0))</f>
        <v>25615</v>
      </c>
      <c r="J1005" s="10" t="str">
        <f>IFERROR(MID(Table1[شرح],FIND("سهم",Table1[شرح])+4,FIND("به نرخ",Table1[شرح])-FIND("سهم",Table1[شرح])-5),"")</f>
        <v>فرآوری موادمعدنی ایران(فرآور1)</v>
      </c>
      <c r="K1005" s="10" t="str">
        <f>CHOOSE(MID(Table1[تاریخ],6,2),"فروردین","اردیبهشت","خرداد","تیر","مرداد","شهریور","مهر","آبان","آذر","دی","بهمن","اسفند")</f>
        <v>مرداد</v>
      </c>
      <c r="L1005" s="10" t="str">
        <f>LEFT(Table1[[#All],[تاریخ]],4)</f>
        <v>1398</v>
      </c>
      <c r="M1005" s="13" t="str">
        <f>Table1[سال]&amp;"-"&amp;Table1[ماه]</f>
        <v>1398-مرداد</v>
      </c>
      <c r="N1005" s="9"/>
    </row>
    <row r="1006" spans="1:14" ht="15.75" x14ac:dyDescent="0.25">
      <c r="A1006" s="17" t="str">
        <f>IF(AND(C1006&gt;='گزارش روزانه'!$F$2,C1006&lt;='گزارش روزانه'!$F$4,J1006='گزارش روزانه'!$D$6),MAX($A$1:A1005)+1,"")</f>
        <v/>
      </c>
      <c r="B1006" s="10">
        <v>1005</v>
      </c>
      <c r="C1006" s="10" t="s">
        <v>1884</v>
      </c>
      <c r="D1006" s="10" t="s">
        <v>1959</v>
      </c>
      <c r="E1006" s="11">
        <v>0</v>
      </c>
      <c r="F1006" s="11">
        <v>17149885</v>
      </c>
      <c r="G1006" s="11">
        <v>3882231686</v>
      </c>
      <c r="H10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6" s="10">
        <f>VALUE(IFERROR(MID(Table1[شرح],11,FIND("سهم",Table1[شرح])-11),0))</f>
        <v>479</v>
      </c>
      <c r="J1006" s="10" t="str">
        <f>IFERROR(MID(Table1[شرح],FIND("سهم",Table1[شرح])+4,FIND("به نرخ",Table1[شرح])-FIND("سهم",Table1[شرح])-5),"")</f>
        <v>فرآوری موادمعدنی ایران(فرآور1)</v>
      </c>
      <c r="K1006" s="10" t="str">
        <f>CHOOSE(MID(Table1[تاریخ],6,2),"فروردین","اردیبهشت","خرداد","تیر","مرداد","شهریور","مهر","آبان","آذر","دی","بهمن","اسفند")</f>
        <v>مرداد</v>
      </c>
      <c r="L1006" s="10" t="str">
        <f>LEFT(Table1[[#All],[تاریخ]],4)</f>
        <v>1398</v>
      </c>
      <c r="M1006" s="13" t="str">
        <f>Table1[سال]&amp;"-"&amp;Table1[ماه]</f>
        <v>1398-مرداد</v>
      </c>
      <c r="N1006" s="9"/>
    </row>
    <row r="1007" spans="1:14" ht="15.75" x14ac:dyDescent="0.25">
      <c r="A1007" s="17" t="str">
        <f>IF(AND(C1007&gt;='گزارش روزانه'!$F$2,C1007&lt;='گزارش روزانه'!$F$4,J1007='گزارش روزانه'!$D$6),MAX($A$1:A1006)+1,"")</f>
        <v/>
      </c>
      <c r="B1007" s="10">
        <v>1006</v>
      </c>
      <c r="C1007" s="10" t="s">
        <v>1884</v>
      </c>
      <c r="D1007" s="10" t="s">
        <v>1960</v>
      </c>
      <c r="E1007" s="11">
        <v>0</v>
      </c>
      <c r="F1007" s="11">
        <v>19297547</v>
      </c>
      <c r="G1007" s="11">
        <v>3865081801</v>
      </c>
      <c r="H10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7" s="10">
        <f>VALUE(IFERROR(MID(Table1[شرح],11,FIND("سهم",Table1[شرح])-11),0))</f>
        <v>539</v>
      </c>
      <c r="J1007" s="10" t="str">
        <f>IFERROR(MID(Table1[شرح],FIND("سهم",Table1[شرح])+4,FIND("به نرخ",Table1[شرح])-FIND("سهم",Table1[شرح])-5),"")</f>
        <v>فرآوری موادمعدنی ایران(فرآور1)</v>
      </c>
      <c r="K1007" s="10" t="str">
        <f>CHOOSE(MID(Table1[تاریخ],6,2),"فروردین","اردیبهشت","خرداد","تیر","مرداد","شهریور","مهر","آبان","آذر","دی","بهمن","اسفند")</f>
        <v>مرداد</v>
      </c>
      <c r="L1007" s="10" t="str">
        <f>LEFT(Table1[[#All],[تاریخ]],4)</f>
        <v>1398</v>
      </c>
      <c r="M1007" s="13" t="str">
        <f>Table1[سال]&amp;"-"&amp;Table1[ماه]</f>
        <v>1398-مرداد</v>
      </c>
      <c r="N1007" s="9"/>
    </row>
    <row r="1008" spans="1:14" ht="15.75" x14ac:dyDescent="0.25">
      <c r="A1008" s="17" t="str">
        <f>IF(AND(C1008&gt;='گزارش روزانه'!$F$2,C1008&lt;='گزارش روزانه'!$F$4,J1008='گزارش روزانه'!$D$6),MAX($A$1:A1007)+1,"")</f>
        <v/>
      </c>
      <c r="B1008" s="10">
        <v>1007</v>
      </c>
      <c r="C1008" s="10" t="s">
        <v>1884</v>
      </c>
      <c r="D1008" s="10" t="s">
        <v>1961</v>
      </c>
      <c r="E1008" s="11">
        <v>0</v>
      </c>
      <c r="F1008" s="11">
        <v>49191262</v>
      </c>
      <c r="G1008" s="11">
        <v>3845784254</v>
      </c>
      <c r="H10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8" s="10">
        <f>VALUE(IFERROR(MID(Table1[شرح],11,FIND("سهم",Table1[شرح])-11),0))</f>
        <v>1374</v>
      </c>
      <c r="J1008" s="10" t="str">
        <f>IFERROR(MID(Table1[شرح],FIND("سهم",Table1[شرح])+4,FIND("به نرخ",Table1[شرح])-FIND("سهم",Table1[شرح])-5),"")</f>
        <v>فرآوری موادمعدنی ایران(فرآور1)</v>
      </c>
      <c r="K1008" s="10" t="str">
        <f>CHOOSE(MID(Table1[تاریخ],6,2),"فروردین","اردیبهشت","خرداد","تیر","مرداد","شهریور","مهر","آبان","آذر","دی","بهمن","اسفند")</f>
        <v>مرداد</v>
      </c>
      <c r="L1008" s="10" t="str">
        <f>LEFT(Table1[[#All],[تاریخ]],4)</f>
        <v>1398</v>
      </c>
      <c r="M1008" s="13" t="str">
        <f>Table1[سال]&amp;"-"&amp;Table1[ماه]</f>
        <v>1398-مرداد</v>
      </c>
      <c r="N1008" s="9"/>
    </row>
    <row r="1009" spans="1:14" ht="15.75" x14ac:dyDescent="0.25">
      <c r="A1009" s="17" t="str">
        <f>IF(AND(C1009&gt;='گزارش روزانه'!$F$2,C1009&lt;='گزارش روزانه'!$F$4,J1009='گزارش روزانه'!$D$6),MAX($A$1:A1008)+1,"")</f>
        <v/>
      </c>
      <c r="B1009" s="10">
        <v>1008</v>
      </c>
      <c r="C1009" s="10" t="s">
        <v>1884</v>
      </c>
      <c r="D1009" s="10" t="s">
        <v>1962</v>
      </c>
      <c r="E1009" s="11">
        <v>0</v>
      </c>
      <c r="F1009" s="11">
        <v>250603576</v>
      </c>
      <c r="G1009" s="11">
        <v>3796592992</v>
      </c>
      <c r="H10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09" s="10">
        <f>VALUE(IFERROR(MID(Table1[شرح],11,FIND("سهم",Table1[شرح])-11),0))</f>
        <v>7000</v>
      </c>
      <c r="J1009" s="10" t="str">
        <f>IFERROR(MID(Table1[شرح],FIND("سهم",Table1[شرح])+4,FIND("به نرخ",Table1[شرح])-FIND("سهم",Table1[شرح])-5),"")</f>
        <v>فرآوری موادمعدنی ایران(فرآور1)</v>
      </c>
      <c r="K1009" s="10" t="str">
        <f>CHOOSE(MID(Table1[تاریخ],6,2),"فروردین","اردیبهشت","خرداد","تیر","مرداد","شهریور","مهر","آبان","آذر","دی","بهمن","اسفند")</f>
        <v>مرداد</v>
      </c>
      <c r="L1009" s="10" t="str">
        <f>LEFT(Table1[[#All],[تاریخ]],4)</f>
        <v>1398</v>
      </c>
      <c r="M1009" s="13" t="str">
        <f>Table1[سال]&amp;"-"&amp;Table1[ماه]</f>
        <v>1398-مرداد</v>
      </c>
      <c r="N1009" s="9"/>
    </row>
    <row r="1010" spans="1:14" ht="15.75" x14ac:dyDescent="0.25">
      <c r="A1010" s="17" t="str">
        <f>IF(AND(C1010&gt;='گزارش روزانه'!$F$2,C1010&lt;='گزارش روزانه'!$F$4,J1010='گزارش روزانه'!$D$6),MAX($A$1:A1009)+1,"")</f>
        <v/>
      </c>
      <c r="B1010" s="10">
        <v>1009</v>
      </c>
      <c r="C1010" s="10" t="s">
        <v>1884</v>
      </c>
      <c r="D1010" s="10" t="s">
        <v>1963</v>
      </c>
      <c r="E1010" s="11">
        <v>0</v>
      </c>
      <c r="F1010" s="11">
        <v>257756547</v>
      </c>
      <c r="G1010" s="11">
        <v>3545989416</v>
      </c>
      <c r="H10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0" s="10">
        <f>VALUE(IFERROR(MID(Table1[شرح],11,FIND("سهم",Table1[شرح])-11),0))</f>
        <v>7200</v>
      </c>
      <c r="J1010" s="10" t="str">
        <f>IFERROR(MID(Table1[شرح],FIND("سهم",Table1[شرح])+4,FIND("به نرخ",Table1[شرح])-FIND("سهم",Table1[شرح])-5),"")</f>
        <v>فرآوری موادمعدنی ایران(فرآور1)</v>
      </c>
      <c r="K1010" s="10" t="str">
        <f>CHOOSE(MID(Table1[تاریخ],6,2),"فروردین","اردیبهشت","خرداد","تیر","مرداد","شهریور","مهر","آبان","آذر","دی","بهمن","اسفند")</f>
        <v>مرداد</v>
      </c>
      <c r="L1010" s="10" t="str">
        <f>LEFT(Table1[[#All],[تاریخ]],4)</f>
        <v>1398</v>
      </c>
      <c r="M1010" s="13" t="str">
        <f>Table1[سال]&amp;"-"&amp;Table1[ماه]</f>
        <v>1398-مرداد</v>
      </c>
      <c r="N1010" s="9"/>
    </row>
    <row r="1011" spans="1:14" ht="15.75" x14ac:dyDescent="0.25">
      <c r="A1011" s="17" t="str">
        <f>IF(AND(C1011&gt;='گزارش روزانه'!$F$2,C1011&lt;='گزارش روزانه'!$F$4,J1011='گزارش روزانه'!$D$6),MAX($A$1:A1010)+1,"")</f>
        <v/>
      </c>
      <c r="B1011" s="10">
        <v>1010</v>
      </c>
      <c r="C1011" s="10" t="s">
        <v>1884</v>
      </c>
      <c r="D1011" s="10" t="s">
        <v>1964</v>
      </c>
      <c r="E1011" s="11">
        <v>0</v>
      </c>
      <c r="F1011" s="11">
        <v>2971279</v>
      </c>
      <c r="G1011" s="11">
        <v>3288232869</v>
      </c>
      <c r="H10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1" s="10">
        <f>VALUE(IFERROR(MID(Table1[شرح],11,FIND("سهم",Table1[شرح])-11),0))</f>
        <v>83</v>
      </c>
      <c r="J1011" s="10" t="str">
        <f>IFERROR(MID(Table1[شرح],FIND("سهم",Table1[شرح])+4,FIND("به نرخ",Table1[شرح])-FIND("سهم",Table1[شرح])-5),"")</f>
        <v>فرآوری موادمعدنی ایران(فرآور1)</v>
      </c>
      <c r="K1011" s="10" t="str">
        <f>CHOOSE(MID(Table1[تاریخ],6,2),"فروردین","اردیبهشت","خرداد","تیر","مرداد","شهریور","مهر","آبان","آذر","دی","بهمن","اسفند")</f>
        <v>مرداد</v>
      </c>
      <c r="L1011" s="10" t="str">
        <f>LEFT(Table1[[#All],[تاریخ]],4)</f>
        <v>1398</v>
      </c>
      <c r="M1011" s="13" t="str">
        <f>Table1[سال]&amp;"-"&amp;Table1[ماه]</f>
        <v>1398-مرداد</v>
      </c>
      <c r="N1011" s="9"/>
    </row>
    <row r="1012" spans="1:14" ht="15.75" x14ac:dyDescent="0.25">
      <c r="A1012" s="17" t="str">
        <f>IF(AND(C1012&gt;='گزارش روزانه'!$F$2,C1012&lt;='گزارش روزانه'!$F$4,J1012='گزارش روزانه'!$D$6),MAX($A$1:A1011)+1,"")</f>
        <v/>
      </c>
      <c r="B1012" s="10">
        <v>1011</v>
      </c>
      <c r="C1012" s="10" t="s">
        <v>1884</v>
      </c>
      <c r="D1012" s="10" t="s">
        <v>1965</v>
      </c>
      <c r="E1012" s="11">
        <v>0</v>
      </c>
      <c r="F1012" s="11">
        <v>35750008</v>
      </c>
      <c r="G1012" s="11">
        <v>3285261590</v>
      </c>
      <c r="H10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2" s="10">
        <f>VALUE(IFERROR(MID(Table1[شرح],11,FIND("سهم",Table1[شرح])-11),0))</f>
        <v>1000</v>
      </c>
      <c r="J1012" s="10" t="str">
        <f>IFERROR(MID(Table1[شرح],FIND("سهم",Table1[شرح])+4,FIND("به نرخ",Table1[شرح])-FIND("سهم",Table1[شرح])-5),"")</f>
        <v>فرآوری موادمعدنی ایران(فرآور1)</v>
      </c>
      <c r="K1012" s="10" t="str">
        <f>CHOOSE(MID(Table1[تاریخ],6,2),"فروردین","اردیبهشت","خرداد","تیر","مرداد","شهریور","مهر","آبان","آذر","دی","بهمن","اسفند")</f>
        <v>مرداد</v>
      </c>
      <c r="L1012" s="10" t="str">
        <f>LEFT(Table1[[#All],[تاریخ]],4)</f>
        <v>1398</v>
      </c>
      <c r="M1012" s="13" t="str">
        <f>Table1[سال]&amp;"-"&amp;Table1[ماه]</f>
        <v>1398-مرداد</v>
      </c>
      <c r="N1012" s="9"/>
    </row>
    <row r="1013" spans="1:14" ht="15.75" x14ac:dyDescent="0.25">
      <c r="A1013" s="17" t="str">
        <f>IF(AND(C1013&gt;='گزارش روزانه'!$F$2,C1013&lt;='گزارش روزانه'!$F$4,J1013='گزارش روزانه'!$D$6),MAX($A$1:A1012)+1,"")</f>
        <v/>
      </c>
      <c r="B1013" s="10">
        <v>1012</v>
      </c>
      <c r="C1013" s="10" t="s">
        <v>1884</v>
      </c>
      <c r="D1013" s="10" t="s">
        <v>1966</v>
      </c>
      <c r="E1013" s="11">
        <v>0</v>
      </c>
      <c r="F1013" s="11">
        <v>475461921</v>
      </c>
      <c r="G1013" s="11">
        <v>3249511582</v>
      </c>
      <c r="H10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3" s="10">
        <f>VALUE(IFERROR(MID(Table1[شرح],11,FIND("سهم",Table1[شرح])-11),0))</f>
        <v>13300</v>
      </c>
      <c r="J1013" s="10" t="str">
        <f>IFERROR(MID(Table1[شرح],FIND("سهم",Table1[شرح])+4,FIND("به نرخ",Table1[شرح])-FIND("سهم",Table1[شرح])-5),"")</f>
        <v>فرآوری موادمعدنی ایران(فرآور1)</v>
      </c>
      <c r="K1013" s="10" t="str">
        <f>CHOOSE(MID(Table1[تاریخ],6,2),"فروردین","اردیبهشت","خرداد","تیر","مرداد","شهریور","مهر","آبان","آذر","دی","بهمن","اسفند")</f>
        <v>مرداد</v>
      </c>
      <c r="L1013" s="10" t="str">
        <f>LEFT(Table1[[#All],[تاریخ]],4)</f>
        <v>1398</v>
      </c>
      <c r="M1013" s="13" t="str">
        <f>Table1[سال]&amp;"-"&amp;Table1[ماه]</f>
        <v>1398-مرداد</v>
      </c>
      <c r="N1013" s="9"/>
    </row>
    <row r="1014" spans="1:14" ht="15.75" x14ac:dyDescent="0.25">
      <c r="A1014" s="17" t="str">
        <f>IF(AND(C1014&gt;='گزارش روزانه'!$F$2,C1014&lt;='گزارش روزانه'!$F$4,J1014='گزارش روزانه'!$D$6),MAX($A$1:A1013)+1,"")</f>
        <v/>
      </c>
      <c r="B1014" s="10">
        <v>1013</v>
      </c>
      <c r="C1014" s="10" t="s">
        <v>1884</v>
      </c>
      <c r="D1014" s="10" t="s">
        <v>1967</v>
      </c>
      <c r="E1014" s="11">
        <v>0</v>
      </c>
      <c r="F1014" s="11">
        <v>292955080</v>
      </c>
      <c r="G1014" s="11">
        <v>2774049661</v>
      </c>
      <c r="H10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4" s="10">
        <f>VALUE(IFERROR(MID(Table1[شرح],11,FIND("سهم",Table1[شرح])-11),0))</f>
        <v>8195</v>
      </c>
      <c r="J1014" s="10" t="str">
        <f>IFERROR(MID(Table1[شرح],FIND("سهم",Table1[شرح])+4,FIND("به نرخ",Table1[شرح])-FIND("سهم",Table1[شرح])-5),"")</f>
        <v>فرآوری موادمعدنی ایران(فرآور1)</v>
      </c>
      <c r="K1014" s="10" t="str">
        <f>CHOOSE(MID(Table1[تاریخ],6,2),"فروردین","اردیبهشت","خرداد","تیر","مرداد","شهریور","مهر","آبان","آذر","دی","بهمن","اسفند")</f>
        <v>مرداد</v>
      </c>
      <c r="L1014" s="10" t="str">
        <f>LEFT(Table1[[#All],[تاریخ]],4)</f>
        <v>1398</v>
      </c>
      <c r="M1014" s="13" t="str">
        <f>Table1[سال]&amp;"-"&amp;Table1[ماه]</f>
        <v>1398-مرداد</v>
      </c>
      <c r="N1014" s="9"/>
    </row>
    <row r="1015" spans="1:14" ht="15.75" x14ac:dyDescent="0.25">
      <c r="A1015" s="17" t="str">
        <f>IF(AND(C1015&gt;='گزارش روزانه'!$F$2,C1015&lt;='گزارش روزانه'!$F$4,J1015='گزارش روزانه'!$D$6),MAX($A$1:A1014)+1,"")</f>
        <v/>
      </c>
      <c r="B1015" s="10">
        <v>1014</v>
      </c>
      <c r="C1015" s="10" t="s">
        <v>1884</v>
      </c>
      <c r="D1015" s="10" t="s">
        <v>1968</v>
      </c>
      <c r="E1015" s="11">
        <v>0</v>
      </c>
      <c r="F1015" s="11">
        <v>3568863</v>
      </c>
      <c r="G1015" s="11">
        <v>2481094581</v>
      </c>
      <c r="H10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5" s="10">
        <f>VALUE(IFERROR(MID(Table1[شرح],11,FIND("سهم",Table1[شرح])-11),0))</f>
        <v>100</v>
      </c>
      <c r="J1015" s="10" t="str">
        <f>IFERROR(MID(Table1[شرح],FIND("سهم",Table1[شرح])+4,FIND("به نرخ",Table1[شرح])-FIND("سهم",Table1[شرح])-5),"")</f>
        <v>فرآوری موادمعدنی ایران(فرآور1)</v>
      </c>
      <c r="K1015" s="10" t="str">
        <f>CHOOSE(MID(Table1[تاریخ],6,2),"فروردین","اردیبهشت","خرداد","تیر","مرداد","شهریور","مهر","آبان","آذر","دی","بهمن","اسفند")</f>
        <v>مرداد</v>
      </c>
      <c r="L1015" s="10" t="str">
        <f>LEFT(Table1[[#All],[تاریخ]],4)</f>
        <v>1398</v>
      </c>
      <c r="M1015" s="13" t="str">
        <f>Table1[سال]&amp;"-"&amp;Table1[ماه]</f>
        <v>1398-مرداد</v>
      </c>
      <c r="N1015" s="9"/>
    </row>
    <row r="1016" spans="1:14" ht="15.75" x14ac:dyDescent="0.25">
      <c r="A1016" s="17" t="str">
        <f>IF(AND(C1016&gt;='گزارش روزانه'!$F$2,C1016&lt;='گزارش روزانه'!$F$4,J1016='گزارش روزانه'!$D$6),MAX($A$1:A1015)+1,"")</f>
        <v/>
      </c>
      <c r="B1016" s="10">
        <v>1015</v>
      </c>
      <c r="C1016" s="10" t="s">
        <v>1884</v>
      </c>
      <c r="D1016" s="10" t="s">
        <v>1969</v>
      </c>
      <c r="E1016" s="11">
        <v>0</v>
      </c>
      <c r="F1016" s="11">
        <v>5352256</v>
      </c>
      <c r="G1016" s="11">
        <v>2477525718</v>
      </c>
      <c r="H10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6" s="10">
        <f>VALUE(IFERROR(MID(Table1[شرح],11,FIND("سهم",Table1[شرح])-11),0))</f>
        <v>150</v>
      </c>
      <c r="J1016" s="10" t="str">
        <f>IFERROR(MID(Table1[شرح],FIND("سهم",Table1[شرح])+4,FIND("به نرخ",Table1[شرح])-FIND("سهم",Table1[شرح])-5),"")</f>
        <v>فرآوری موادمعدنی ایران(فرآور1)</v>
      </c>
      <c r="K1016" s="10" t="str">
        <f>CHOOSE(MID(Table1[تاریخ],6,2),"فروردین","اردیبهشت","خرداد","تیر","مرداد","شهریور","مهر","آبان","آذر","دی","بهمن","اسفند")</f>
        <v>مرداد</v>
      </c>
      <c r="L1016" s="10" t="str">
        <f>LEFT(Table1[[#All],[تاریخ]],4)</f>
        <v>1398</v>
      </c>
      <c r="M1016" s="13" t="str">
        <f>Table1[سال]&amp;"-"&amp;Table1[ماه]</f>
        <v>1398-مرداد</v>
      </c>
      <c r="N1016" s="9"/>
    </row>
    <row r="1017" spans="1:14" ht="15.75" x14ac:dyDescent="0.25">
      <c r="A1017" s="17" t="str">
        <f>IF(AND(C1017&gt;='گزارش روزانه'!$F$2,C1017&lt;='گزارش روزانه'!$F$4,J1017='گزارش روزانه'!$D$6),MAX($A$1:A1016)+1,"")</f>
        <v/>
      </c>
      <c r="B1017" s="10">
        <v>1016</v>
      </c>
      <c r="C1017" s="10" t="s">
        <v>1884</v>
      </c>
      <c r="D1017" s="10" t="s">
        <v>1970</v>
      </c>
      <c r="E1017" s="11">
        <v>0</v>
      </c>
      <c r="F1017" s="11">
        <v>60229018</v>
      </c>
      <c r="G1017" s="11">
        <v>2472173462</v>
      </c>
      <c r="H10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7" s="10">
        <f>VALUE(IFERROR(MID(Table1[شرح],11,FIND("سهم",Table1[شرح])-11),0))</f>
        <v>1688</v>
      </c>
      <c r="J1017" s="10" t="str">
        <f>IFERROR(MID(Table1[شرح],FIND("سهم",Table1[شرح])+4,FIND("به نرخ",Table1[شرح])-FIND("سهم",Table1[شرح])-5),"")</f>
        <v>فرآوری موادمعدنی ایران(فرآور1)</v>
      </c>
      <c r="K1017" s="10" t="str">
        <f>CHOOSE(MID(Table1[تاریخ],6,2),"فروردین","اردیبهشت","خرداد","تیر","مرداد","شهریور","مهر","آبان","آذر","دی","بهمن","اسفند")</f>
        <v>مرداد</v>
      </c>
      <c r="L1017" s="10" t="str">
        <f>LEFT(Table1[[#All],[تاریخ]],4)</f>
        <v>1398</v>
      </c>
      <c r="M1017" s="13" t="str">
        <f>Table1[سال]&amp;"-"&amp;Table1[ماه]</f>
        <v>1398-مرداد</v>
      </c>
      <c r="N1017" s="9"/>
    </row>
    <row r="1018" spans="1:14" ht="15.75" x14ac:dyDescent="0.25">
      <c r="A1018" s="17" t="str">
        <f>IF(AND(C1018&gt;='گزارش روزانه'!$F$2,C1018&lt;='گزارش روزانه'!$F$4,J1018='گزارش روزانه'!$D$6),MAX($A$1:A1017)+1,"")</f>
        <v/>
      </c>
      <c r="B1018" s="10">
        <v>1017</v>
      </c>
      <c r="C1018" s="10" t="s">
        <v>1884</v>
      </c>
      <c r="D1018" s="10" t="s">
        <v>1971</v>
      </c>
      <c r="E1018" s="11">
        <v>0</v>
      </c>
      <c r="F1018" s="11">
        <v>221100961</v>
      </c>
      <c r="G1018" s="11">
        <v>2411944444</v>
      </c>
      <c r="H10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8" s="10">
        <f>VALUE(IFERROR(MID(Table1[شرح],11,FIND("سهم",Table1[شرح])-11),0))</f>
        <v>6197</v>
      </c>
      <c r="J1018" s="10" t="str">
        <f>IFERROR(MID(Table1[شرح],FIND("سهم",Table1[شرح])+4,FIND("به نرخ",Table1[شرح])-FIND("سهم",Table1[شرح])-5),"")</f>
        <v>فرآوری موادمعدنی ایران(فرآور1)</v>
      </c>
      <c r="K1018" s="10" t="str">
        <f>CHOOSE(MID(Table1[تاریخ],6,2),"فروردین","اردیبهشت","خرداد","تیر","مرداد","شهریور","مهر","آبان","آذر","دی","بهمن","اسفند")</f>
        <v>مرداد</v>
      </c>
      <c r="L1018" s="10" t="str">
        <f>LEFT(Table1[[#All],[تاریخ]],4)</f>
        <v>1398</v>
      </c>
      <c r="M1018" s="13" t="str">
        <f>Table1[سال]&amp;"-"&amp;Table1[ماه]</f>
        <v>1398-مرداد</v>
      </c>
      <c r="N1018" s="9"/>
    </row>
    <row r="1019" spans="1:14" ht="15.75" x14ac:dyDescent="0.25">
      <c r="A1019" s="17" t="str">
        <f>IF(AND(C1019&gt;='گزارش روزانه'!$F$2,C1019&lt;='گزارش روزانه'!$F$4,J1019='گزارش روزانه'!$D$6),MAX($A$1:A1018)+1,"")</f>
        <v/>
      </c>
      <c r="B1019" s="10">
        <v>1018</v>
      </c>
      <c r="C1019" s="10" t="s">
        <v>1884</v>
      </c>
      <c r="D1019" s="10" t="s">
        <v>1972</v>
      </c>
      <c r="E1019" s="11">
        <v>0</v>
      </c>
      <c r="F1019" s="11">
        <v>8918696</v>
      </c>
      <c r="G1019" s="11">
        <v>2190843483</v>
      </c>
      <c r="H10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19" s="10">
        <f>VALUE(IFERROR(MID(Table1[شرح],11,FIND("سهم",Table1[شرح])-11),0))</f>
        <v>250</v>
      </c>
      <c r="J1019" s="10" t="str">
        <f>IFERROR(MID(Table1[شرح],FIND("سهم",Table1[شرح])+4,FIND("به نرخ",Table1[شرح])-FIND("سهم",Table1[شرح])-5),"")</f>
        <v>فرآوری موادمعدنی ایران(فرآور1)</v>
      </c>
      <c r="K1019" s="10" t="str">
        <f>CHOOSE(MID(Table1[تاریخ],6,2),"فروردین","اردیبهشت","خرداد","تیر","مرداد","شهریور","مهر","آبان","آذر","دی","بهمن","اسفند")</f>
        <v>مرداد</v>
      </c>
      <c r="L1019" s="10" t="str">
        <f>LEFT(Table1[[#All],[تاریخ]],4)</f>
        <v>1398</v>
      </c>
      <c r="M1019" s="13" t="str">
        <f>Table1[سال]&amp;"-"&amp;Table1[ماه]</f>
        <v>1398-مرداد</v>
      </c>
      <c r="N1019" s="9"/>
    </row>
    <row r="1020" spans="1:14" ht="15.75" x14ac:dyDescent="0.25">
      <c r="A1020" s="17" t="str">
        <f>IF(AND(C1020&gt;='گزارش روزانه'!$F$2,C1020&lt;='گزارش روزانه'!$F$4,J1020='گزارش روزانه'!$D$6),MAX($A$1:A1019)+1,"")</f>
        <v/>
      </c>
      <c r="B1020" s="10">
        <v>1019</v>
      </c>
      <c r="C1020" s="10" t="s">
        <v>1884</v>
      </c>
      <c r="D1020" s="10" t="s">
        <v>1973</v>
      </c>
      <c r="E1020" s="11">
        <v>0</v>
      </c>
      <c r="F1020" s="11">
        <v>102633480</v>
      </c>
      <c r="G1020" s="11">
        <v>2181924787</v>
      </c>
      <c r="H10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0" s="10">
        <f>VALUE(IFERROR(MID(Table1[شرح],11,FIND("سهم",Table1[شرح])-11),0))</f>
        <v>2879</v>
      </c>
      <c r="J1020" s="10" t="str">
        <f>IFERROR(MID(Table1[شرح],FIND("سهم",Table1[شرح])+4,FIND("به نرخ",Table1[شرح])-FIND("سهم",Table1[شرح])-5),"")</f>
        <v>فرآوری موادمعدنی ایران(فرآور1)</v>
      </c>
      <c r="K1020" s="10" t="str">
        <f>CHOOSE(MID(Table1[تاریخ],6,2),"فروردین","اردیبهشت","خرداد","تیر","مرداد","شهریور","مهر","آبان","آذر","دی","بهمن","اسفند")</f>
        <v>مرداد</v>
      </c>
      <c r="L1020" s="10" t="str">
        <f>LEFT(Table1[[#All],[تاریخ]],4)</f>
        <v>1398</v>
      </c>
      <c r="M1020" s="13" t="str">
        <f>Table1[سال]&amp;"-"&amp;Table1[ماه]</f>
        <v>1398-مرداد</v>
      </c>
      <c r="N1020" s="9"/>
    </row>
    <row r="1021" spans="1:14" ht="15.75" x14ac:dyDescent="0.25">
      <c r="A1021" s="17" t="str">
        <f>IF(AND(C1021&gt;='گزارش روزانه'!$F$2,C1021&lt;='گزارش روزانه'!$F$4,J1021='گزارش روزانه'!$D$6),MAX($A$1:A1020)+1,"")</f>
        <v/>
      </c>
      <c r="B1021" s="10">
        <v>1020</v>
      </c>
      <c r="C1021" s="10" t="s">
        <v>1884</v>
      </c>
      <c r="D1021" s="10" t="s">
        <v>1974</v>
      </c>
      <c r="E1021" s="11">
        <v>0</v>
      </c>
      <c r="F1021" s="11">
        <v>8900685</v>
      </c>
      <c r="G1021" s="11">
        <v>2079291307</v>
      </c>
      <c r="H10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1" s="10">
        <f>VALUE(IFERROR(MID(Table1[شرح],11,FIND("سهم",Table1[شرح])-11),0))</f>
        <v>251</v>
      </c>
      <c r="J1021" s="10" t="str">
        <f>IFERROR(MID(Table1[شرح],FIND("سهم",Table1[شرح])+4,FIND("به نرخ",Table1[شرح])-FIND("سهم",Table1[شرح])-5),"")</f>
        <v>فرآوری موادمعدنی ایران(فرآور1)</v>
      </c>
      <c r="K1021" s="10" t="str">
        <f>CHOOSE(MID(Table1[تاریخ],6,2),"فروردین","اردیبهشت","خرداد","تیر","مرداد","شهریور","مهر","آبان","آذر","دی","بهمن","اسفند")</f>
        <v>مرداد</v>
      </c>
      <c r="L1021" s="10" t="str">
        <f>LEFT(Table1[[#All],[تاریخ]],4)</f>
        <v>1398</v>
      </c>
      <c r="M1021" s="13" t="str">
        <f>Table1[سال]&amp;"-"&amp;Table1[ماه]</f>
        <v>1398-مرداد</v>
      </c>
      <c r="N1021" s="9"/>
    </row>
    <row r="1022" spans="1:14" ht="15.75" x14ac:dyDescent="0.25">
      <c r="A1022" s="17" t="str">
        <f>IF(AND(C1022&gt;='گزارش روزانه'!$F$2,C1022&lt;='گزارش روزانه'!$F$4,J1022='گزارش روزانه'!$D$6),MAX($A$1:A1021)+1,"")</f>
        <v/>
      </c>
      <c r="B1022" s="10">
        <v>1021</v>
      </c>
      <c r="C1022" s="10" t="s">
        <v>1884</v>
      </c>
      <c r="D1022" s="10" t="s">
        <v>1975</v>
      </c>
      <c r="E1022" s="11">
        <v>0</v>
      </c>
      <c r="F1022" s="11">
        <v>734220861</v>
      </c>
      <c r="G1022" s="11">
        <v>2070390622</v>
      </c>
      <c r="H10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2" s="10">
        <f>VALUE(IFERROR(MID(Table1[شرح],11,FIND("سهم",Table1[شرح])-11),0))</f>
        <v>20708</v>
      </c>
      <c r="J1022" s="10" t="str">
        <f>IFERROR(MID(Table1[شرح],FIND("سهم",Table1[شرح])+4,FIND("به نرخ",Table1[شرح])-FIND("سهم",Table1[شرح])-5),"")</f>
        <v>فرآوری موادمعدنی ایران(فرآور1)</v>
      </c>
      <c r="K1022" s="10" t="str">
        <f>CHOOSE(MID(Table1[تاریخ],6,2),"فروردین","اردیبهشت","خرداد","تیر","مرداد","شهریور","مهر","آبان","آذر","دی","بهمن","اسفند")</f>
        <v>مرداد</v>
      </c>
      <c r="L1022" s="10" t="str">
        <f>LEFT(Table1[[#All],[تاریخ]],4)</f>
        <v>1398</v>
      </c>
      <c r="M1022" s="13" t="str">
        <f>Table1[سال]&amp;"-"&amp;Table1[ماه]</f>
        <v>1398-مرداد</v>
      </c>
      <c r="N1022" s="9"/>
    </row>
    <row r="1023" spans="1:14" ht="15.75" x14ac:dyDescent="0.25">
      <c r="A1023" s="17" t="str">
        <f>IF(AND(C1023&gt;='گزارش روزانه'!$F$2,C1023&lt;='گزارش روزانه'!$F$4,J1023='گزارش روزانه'!$D$6),MAX($A$1:A1022)+1,"")</f>
        <v/>
      </c>
      <c r="B1023" s="10">
        <v>1022</v>
      </c>
      <c r="C1023" s="10" t="s">
        <v>1884</v>
      </c>
      <c r="D1023" s="10" t="s">
        <v>1976</v>
      </c>
      <c r="E1023" s="11">
        <v>0</v>
      </c>
      <c r="F1023" s="11">
        <v>221226299</v>
      </c>
      <c r="G1023" s="11">
        <v>1336169761</v>
      </c>
      <c r="H10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3" s="10">
        <f>VALUE(IFERROR(MID(Table1[شرح],11,FIND("سهم",Table1[شرح])-11),0))</f>
        <v>6240</v>
      </c>
      <c r="J1023" s="10" t="str">
        <f>IFERROR(MID(Table1[شرح],FIND("سهم",Table1[شرح])+4,FIND("به نرخ",Table1[شرح])-FIND("سهم",Table1[شرح])-5),"")</f>
        <v>فرآوری موادمعدنی ایران(فرآور1)</v>
      </c>
      <c r="K1023" s="10" t="str">
        <f>CHOOSE(MID(Table1[تاریخ],6,2),"فروردین","اردیبهشت","خرداد","تیر","مرداد","شهریور","مهر","آبان","آذر","دی","بهمن","اسفند")</f>
        <v>مرداد</v>
      </c>
      <c r="L1023" s="10" t="str">
        <f>LEFT(Table1[[#All],[تاریخ]],4)</f>
        <v>1398</v>
      </c>
      <c r="M1023" s="13" t="str">
        <f>Table1[سال]&amp;"-"&amp;Table1[ماه]</f>
        <v>1398-مرداد</v>
      </c>
      <c r="N1023" s="9"/>
    </row>
    <row r="1024" spans="1:14" ht="15.75" x14ac:dyDescent="0.25">
      <c r="A1024" s="17" t="str">
        <f>IF(AND(C1024&gt;='گزارش روزانه'!$F$2,C1024&lt;='گزارش روزانه'!$F$4,J1024='گزارش روزانه'!$D$6),MAX($A$1:A1023)+1,"")</f>
        <v/>
      </c>
      <c r="B1024" s="10">
        <v>1023</v>
      </c>
      <c r="C1024" s="10" t="s">
        <v>1884</v>
      </c>
      <c r="D1024" s="10" t="s">
        <v>1977</v>
      </c>
      <c r="E1024" s="11">
        <v>0</v>
      </c>
      <c r="F1024" s="11">
        <v>9784464</v>
      </c>
      <c r="G1024" s="11">
        <v>1114943462</v>
      </c>
      <c r="H10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4" s="10">
        <f>VALUE(IFERROR(MID(Table1[شرح],11,FIND("سهم",Table1[شرح])-11),0))</f>
        <v>276</v>
      </c>
      <c r="J1024" s="10" t="str">
        <f>IFERROR(MID(Table1[شرح],FIND("سهم",Table1[شرح])+4,FIND("به نرخ",Table1[شرح])-FIND("سهم",Table1[شرح])-5),"")</f>
        <v>فرآوری موادمعدنی ایران(فرآور1)</v>
      </c>
      <c r="K1024" s="10" t="str">
        <f>CHOOSE(MID(Table1[تاریخ],6,2),"فروردین","اردیبهشت","خرداد","تیر","مرداد","شهریور","مهر","آبان","آذر","دی","بهمن","اسفند")</f>
        <v>مرداد</v>
      </c>
      <c r="L1024" s="10" t="str">
        <f>LEFT(Table1[[#All],[تاریخ]],4)</f>
        <v>1398</v>
      </c>
      <c r="M1024" s="13" t="str">
        <f>Table1[سال]&amp;"-"&amp;Table1[ماه]</f>
        <v>1398-مرداد</v>
      </c>
      <c r="N1024" s="9"/>
    </row>
    <row r="1025" spans="1:14" ht="15.75" x14ac:dyDescent="0.25">
      <c r="A1025" s="17" t="str">
        <f>IF(AND(C1025&gt;='گزارش روزانه'!$F$2,C1025&lt;='گزارش روزانه'!$F$4,J1025='گزارش روزانه'!$D$6),MAX($A$1:A1024)+1,"")</f>
        <v/>
      </c>
      <c r="B1025" s="10">
        <v>1024</v>
      </c>
      <c r="C1025" s="10" t="s">
        <v>1884</v>
      </c>
      <c r="D1025" s="10" t="s">
        <v>1978</v>
      </c>
      <c r="E1025" s="11">
        <v>0</v>
      </c>
      <c r="F1025" s="11">
        <v>1240095</v>
      </c>
      <c r="G1025" s="11">
        <v>1105158998</v>
      </c>
      <c r="H10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5" s="10">
        <f>VALUE(IFERROR(MID(Table1[شرح],11,FIND("سهم",Table1[شرح])-11),0))</f>
        <v>35</v>
      </c>
      <c r="J1025" s="10" t="str">
        <f>IFERROR(MID(Table1[شرح],FIND("سهم",Table1[شرح])+4,FIND("به نرخ",Table1[شرح])-FIND("سهم",Table1[شرح])-5),"")</f>
        <v>فرآوری موادمعدنی ایران(فرآور1)</v>
      </c>
      <c r="K1025" s="10" t="str">
        <f>CHOOSE(MID(Table1[تاریخ],6,2),"فروردین","اردیبهشت","خرداد","تیر","مرداد","شهریور","مهر","آبان","آذر","دی","بهمن","اسفند")</f>
        <v>مرداد</v>
      </c>
      <c r="L1025" s="10" t="str">
        <f>LEFT(Table1[[#All],[تاریخ]],4)</f>
        <v>1398</v>
      </c>
      <c r="M1025" s="13" t="str">
        <f>Table1[سال]&amp;"-"&amp;Table1[ماه]</f>
        <v>1398-مرداد</v>
      </c>
      <c r="N1025" s="9"/>
    </row>
    <row r="1026" spans="1:14" ht="15.75" x14ac:dyDescent="0.25">
      <c r="A1026" s="17" t="str">
        <f>IF(AND(C1026&gt;='گزارش روزانه'!$F$2,C1026&lt;='گزارش روزانه'!$F$4,J1026='گزارش روزانه'!$D$6),MAX($A$1:A1025)+1,"")</f>
        <v/>
      </c>
      <c r="B1026" s="10">
        <v>1025</v>
      </c>
      <c r="C1026" s="10" t="s">
        <v>1884</v>
      </c>
      <c r="D1026" s="10" t="s">
        <v>1979</v>
      </c>
      <c r="E1026" s="11">
        <v>0</v>
      </c>
      <c r="F1026" s="11">
        <v>20654631</v>
      </c>
      <c r="G1026" s="11">
        <v>1103918903</v>
      </c>
      <c r="H10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6" s="10">
        <f>VALUE(IFERROR(MID(Table1[شرح],11,FIND("سهم",Table1[شرح])-11),0))</f>
        <v>583</v>
      </c>
      <c r="J1026" s="10" t="str">
        <f>IFERROR(MID(Table1[شرح],FIND("سهم",Table1[شرح])+4,FIND("به نرخ",Table1[شرح])-FIND("سهم",Table1[شرح])-5),"")</f>
        <v>فرآوری موادمعدنی ایران(فرآور1)</v>
      </c>
      <c r="K1026" s="10" t="str">
        <f>CHOOSE(MID(Table1[تاریخ],6,2),"فروردین","اردیبهشت","خرداد","تیر","مرداد","شهریور","مهر","آبان","آذر","دی","بهمن","اسفند")</f>
        <v>مرداد</v>
      </c>
      <c r="L1026" s="10" t="str">
        <f>LEFT(Table1[[#All],[تاریخ]],4)</f>
        <v>1398</v>
      </c>
      <c r="M1026" s="13" t="str">
        <f>Table1[سال]&amp;"-"&amp;Table1[ماه]</f>
        <v>1398-مرداد</v>
      </c>
      <c r="N1026" s="9"/>
    </row>
    <row r="1027" spans="1:14" ht="15.75" x14ac:dyDescent="0.25">
      <c r="A1027" s="17" t="str">
        <f>IF(AND(C1027&gt;='گزارش روزانه'!$F$2,C1027&lt;='گزارش روزانه'!$F$4,J1027='گزارش روزانه'!$D$6),MAX($A$1:A1026)+1,"")</f>
        <v/>
      </c>
      <c r="B1027" s="10">
        <v>1026</v>
      </c>
      <c r="C1027" s="10" t="s">
        <v>1884</v>
      </c>
      <c r="D1027" s="10" t="s">
        <v>1980</v>
      </c>
      <c r="E1027" s="11">
        <v>0</v>
      </c>
      <c r="F1027" s="11">
        <v>53140781</v>
      </c>
      <c r="G1027" s="11">
        <v>1083264272</v>
      </c>
      <c r="H10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7" s="10">
        <f>VALUE(IFERROR(MID(Table1[شرح],11,FIND("سهم",Table1[شرح])-11),0))</f>
        <v>1500</v>
      </c>
      <c r="J1027" s="10" t="str">
        <f>IFERROR(MID(Table1[شرح],FIND("سهم",Table1[شرح])+4,FIND("به نرخ",Table1[شرح])-FIND("سهم",Table1[شرح])-5),"")</f>
        <v>فرآوری موادمعدنی ایران(فرآور1)</v>
      </c>
      <c r="K1027" s="10" t="str">
        <f>CHOOSE(MID(Table1[تاریخ],6,2),"فروردین","اردیبهشت","خرداد","تیر","مرداد","شهریور","مهر","آبان","آذر","دی","بهمن","اسفند")</f>
        <v>مرداد</v>
      </c>
      <c r="L1027" s="10" t="str">
        <f>LEFT(Table1[[#All],[تاریخ]],4)</f>
        <v>1398</v>
      </c>
      <c r="M1027" s="13" t="str">
        <f>Table1[سال]&amp;"-"&amp;Table1[ماه]</f>
        <v>1398-مرداد</v>
      </c>
      <c r="N1027" s="9"/>
    </row>
    <row r="1028" spans="1:14" ht="15.75" x14ac:dyDescent="0.25">
      <c r="A1028" s="17" t="str">
        <f>IF(AND(C1028&gt;='گزارش روزانه'!$F$2,C1028&lt;='گزارش روزانه'!$F$4,J1028='گزارش روزانه'!$D$6),MAX($A$1:A1027)+1,"")</f>
        <v/>
      </c>
      <c r="B1028" s="10">
        <v>1027</v>
      </c>
      <c r="C1028" s="10" t="s">
        <v>1884</v>
      </c>
      <c r="D1028" s="10" t="s">
        <v>1981</v>
      </c>
      <c r="E1028" s="11">
        <v>0</v>
      </c>
      <c r="F1028" s="11">
        <v>19674944</v>
      </c>
      <c r="G1028" s="11">
        <v>1030123491</v>
      </c>
      <c r="H10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8" s="10">
        <f>VALUE(IFERROR(MID(Table1[شرح],11,FIND("سهم",Table1[شرح])-11),0))</f>
        <v>556</v>
      </c>
      <c r="J1028" s="10" t="str">
        <f>IFERROR(MID(Table1[شرح],FIND("سهم",Table1[شرح])+4,FIND("به نرخ",Table1[شرح])-FIND("سهم",Table1[شرح])-5),"")</f>
        <v>فرآوری موادمعدنی ایران(فرآور1)</v>
      </c>
      <c r="K1028" s="10" t="str">
        <f>CHOOSE(MID(Table1[تاریخ],6,2),"فروردین","اردیبهشت","خرداد","تیر","مرداد","شهریور","مهر","آبان","آذر","دی","بهمن","اسفند")</f>
        <v>مرداد</v>
      </c>
      <c r="L1028" s="10" t="str">
        <f>LEFT(Table1[[#All],[تاریخ]],4)</f>
        <v>1398</v>
      </c>
      <c r="M1028" s="13" t="str">
        <f>Table1[سال]&amp;"-"&amp;Table1[ماه]</f>
        <v>1398-مرداد</v>
      </c>
      <c r="N1028" s="9"/>
    </row>
    <row r="1029" spans="1:14" ht="15.75" x14ac:dyDescent="0.25">
      <c r="A1029" s="17" t="str">
        <f>IF(AND(C1029&gt;='گزارش روزانه'!$F$2,C1029&lt;='گزارش روزانه'!$F$4,J1029='گزارش روزانه'!$D$6),MAX($A$1:A1028)+1,"")</f>
        <v/>
      </c>
      <c r="B1029" s="10">
        <v>1028</v>
      </c>
      <c r="C1029" s="10" t="s">
        <v>1884</v>
      </c>
      <c r="D1029" s="10" t="s">
        <v>1982</v>
      </c>
      <c r="E1029" s="11">
        <v>0</v>
      </c>
      <c r="F1029" s="11">
        <v>15705930</v>
      </c>
      <c r="G1029" s="11">
        <v>1010448547</v>
      </c>
      <c r="H10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29" s="10">
        <f>VALUE(IFERROR(MID(Table1[شرح],11,FIND("سهم",Table1[شرح])-11),0))</f>
        <v>444</v>
      </c>
      <c r="J1029" s="10" t="str">
        <f>IFERROR(MID(Table1[شرح],FIND("سهم",Table1[شرح])+4,FIND("به نرخ",Table1[شرح])-FIND("سهم",Table1[شرح])-5),"")</f>
        <v>فرآوری موادمعدنی ایران(فرآور1)</v>
      </c>
      <c r="K1029" s="10" t="str">
        <f>CHOOSE(MID(Table1[تاریخ],6,2),"فروردین","اردیبهشت","خرداد","تیر","مرداد","شهریور","مهر","آبان","آذر","دی","بهمن","اسفند")</f>
        <v>مرداد</v>
      </c>
      <c r="L1029" s="10" t="str">
        <f>LEFT(Table1[[#All],[تاریخ]],4)</f>
        <v>1398</v>
      </c>
      <c r="M1029" s="13" t="str">
        <f>Table1[سال]&amp;"-"&amp;Table1[ماه]</f>
        <v>1398-مرداد</v>
      </c>
      <c r="N1029" s="9"/>
    </row>
    <row r="1030" spans="1:14" ht="15.75" x14ac:dyDescent="0.25">
      <c r="A1030" s="17" t="str">
        <f>IF(AND(C1030&gt;='گزارش روزانه'!$F$2,C1030&lt;='گزارش روزانه'!$F$4,J1030='گزارش روزانه'!$D$6),MAX($A$1:A1029)+1,"")</f>
        <v/>
      </c>
      <c r="B1030" s="10">
        <v>1029</v>
      </c>
      <c r="C1030" s="10" t="s">
        <v>1884</v>
      </c>
      <c r="D1030" s="10" t="s">
        <v>1983</v>
      </c>
      <c r="E1030" s="11">
        <v>0</v>
      </c>
      <c r="F1030" s="11">
        <v>3537176</v>
      </c>
      <c r="G1030" s="11">
        <v>994742617</v>
      </c>
      <c r="H10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0" s="10">
        <f>VALUE(IFERROR(MID(Table1[شرح],11,FIND("سهم",Table1[شرح])-11),0))</f>
        <v>100</v>
      </c>
      <c r="J1030" s="10" t="str">
        <f>IFERROR(MID(Table1[شرح],FIND("سهم",Table1[شرح])+4,FIND("به نرخ",Table1[شرح])-FIND("سهم",Table1[شرح])-5),"")</f>
        <v>فرآوری موادمعدنی ایران(فرآور1)</v>
      </c>
      <c r="K1030" s="10" t="str">
        <f>CHOOSE(MID(Table1[تاریخ],6,2),"فروردین","اردیبهشت","خرداد","تیر","مرداد","شهریور","مهر","آبان","آذر","دی","بهمن","اسفند")</f>
        <v>مرداد</v>
      </c>
      <c r="L1030" s="10" t="str">
        <f>LEFT(Table1[[#All],[تاریخ]],4)</f>
        <v>1398</v>
      </c>
      <c r="M1030" s="13" t="str">
        <f>Table1[سال]&amp;"-"&amp;Table1[ماه]</f>
        <v>1398-مرداد</v>
      </c>
      <c r="N1030" s="9"/>
    </row>
    <row r="1031" spans="1:14" ht="15.75" x14ac:dyDescent="0.25">
      <c r="A1031" s="17" t="str">
        <f>IF(AND(C1031&gt;='گزارش روزانه'!$F$2,C1031&lt;='گزارش روزانه'!$F$4,J1031='گزارش روزانه'!$D$6),MAX($A$1:A1030)+1,"")</f>
        <v/>
      </c>
      <c r="B1031" s="10">
        <v>1030</v>
      </c>
      <c r="C1031" s="10" t="s">
        <v>1884</v>
      </c>
      <c r="D1031" s="10" t="s">
        <v>1984</v>
      </c>
      <c r="E1031" s="11">
        <v>0</v>
      </c>
      <c r="F1031" s="11">
        <v>18706414</v>
      </c>
      <c r="G1031" s="11">
        <v>991205441</v>
      </c>
      <c r="H10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1" s="10">
        <f>VALUE(IFERROR(MID(Table1[شرح],11,FIND("سهم",Table1[شرح])-11),0))</f>
        <v>529</v>
      </c>
      <c r="J1031" s="10" t="str">
        <f>IFERROR(MID(Table1[شرح],FIND("سهم",Table1[شرح])+4,FIND("به نرخ",Table1[شرح])-FIND("سهم",Table1[شرح])-5),"")</f>
        <v>فرآوری موادمعدنی ایران(فرآور1)</v>
      </c>
      <c r="K1031" s="10" t="str">
        <f>CHOOSE(MID(Table1[تاریخ],6,2),"فروردین","اردیبهشت","خرداد","تیر","مرداد","شهریور","مهر","آبان","آذر","دی","بهمن","اسفند")</f>
        <v>مرداد</v>
      </c>
      <c r="L1031" s="10" t="str">
        <f>LEFT(Table1[[#All],[تاریخ]],4)</f>
        <v>1398</v>
      </c>
      <c r="M1031" s="13" t="str">
        <f>Table1[سال]&amp;"-"&amp;Table1[ماه]</f>
        <v>1398-مرداد</v>
      </c>
      <c r="N1031" s="9"/>
    </row>
    <row r="1032" spans="1:14" ht="15.75" x14ac:dyDescent="0.25">
      <c r="A1032" s="17" t="str">
        <f>IF(AND(C1032&gt;='گزارش روزانه'!$F$2,C1032&lt;='گزارش روزانه'!$F$4,J1032='گزارش روزانه'!$D$6),MAX($A$1:A1031)+1,"")</f>
        <v/>
      </c>
      <c r="B1032" s="10">
        <v>1031</v>
      </c>
      <c r="C1032" s="10" t="s">
        <v>1884</v>
      </c>
      <c r="D1032" s="10" t="s">
        <v>1985</v>
      </c>
      <c r="E1032" s="11">
        <v>0</v>
      </c>
      <c r="F1032" s="11">
        <v>78671259</v>
      </c>
      <c r="G1032" s="11">
        <v>972499027</v>
      </c>
      <c r="H10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2" s="10">
        <f>VALUE(IFERROR(MID(Table1[شرح],11,FIND("سهم",Table1[شرح])-11),0))</f>
        <v>2225</v>
      </c>
      <c r="J1032" s="10" t="str">
        <f>IFERROR(MID(Table1[شرح],FIND("سهم",Table1[شرح])+4,FIND("به نرخ",Table1[شرح])-FIND("سهم",Table1[شرح])-5),"")</f>
        <v>فرآوری موادمعدنی ایران(فرآور1)</v>
      </c>
      <c r="K1032" s="10" t="str">
        <f>CHOOSE(MID(Table1[تاریخ],6,2),"فروردین","اردیبهشت","خرداد","تیر","مرداد","شهریور","مهر","آبان","آذر","دی","بهمن","اسفند")</f>
        <v>مرداد</v>
      </c>
      <c r="L1032" s="10" t="str">
        <f>LEFT(Table1[[#All],[تاریخ]],4)</f>
        <v>1398</v>
      </c>
      <c r="M1032" s="13" t="str">
        <f>Table1[سال]&amp;"-"&amp;Table1[ماه]</f>
        <v>1398-مرداد</v>
      </c>
      <c r="N1032" s="9"/>
    </row>
    <row r="1033" spans="1:14" ht="15.75" x14ac:dyDescent="0.25">
      <c r="A1033" s="17" t="str">
        <f>IF(AND(C1033&gt;='گزارش روزانه'!$F$2,C1033&lt;='گزارش روزانه'!$F$4,J1033='گزارش روزانه'!$D$6),MAX($A$1:A1032)+1,"")</f>
        <v/>
      </c>
      <c r="B1033" s="10">
        <v>1032</v>
      </c>
      <c r="C1033" s="10" t="s">
        <v>1884</v>
      </c>
      <c r="D1033" s="10" t="s">
        <v>1986</v>
      </c>
      <c r="E1033" s="11">
        <v>0</v>
      </c>
      <c r="F1033" s="11">
        <v>34614402</v>
      </c>
      <c r="G1033" s="11">
        <v>893827768</v>
      </c>
      <c r="H10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3" s="10">
        <f>VALUE(IFERROR(MID(Table1[شرح],11,FIND("سهم",Table1[شرح])-11),0))</f>
        <v>979</v>
      </c>
      <c r="J1033" s="10" t="str">
        <f>IFERROR(MID(Table1[شرح],FIND("سهم",Table1[شرح])+4,FIND("به نرخ",Table1[شرح])-FIND("سهم",Table1[شرح])-5),"")</f>
        <v>فرآوری موادمعدنی ایران(فرآور1)</v>
      </c>
      <c r="K1033" s="10" t="str">
        <f>CHOOSE(MID(Table1[تاریخ],6,2),"فروردین","اردیبهشت","خرداد","تیر","مرداد","شهریور","مهر","آبان","آذر","دی","بهمن","اسفند")</f>
        <v>مرداد</v>
      </c>
      <c r="L1033" s="10" t="str">
        <f>LEFT(Table1[[#All],[تاریخ]],4)</f>
        <v>1398</v>
      </c>
      <c r="M1033" s="13" t="str">
        <f>Table1[سال]&amp;"-"&amp;Table1[ماه]</f>
        <v>1398-مرداد</v>
      </c>
      <c r="N1033" s="9"/>
    </row>
    <row r="1034" spans="1:14" ht="15.75" x14ac:dyDescent="0.25">
      <c r="A1034" s="17" t="str">
        <f>IF(AND(C1034&gt;='گزارش روزانه'!$F$2,C1034&lt;='گزارش روزانه'!$F$4,J1034='گزارش روزانه'!$D$6),MAX($A$1:A1033)+1,"")</f>
        <v/>
      </c>
      <c r="B1034" s="10">
        <v>1033</v>
      </c>
      <c r="C1034" s="10" t="s">
        <v>1884</v>
      </c>
      <c r="D1034" s="10" t="s">
        <v>1987</v>
      </c>
      <c r="E1034" s="11">
        <v>0</v>
      </c>
      <c r="F1034" s="11">
        <v>77780783</v>
      </c>
      <c r="G1034" s="11">
        <v>859213366</v>
      </c>
      <c r="H10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4" s="10">
        <f>VALUE(IFERROR(MID(Table1[شرح],11,FIND("سهم",Table1[شرح])-11),0))</f>
        <v>2200</v>
      </c>
      <c r="J1034" s="10" t="str">
        <f>IFERROR(MID(Table1[شرح],FIND("سهم",Table1[شرح])+4,FIND("به نرخ",Table1[شرح])-FIND("سهم",Table1[شرح])-5),"")</f>
        <v>فرآوری موادمعدنی ایران(فرآور1)</v>
      </c>
      <c r="K1034" s="10" t="str">
        <f>CHOOSE(MID(Table1[تاریخ],6,2),"فروردین","اردیبهشت","خرداد","تیر","مرداد","شهریور","مهر","آبان","آذر","دی","بهمن","اسفند")</f>
        <v>مرداد</v>
      </c>
      <c r="L1034" s="10" t="str">
        <f>LEFT(Table1[[#All],[تاریخ]],4)</f>
        <v>1398</v>
      </c>
      <c r="M1034" s="13" t="str">
        <f>Table1[سال]&amp;"-"&amp;Table1[ماه]</f>
        <v>1398-مرداد</v>
      </c>
      <c r="N1034" s="9"/>
    </row>
    <row r="1035" spans="1:14" ht="15.75" x14ac:dyDescent="0.25">
      <c r="A1035" s="17" t="str">
        <f>IF(AND(C1035&gt;='گزارش روزانه'!$F$2,C1035&lt;='گزارش روزانه'!$F$4,J1035='گزارش روزانه'!$D$6),MAX($A$1:A1034)+1,"")</f>
        <v/>
      </c>
      <c r="B1035" s="10">
        <v>1034</v>
      </c>
      <c r="C1035" s="10" t="s">
        <v>1884</v>
      </c>
      <c r="D1035" s="10" t="s">
        <v>1988</v>
      </c>
      <c r="E1035" s="11">
        <v>0</v>
      </c>
      <c r="F1035" s="11">
        <v>12974523</v>
      </c>
      <c r="G1035" s="11">
        <v>781432583</v>
      </c>
      <c r="H10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5" s="10">
        <f>VALUE(IFERROR(MID(Table1[شرح],11,FIND("سهم",Table1[شرح])-11),0))</f>
        <v>367</v>
      </c>
      <c r="J1035" s="10" t="str">
        <f>IFERROR(MID(Table1[شرح],FIND("سهم",Table1[شرح])+4,FIND("به نرخ",Table1[شرح])-FIND("سهم",Table1[شرح])-5),"")</f>
        <v>فرآوری موادمعدنی ایران(فرآور1)</v>
      </c>
      <c r="K1035" s="10" t="str">
        <f>CHOOSE(MID(Table1[تاریخ],6,2),"فروردین","اردیبهشت","خرداد","تیر","مرداد","شهریور","مهر","آبان","آذر","دی","بهمن","اسفند")</f>
        <v>مرداد</v>
      </c>
      <c r="L1035" s="10" t="str">
        <f>LEFT(Table1[[#All],[تاریخ]],4)</f>
        <v>1398</v>
      </c>
      <c r="M1035" s="13" t="str">
        <f>Table1[سال]&amp;"-"&amp;Table1[ماه]</f>
        <v>1398-مرداد</v>
      </c>
      <c r="N1035" s="9"/>
    </row>
    <row r="1036" spans="1:14" ht="15.75" x14ac:dyDescent="0.25">
      <c r="A1036" s="17" t="str">
        <f>IF(AND(C1036&gt;='گزارش روزانه'!$F$2,C1036&lt;='گزارش روزانه'!$F$4,J1036='گزارش روزانه'!$D$6),MAX($A$1:A1035)+1,"")</f>
        <v/>
      </c>
      <c r="B1036" s="10">
        <v>1035</v>
      </c>
      <c r="C1036" s="10" t="s">
        <v>1884</v>
      </c>
      <c r="D1036" s="10" t="s">
        <v>1989</v>
      </c>
      <c r="E1036" s="11">
        <v>0</v>
      </c>
      <c r="F1036" s="11">
        <v>79188318</v>
      </c>
      <c r="G1036" s="11">
        <v>768458060</v>
      </c>
      <c r="H10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6" s="10">
        <f>VALUE(IFERROR(MID(Table1[شرح],11,FIND("سهم",Table1[شرح])-11),0))</f>
        <v>2240</v>
      </c>
      <c r="J1036" s="10" t="str">
        <f>IFERROR(MID(Table1[شرح],FIND("سهم",Table1[شرح])+4,FIND("به نرخ",Table1[شرح])-FIND("سهم",Table1[شرح])-5),"")</f>
        <v>فرآوری موادمعدنی ایران(فرآور1)</v>
      </c>
      <c r="K1036" s="10" t="str">
        <f>CHOOSE(MID(Table1[تاریخ],6,2),"فروردین","اردیبهشت","خرداد","تیر","مرداد","شهریور","مهر","آبان","آذر","دی","بهمن","اسفند")</f>
        <v>مرداد</v>
      </c>
      <c r="L1036" s="10" t="str">
        <f>LEFT(Table1[[#All],[تاریخ]],4)</f>
        <v>1398</v>
      </c>
      <c r="M1036" s="13" t="str">
        <f>Table1[سال]&amp;"-"&amp;Table1[ماه]</f>
        <v>1398-مرداد</v>
      </c>
      <c r="N1036" s="9"/>
    </row>
    <row r="1037" spans="1:14" ht="15.75" x14ac:dyDescent="0.25">
      <c r="A1037" s="17" t="str">
        <f>IF(AND(C1037&gt;='گزارش روزانه'!$F$2,C1037&lt;='گزارش روزانه'!$F$4,J1037='گزارش روزانه'!$D$6),MAX($A$1:A1036)+1,"")</f>
        <v/>
      </c>
      <c r="B1037" s="10">
        <v>1036</v>
      </c>
      <c r="C1037" s="10" t="s">
        <v>1884</v>
      </c>
      <c r="D1037" s="10" t="s">
        <v>1990</v>
      </c>
      <c r="E1037" s="11">
        <v>0</v>
      </c>
      <c r="F1037" s="11">
        <v>106194220</v>
      </c>
      <c r="G1037" s="11">
        <v>689269742</v>
      </c>
      <c r="H10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7" s="10">
        <f>VALUE(IFERROR(MID(Table1[شرح],11,FIND("سهم",Table1[شرح])-11),0))</f>
        <v>3004</v>
      </c>
      <c r="J1037" s="10" t="str">
        <f>IFERROR(MID(Table1[شرح],FIND("سهم",Table1[شرح])+4,FIND("به نرخ",Table1[شرح])-FIND("سهم",Table1[شرح])-5),"")</f>
        <v>فرآوری موادمعدنی ایران(فرآور1)</v>
      </c>
      <c r="K1037" s="10" t="str">
        <f>CHOOSE(MID(Table1[تاریخ],6,2),"فروردین","اردیبهشت","خرداد","تیر","مرداد","شهریور","مهر","آبان","آذر","دی","بهمن","اسفند")</f>
        <v>مرداد</v>
      </c>
      <c r="L1037" s="10" t="str">
        <f>LEFT(Table1[[#All],[تاریخ]],4)</f>
        <v>1398</v>
      </c>
      <c r="M1037" s="13" t="str">
        <f>Table1[سال]&amp;"-"&amp;Table1[ماه]</f>
        <v>1398-مرداد</v>
      </c>
      <c r="N1037" s="9"/>
    </row>
    <row r="1038" spans="1:14" ht="15.75" x14ac:dyDescent="0.25">
      <c r="A1038" s="17" t="str">
        <f>IF(AND(C1038&gt;='گزارش روزانه'!$F$2,C1038&lt;='گزارش روزانه'!$F$4,J1038='گزارش روزانه'!$D$6),MAX($A$1:A1037)+1,"")</f>
        <v/>
      </c>
      <c r="B1038" s="10">
        <v>1037</v>
      </c>
      <c r="C1038" s="10" t="s">
        <v>1884</v>
      </c>
      <c r="D1038" s="10" t="s">
        <v>1991</v>
      </c>
      <c r="E1038" s="11">
        <v>0</v>
      </c>
      <c r="F1038" s="11">
        <v>1413208</v>
      </c>
      <c r="G1038" s="11">
        <v>583075522</v>
      </c>
      <c r="H10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8" s="10">
        <f>VALUE(IFERROR(MID(Table1[شرح],11,FIND("سهم",Table1[شرح])-11),0))</f>
        <v>40</v>
      </c>
      <c r="J1038" s="10" t="str">
        <f>IFERROR(MID(Table1[شرح],FIND("سهم",Table1[شرح])+4,FIND("به نرخ",Table1[شرح])-FIND("سهم",Table1[شرح])-5),"")</f>
        <v>فرآوری موادمعدنی ایران(فرآور1)</v>
      </c>
      <c r="K1038" s="10" t="str">
        <f>CHOOSE(MID(Table1[تاریخ],6,2),"فروردین","اردیبهشت","خرداد","تیر","مرداد","شهریور","مهر","آبان","آذر","دی","بهمن","اسفند")</f>
        <v>مرداد</v>
      </c>
      <c r="L1038" s="10" t="str">
        <f>LEFT(Table1[[#All],[تاریخ]],4)</f>
        <v>1398</v>
      </c>
      <c r="M1038" s="13" t="str">
        <f>Table1[سال]&amp;"-"&amp;Table1[ماه]</f>
        <v>1398-مرداد</v>
      </c>
      <c r="N1038" s="9"/>
    </row>
    <row r="1039" spans="1:14" ht="15.75" x14ac:dyDescent="0.25">
      <c r="A1039" s="17" t="str">
        <f>IF(AND(C1039&gt;='گزارش روزانه'!$F$2,C1039&lt;='گزارش روزانه'!$F$4,J1039='گزارش روزانه'!$D$6),MAX($A$1:A1038)+1,"")</f>
        <v/>
      </c>
      <c r="B1039" s="10">
        <v>1038</v>
      </c>
      <c r="C1039" s="10" t="s">
        <v>1884</v>
      </c>
      <c r="D1039" s="10" t="s">
        <v>1992</v>
      </c>
      <c r="E1039" s="11">
        <v>0</v>
      </c>
      <c r="F1039" s="11">
        <v>98551753</v>
      </c>
      <c r="G1039" s="11">
        <v>581662314</v>
      </c>
      <c r="H10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39" s="10">
        <f>VALUE(IFERROR(MID(Table1[شرح],11,FIND("سهم",Table1[شرح])-11),0))</f>
        <v>2790</v>
      </c>
      <c r="J1039" s="10" t="str">
        <f>IFERROR(MID(Table1[شرح],FIND("سهم",Table1[شرح])+4,FIND("به نرخ",Table1[شرح])-FIND("سهم",Table1[شرح])-5),"")</f>
        <v>فرآوری موادمعدنی ایران(فرآور1)</v>
      </c>
      <c r="K1039" s="10" t="str">
        <f>CHOOSE(MID(Table1[تاریخ],6,2),"فروردین","اردیبهشت","خرداد","تیر","مرداد","شهریور","مهر","آبان","آذر","دی","بهمن","اسفند")</f>
        <v>مرداد</v>
      </c>
      <c r="L1039" s="10" t="str">
        <f>LEFT(Table1[[#All],[تاریخ]],4)</f>
        <v>1398</v>
      </c>
      <c r="M1039" s="13" t="str">
        <f>Table1[سال]&amp;"-"&amp;Table1[ماه]</f>
        <v>1398-مرداد</v>
      </c>
      <c r="N1039" s="9"/>
    </row>
    <row r="1040" spans="1:14" ht="15.75" x14ac:dyDescent="0.25">
      <c r="A1040" s="17" t="str">
        <f>IF(AND(C1040&gt;='گزارش روزانه'!$F$2,C1040&lt;='گزارش روزانه'!$F$4,J1040='گزارش روزانه'!$D$6),MAX($A$1:A1039)+1,"")</f>
        <v/>
      </c>
      <c r="B1040" s="10">
        <v>1039</v>
      </c>
      <c r="C1040" s="10" t="s">
        <v>1884</v>
      </c>
      <c r="D1040" s="10" t="s">
        <v>1993</v>
      </c>
      <c r="E1040" s="11">
        <v>0</v>
      </c>
      <c r="F1040" s="11">
        <v>39454923</v>
      </c>
      <c r="G1040" s="11">
        <v>483110561</v>
      </c>
      <c r="H10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40" s="10">
        <f>VALUE(IFERROR(MID(Table1[شرح],11,FIND("سهم",Table1[شرح])-11),0))</f>
        <v>1117</v>
      </c>
      <c r="J1040" s="10" t="str">
        <f>IFERROR(MID(Table1[شرح],FIND("سهم",Table1[شرح])+4,FIND("به نرخ",Table1[شرح])-FIND("سهم",Table1[شرح])-5),"")</f>
        <v>فرآوری موادمعدنی ایران(فرآور1)</v>
      </c>
      <c r="K1040" s="10" t="str">
        <f>CHOOSE(MID(Table1[تاریخ],6,2),"فروردین","اردیبهشت","خرداد","تیر","مرداد","شهریور","مهر","آبان","آذر","دی","بهمن","اسفند")</f>
        <v>مرداد</v>
      </c>
      <c r="L1040" s="10" t="str">
        <f>LEFT(Table1[[#All],[تاریخ]],4)</f>
        <v>1398</v>
      </c>
      <c r="M1040" s="13" t="str">
        <f>Table1[سال]&amp;"-"&amp;Table1[ماه]</f>
        <v>1398-مرداد</v>
      </c>
      <c r="N1040" s="9"/>
    </row>
    <row r="1041" spans="1:14" ht="15.75" x14ac:dyDescent="0.25">
      <c r="A1041" s="17" t="str">
        <f>IF(AND(C1041&gt;='گزارش روزانه'!$F$2,C1041&lt;='گزارش روزانه'!$F$4,J1041='گزارش روزانه'!$D$6),MAX($A$1:A1040)+1,"")</f>
        <v/>
      </c>
      <c r="B1041" s="10">
        <v>1040</v>
      </c>
      <c r="C1041" s="10" t="s">
        <v>1884</v>
      </c>
      <c r="D1041" s="10" t="s">
        <v>1994</v>
      </c>
      <c r="E1041" s="11">
        <v>0</v>
      </c>
      <c r="F1041" s="11">
        <v>35321229</v>
      </c>
      <c r="G1041" s="11">
        <v>443655638</v>
      </c>
      <c r="H10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41" s="10">
        <f>VALUE(IFERROR(MID(Table1[شرح],11,FIND("سهم",Table1[شرح])-11),0))</f>
        <v>1000</v>
      </c>
      <c r="J1041" s="10" t="str">
        <f>IFERROR(MID(Table1[شرح],FIND("سهم",Table1[شرح])+4,FIND("به نرخ",Table1[شرح])-FIND("سهم",Table1[شرح])-5),"")</f>
        <v>فرآوری موادمعدنی ایران(فرآور1)</v>
      </c>
      <c r="K1041" s="10" t="str">
        <f>CHOOSE(MID(Table1[تاریخ],6,2),"فروردین","اردیبهشت","خرداد","تیر","مرداد","شهریور","مهر","آبان","آذر","دی","بهمن","اسفند")</f>
        <v>مرداد</v>
      </c>
      <c r="L1041" s="10" t="str">
        <f>LEFT(Table1[[#All],[تاریخ]],4)</f>
        <v>1398</v>
      </c>
      <c r="M1041" s="13" t="str">
        <f>Table1[سال]&amp;"-"&amp;Table1[ماه]</f>
        <v>1398-مرداد</v>
      </c>
      <c r="N1041" s="9"/>
    </row>
    <row r="1042" spans="1:14" ht="15.75" x14ac:dyDescent="0.25">
      <c r="A1042" s="17" t="str">
        <f>IF(AND(C1042&gt;='گزارش روزانه'!$F$2,C1042&lt;='گزارش روزانه'!$F$4,J1042='گزارش روزانه'!$D$6),MAX($A$1:A1041)+1,"")</f>
        <v/>
      </c>
      <c r="B1042" s="10">
        <v>1041</v>
      </c>
      <c r="C1042" s="10" t="s">
        <v>1884</v>
      </c>
      <c r="D1042" s="10" t="s">
        <v>1995</v>
      </c>
      <c r="E1042" s="11">
        <v>0</v>
      </c>
      <c r="F1042" s="11">
        <v>21615990</v>
      </c>
      <c r="G1042" s="11">
        <v>408334409</v>
      </c>
      <c r="H10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42" s="10">
        <f>VALUE(IFERROR(MID(Table1[شرح],11,FIND("سهم",Table1[شرح])-11),0))</f>
        <v>612</v>
      </c>
      <c r="J1042" s="10" t="str">
        <f>IFERROR(MID(Table1[شرح],FIND("سهم",Table1[شرح])+4,FIND("به نرخ",Table1[شرح])-FIND("سهم",Table1[شرح])-5),"")</f>
        <v>فرآوری موادمعدنی ایران(فرآور1)</v>
      </c>
      <c r="K1042" s="10" t="str">
        <f>CHOOSE(MID(Table1[تاریخ],6,2),"فروردین","اردیبهشت","خرداد","تیر","مرداد","شهریور","مهر","آبان","آذر","دی","بهمن","اسفند")</f>
        <v>مرداد</v>
      </c>
      <c r="L1042" s="10" t="str">
        <f>LEFT(Table1[[#All],[تاریخ]],4)</f>
        <v>1398</v>
      </c>
      <c r="M1042" s="13" t="str">
        <f>Table1[سال]&amp;"-"&amp;Table1[ماه]</f>
        <v>1398-مرداد</v>
      </c>
      <c r="N1042" s="9"/>
    </row>
    <row r="1043" spans="1:14" ht="15.75" x14ac:dyDescent="0.25">
      <c r="A1043" s="17" t="str">
        <f>IF(AND(C1043&gt;='گزارش روزانه'!$F$2,C1043&lt;='گزارش روزانه'!$F$4,J1043='گزارش روزانه'!$D$6),MAX($A$1:A1042)+1,"")</f>
        <v/>
      </c>
      <c r="B1043" s="10">
        <v>1042</v>
      </c>
      <c r="C1043" s="10" t="s">
        <v>1884</v>
      </c>
      <c r="D1043" s="10" t="s">
        <v>1996</v>
      </c>
      <c r="E1043" s="11">
        <v>0</v>
      </c>
      <c r="F1043" s="11">
        <v>70638496</v>
      </c>
      <c r="G1043" s="11">
        <v>386718419</v>
      </c>
      <c r="H10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43" s="10">
        <f>VALUE(IFERROR(MID(Table1[شرح],11,FIND("سهم",Table1[شرح])-11),0))</f>
        <v>2000</v>
      </c>
      <c r="J1043" s="10" t="str">
        <f>IFERROR(MID(Table1[شرح],FIND("سهم",Table1[شرح])+4,FIND("به نرخ",Table1[شرح])-FIND("سهم",Table1[شرح])-5),"")</f>
        <v>فرآوری موادمعدنی ایران(فرآور1)</v>
      </c>
      <c r="K1043" s="10" t="str">
        <f>CHOOSE(MID(Table1[تاریخ],6,2),"فروردین","اردیبهشت","خرداد","تیر","مرداد","شهریور","مهر","آبان","آذر","دی","بهمن","اسفند")</f>
        <v>مرداد</v>
      </c>
      <c r="L1043" s="10" t="str">
        <f>LEFT(Table1[[#All],[تاریخ]],4)</f>
        <v>1398</v>
      </c>
      <c r="M1043" s="13" t="str">
        <f>Table1[سال]&amp;"-"&amp;Table1[ماه]</f>
        <v>1398-مرداد</v>
      </c>
      <c r="N1043" s="9"/>
    </row>
    <row r="1044" spans="1:14" ht="15.75" x14ac:dyDescent="0.25">
      <c r="A1044" s="17" t="str">
        <f>IF(AND(C1044&gt;='گزارش روزانه'!$F$2,C1044&lt;='گزارش روزانه'!$F$4,J1044='گزارش روزانه'!$D$6),MAX($A$1:A1043)+1,"")</f>
        <v/>
      </c>
      <c r="B1044" s="10">
        <v>1043</v>
      </c>
      <c r="C1044" s="10" t="s">
        <v>1884</v>
      </c>
      <c r="D1044" s="10" t="s">
        <v>1997</v>
      </c>
      <c r="E1044" s="11">
        <v>0</v>
      </c>
      <c r="F1044" s="11">
        <v>176586334</v>
      </c>
      <c r="G1044" s="11">
        <v>316079923</v>
      </c>
      <c r="H10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44" s="10">
        <f>VALUE(IFERROR(MID(Table1[شرح],11,FIND("سهم",Table1[شرح])-11),0))</f>
        <v>5000</v>
      </c>
      <c r="J1044" s="10" t="str">
        <f>IFERROR(MID(Table1[شرح],FIND("سهم",Table1[شرح])+4,FIND("به نرخ",Table1[شرح])-FIND("سهم",Table1[شرح])-5),"")</f>
        <v>فرآوری موادمعدنی ایران(فرآور1)</v>
      </c>
      <c r="K1044" s="10" t="str">
        <f>CHOOSE(MID(Table1[تاریخ],6,2),"فروردین","اردیبهشت","خرداد","تیر","مرداد","شهریور","مهر","آبان","آذر","دی","بهمن","اسفند")</f>
        <v>مرداد</v>
      </c>
      <c r="L1044" s="10" t="str">
        <f>LEFT(Table1[[#All],[تاریخ]],4)</f>
        <v>1398</v>
      </c>
      <c r="M1044" s="13" t="str">
        <f>Table1[سال]&amp;"-"&amp;Table1[ماه]</f>
        <v>1398-مرداد</v>
      </c>
      <c r="N1044" s="9"/>
    </row>
    <row r="1045" spans="1:14" ht="15.75" x14ac:dyDescent="0.25">
      <c r="A1045" s="17" t="str">
        <f>IF(AND(C1045&gt;='گزارش روزانه'!$F$2,C1045&lt;='گزارش روزانه'!$F$4,J1045='گزارش روزانه'!$D$6),MAX($A$1:A1044)+1,"")</f>
        <v/>
      </c>
      <c r="B1045" s="10">
        <v>1044</v>
      </c>
      <c r="C1045" s="10" t="s">
        <v>1884</v>
      </c>
      <c r="D1045" s="10" t="s">
        <v>1998</v>
      </c>
      <c r="E1045" s="11">
        <v>0</v>
      </c>
      <c r="F1045" s="11">
        <v>52796362</v>
      </c>
      <c r="G1045" s="11">
        <v>139493589</v>
      </c>
      <c r="H10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45" s="10">
        <f>VALUE(IFERROR(MID(Table1[شرح],11,FIND("سهم",Table1[شرح])-11),0))</f>
        <v>1495</v>
      </c>
      <c r="J1045" s="10" t="str">
        <f>IFERROR(MID(Table1[شرح],FIND("سهم",Table1[شرح])+4,FIND("به نرخ",Table1[شرح])-FIND("سهم",Table1[شرح])-5),"")</f>
        <v>فرآوری موادمعدنی ایران(فرآور1)</v>
      </c>
      <c r="K1045" s="10" t="str">
        <f>CHOOSE(MID(Table1[تاریخ],6,2),"فروردین","اردیبهشت","خرداد","تیر","مرداد","شهریور","مهر","آبان","آذر","دی","بهمن","اسفند")</f>
        <v>مرداد</v>
      </c>
      <c r="L1045" s="10" t="str">
        <f>LEFT(Table1[[#All],[تاریخ]],4)</f>
        <v>1398</v>
      </c>
      <c r="M1045" s="13" t="str">
        <f>Table1[سال]&amp;"-"&amp;Table1[ماه]</f>
        <v>1398-مرداد</v>
      </c>
      <c r="N1045" s="9"/>
    </row>
    <row r="1046" spans="1:14" ht="15.75" x14ac:dyDescent="0.25">
      <c r="A1046" s="17" t="str">
        <f>IF(AND(C1046&gt;='گزارش روزانه'!$F$2,C1046&lt;='گزارش روزانه'!$F$4,J1046='گزارش روزانه'!$D$6),MAX($A$1:A1045)+1,"")</f>
        <v/>
      </c>
      <c r="B1046" s="10">
        <v>1045</v>
      </c>
      <c r="C1046" s="10" t="s">
        <v>1884</v>
      </c>
      <c r="D1046" s="10" t="s">
        <v>1999</v>
      </c>
      <c r="E1046" s="11">
        <v>0</v>
      </c>
      <c r="F1046" s="11">
        <v>74160032</v>
      </c>
      <c r="G1046" s="11">
        <v>86697227</v>
      </c>
      <c r="H10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46" s="10">
        <f>VALUE(IFERROR(MID(Table1[شرح],11,FIND("سهم",Table1[شرح])-11),0))</f>
        <v>2100</v>
      </c>
      <c r="J1046" s="10" t="str">
        <f>IFERROR(MID(Table1[شرح],FIND("سهم",Table1[شرح])+4,FIND("به نرخ",Table1[شرح])-FIND("سهم",Table1[شرح])-5),"")</f>
        <v>فرآوری موادمعدنی ایران(فرآور1)</v>
      </c>
      <c r="K1046" s="10" t="str">
        <f>CHOOSE(MID(Table1[تاریخ],6,2),"فروردین","اردیبهشت","خرداد","تیر","مرداد","شهریور","مهر","آبان","آذر","دی","بهمن","اسفند")</f>
        <v>مرداد</v>
      </c>
      <c r="L1046" s="10" t="str">
        <f>LEFT(Table1[[#All],[تاریخ]],4)</f>
        <v>1398</v>
      </c>
      <c r="M1046" s="13" t="str">
        <f>Table1[سال]&amp;"-"&amp;Table1[ماه]</f>
        <v>1398-مرداد</v>
      </c>
      <c r="N1046" s="9"/>
    </row>
    <row r="1047" spans="1:14" ht="15.75" x14ac:dyDescent="0.25">
      <c r="A1047" s="17" t="str">
        <f>IF(AND(C1047&gt;='گزارش روزانه'!$F$2,C1047&lt;='گزارش روزانه'!$F$4,J1047='گزارش روزانه'!$D$6),MAX($A$1:A1046)+1,"")</f>
        <v/>
      </c>
      <c r="B1047" s="10">
        <v>1046</v>
      </c>
      <c r="C1047" s="10" t="s">
        <v>1884</v>
      </c>
      <c r="D1047" s="10" t="s">
        <v>2000</v>
      </c>
      <c r="E1047" s="11">
        <v>0</v>
      </c>
      <c r="F1047" s="11">
        <v>11829634</v>
      </c>
      <c r="G1047" s="11">
        <v>12537195</v>
      </c>
      <c r="H10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47" s="10">
        <f>VALUE(IFERROR(MID(Table1[شرح],11,FIND("سهم",Table1[شرح])-11),0))</f>
        <v>335</v>
      </c>
      <c r="J1047" s="10" t="str">
        <f>IFERROR(MID(Table1[شرح],FIND("سهم",Table1[شرح])+4,FIND("به نرخ",Table1[شرح])-FIND("سهم",Table1[شرح])-5),"")</f>
        <v>فرآوری موادمعدنی ایران(فرآور1)</v>
      </c>
      <c r="K1047" s="10" t="str">
        <f>CHOOSE(MID(Table1[تاریخ],6,2),"فروردین","اردیبهشت","خرداد","تیر","مرداد","شهریور","مهر","آبان","آذر","دی","بهمن","اسفند")</f>
        <v>مرداد</v>
      </c>
      <c r="L1047" s="10" t="str">
        <f>LEFT(Table1[[#All],[تاریخ]],4)</f>
        <v>1398</v>
      </c>
      <c r="M1047" s="13" t="str">
        <f>Table1[سال]&amp;"-"&amp;Table1[ماه]</f>
        <v>1398-مرداد</v>
      </c>
      <c r="N1047" s="9"/>
    </row>
    <row r="1048" spans="1:14" ht="15.75" x14ac:dyDescent="0.25">
      <c r="A1048" s="17" t="str">
        <f>IF(AND(C1048&gt;='گزارش روزانه'!$F$2,C1048&lt;='گزارش روزانه'!$F$4,J1048='گزارش روزانه'!$D$6),MAX($A$1:A1047)+1,"")</f>
        <v/>
      </c>
      <c r="B1048" s="10">
        <v>1047</v>
      </c>
      <c r="C1048" s="10" t="s">
        <v>1882</v>
      </c>
      <c r="D1048" s="10" t="s">
        <v>1883</v>
      </c>
      <c r="E1048" s="11">
        <v>0</v>
      </c>
      <c r="F1048" s="11">
        <v>10941</v>
      </c>
      <c r="G1048" s="11">
        <v>31699</v>
      </c>
      <c r="H10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1048" s="10">
        <f>VALUE(IFERROR(MID(Table1[شرح],11,FIND("سهم",Table1[شرح])-11),0))</f>
        <v>0</v>
      </c>
      <c r="J1048" s="10" t="str">
        <f>IFERROR(MID(Table1[شرح],FIND("سهم",Table1[شرح])+4,FIND("به نرخ",Table1[شرح])-FIND("سهم",Table1[شرح])-5),"")</f>
        <v/>
      </c>
      <c r="K1048" s="10" t="str">
        <f>CHOOSE(MID(Table1[تاریخ],6,2),"فروردین","اردیبهشت","خرداد","تیر","مرداد","شهریور","مهر","آبان","آذر","دی","بهمن","اسفند")</f>
        <v>مرداد</v>
      </c>
      <c r="L1048" s="10" t="str">
        <f>LEFT(Table1[[#All],[تاریخ]],4)</f>
        <v>1398</v>
      </c>
      <c r="M1048" s="13" t="str">
        <f>Table1[سال]&amp;"-"&amp;Table1[ماه]</f>
        <v>1398-مرداد</v>
      </c>
      <c r="N1048" s="9"/>
    </row>
    <row r="1049" spans="1:14" ht="15.75" x14ac:dyDescent="0.25">
      <c r="A1049" s="17" t="str">
        <f>IF(AND(C1049&gt;='گزارش روزانه'!$F$2,C1049&lt;='گزارش روزانه'!$F$4,J1049='گزارش روزانه'!$D$6),MAX($A$1:A1048)+1,"")</f>
        <v/>
      </c>
      <c r="B1049" s="10">
        <v>1048</v>
      </c>
      <c r="C1049" s="10" t="s">
        <v>1869</v>
      </c>
      <c r="D1049" s="10" t="s">
        <v>1870</v>
      </c>
      <c r="E1049" s="11">
        <v>98370481</v>
      </c>
      <c r="F1049" s="11">
        <v>0</v>
      </c>
      <c r="G1049" s="11">
        <v>532831048</v>
      </c>
      <c r="H10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49" s="10">
        <f>VALUE(IFERROR(MID(Table1[شرح],11,FIND("سهم",Table1[شرح])-11),0))</f>
        <v>9610</v>
      </c>
      <c r="J1049" s="10" t="str">
        <f>IFERROR(MID(Table1[شرح],FIND("سهم",Table1[شرح])+4,FIND("به نرخ",Table1[شرح])-FIND("سهم",Table1[شرح])-5),"")</f>
        <v>کشت وصنعت شریف آباد(زشریف1)</v>
      </c>
      <c r="K1049" s="10" t="str">
        <f>CHOOSE(MID(Table1[تاریخ],6,2),"فروردین","اردیبهشت","خرداد","تیر","مرداد","شهریور","مهر","آبان","آذر","دی","بهمن","اسفند")</f>
        <v>شهریور</v>
      </c>
      <c r="L1049" s="10" t="str">
        <f>LEFT(Table1[[#All],[تاریخ]],4)</f>
        <v>1398</v>
      </c>
      <c r="M1049" s="13" t="str">
        <f>Table1[سال]&amp;"-"&amp;Table1[ماه]</f>
        <v>1398-شهریور</v>
      </c>
      <c r="N1049" s="9"/>
    </row>
    <row r="1050" spans="1:14" ht="15.75" x14ac:dyDescent="0.25">
      <c r="A1050" s="17" t="str">
        <f>IF(AND(C1050&gt;='گزارش روزانه'!$F$2,C1050&lt;='گزارش روزانه'!$F$4,J1050='گزارش روزانه'!$D$6),MAX($A$1:A1049)+1,"")</f>
        <v/>
      </c>
      <c r="B1050" s="10">
        <v>1049</v>
      </c>
      <c r="C1050" s="10" t="s">
        <v>1869</v>
      </c>
      <c r="D1050" s="10" t="s">
        <v>1871</v>
      </c>
      <c r="E1050" s="11">
        <v>26981915</v>
      </c>
      <c r="F1050" s="11">
        <v>0</v>
      </c>
      <c r="G1050" s="11">
        <v>631201529</v>
      </c>
      <c r="H10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50" s="10">
        <f>VALUE(IFERROR(MID(Table1[شرح],11,FIND("سهم",Table1[شرح])-11),0))</f>
        <v>2645</v>
      </c>
      <c r="J1050" s="10" t="str">
        <f>IFERROR(MID(Table1[شرح],FIND("سهم",Table1[شرح])+4,FIND("به نرخ",Table1[شرح])-FIND("سهم",Table1[شرح])-5),"")</f>
        <v>کشت وصنعت شریف آباد(زشریف1)</v>
      </c>
      <c r="K1050" s="10" t="str">
        <f>CHOOSE(MID(Table1[تاریخ],6,2),"فروردین","اردیبهشت","خرداد","تیر","مرداد","شهریور","مهر","آبان","آذر","دی","بهمن","اسفند")</f>
        <v>شهریور</v>
      </c>
      <c r="L1050" s="10" t="str">
        <f>LEFT(Table1[[#All],[تاریخ]],4)</f>
        <v>1398</v>
      </c>
      <c r="M1050" s="13" t="str">
        <f>Table1[سال]&amp;"-"&amp;Table1[ماه]</f>
        <v>1398-شهریور</v>
      </c>
      <c r="N1050" s="9"/>
    </row>
    <row r="1051" spans="1:14" ht="15.75" x14ac:dyDescent="0.25">
      <c r="A1051" s="17" t="str">
        <f>IF(AND(C1051&gt;='گزارش روزانه'!$F$2,C1051&lt;='گزارش روزانه'!$F$4,J1051='گزارش روزانه'!$D$6),MAX($A$1:A1050)+1,"")</f>
        <v/>
      </c>
      <c r="B1051" s="10">
        <v>1050</v>
      </c>
      <c r="C1051" s="10" t="s">
        <v>1869</v>
      </c>
      <c r="D1051" s="10" t="s">
        <v>1872</v>
      </c>
      <c r="E1051" s="11">
        <v>76772846</v>
      </c>
      <c r="F1051" s="11">
        <v>0</v>
      </c>
      <c r="G1051" s="11">
        <v>658183444</v>
      </c>
      <c r="H10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51" s="10">
        <f>VALUE(IFERROR(MID(Table1[شرح],11,FIND("سهم",Table1[شرح])-11),0))</f>
        <v>21025</v>
      </c>
      <c r="J1051" s="10" t="str">
        <f>IFERROR(MID(Table1[شرح],FIND("سهم",Table1[شرح])+4,FIND("به نرخ",Table1[شرح])-FIND("سهم",Table1[شرح])-5),"")</f>
        <v>گسترش سرمایه گذاری ایرانیان(وگستر1)</v>
      </c>
      <c r="K1051" s="10" t="str">
        <f>CHOOSE(MID(Table1[تاریخ],6,2),"فروردین","اردیبهشت","خرداد","تیر","مرداد","شهریور","مهر","آبان","آذر","دی","بهمن","اسفند")</f>
        <v>شهریور</v>
      </c>
      <c r="L1051" s="10" t="str">
        <f>LEFT(Table1[[#All],[تاریخ]],4)</f>
        <v>1398</v>
      </c>
      <c r="M1051" s="13" t="str">
        <f>Table1[سال]&amp;"-"&amp;Table1[ماه]</f>
        <v>1398-شهریور</v>
      </c>
      <c r="N1051" s="9"/>
    </row>
    <row r="1052" spans="1:14" ht="15.75" x14ac:dyDescent="0.25">
      <c r="A1052" s="17" t="str">
        <f>IF(AND(C1052&gt;='گزارش روزانه'!$F$2,C1052&lt;='گزارش روزانه'!$F$4,J1052='گزارش روزانه'!$D$6),MAX($A$1:A1051)+1,"")</f>
        <v/>
      </c>
      <c r="B1052" s="10">
        <v>1051</v>
      </c>
      <c r="C1052" s="10" t="s">
        <v>1869</v>
      </c>
      <c r="D1052" s="10" t="s">
        <v>1873</v>
      </c>
      <c r="E1052" s="11">
        <v>25903932</v>
      </c>
      <c r="F1052" s="11">
        <v>0</v>
      </c>
      <c r="G1052" s="11">
        <v>734956290</v>
      </c>
      <c r="H10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52" s="10">
        <f>VALUE(IFERROR(MID(Table1[شرح],11,FIND("سهم",Table1[شرح])-11),0))</f>
        <v>7096</v>
      </c>
      <c r="J1052" s="10" t="str">
        <f>IFERROR(MID(Table1[شرح],FIND("سهم",Table1[شرح])+4,FIND("به نرخ",Table1[شرح])-FIND("سهم",Table1[شرح])-5),"")</f>
        <v>گسترش سرمایه گذاری ایرانیان(وگستر1)</v>
      </c>
      <c r="K1052" s="10" t="str">
        <f>CHOOSE(MID(Table1[تاریخ],6,2),"فروردین","اردیبهشت","خرداد","تیر","مرداد","شهریور","مهر","آبان","آذر","دی","بهمن","اسفند")</f>
        <v>شهریور</v>
      </c>
      <c r="L1052" s="10" t="str">
        <f>LEFT(Table1[[#All],[تاریخ]],4)</f>
        <v>1398</v>
      </c>
      <c r="M1052" s="13" t="str">
        <f>Table1[سال]&amp;"-"&amp;Table1[ماه]</f>
        <v>1398-شهریور</v>
      </c>
      <c r="N1052" s="9"/>
    </row>
    <row r="1053" spans="1:14" ht="15.75" x14ac:dyDescent="0.25">
      <c r="A1053" s="17" t="str">
        <f>IF(AND(C1053&gt;='گزارش روزانه'!$F$2,C1053&lt;='گزارش روزانه'!$F$4,J1053='گزارش روزانه'!$D$6),MAX($A$1:A1052)+1,"")</f>
        <v/>
      </c>
      <c r="B1053" s="10">
        <v>1052</v>
      </c>
      <c r="C1053" s="10" t="s">
        <v>1869</v>
      </c>
      <c r="D1053" s="10" t="s">
        <v>1874</v>
      </c>
      <c r="E1053" s="11">
        <v>24776410</v>
      </c>
      <c r="F1053" s="11">
        <v>0</v>
      </c>
      <c r="G1053" s="11">
        <v>760860222</v>
      </c>
      <c r="H10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53" s="10">
        <f>VALUE(IFERROR(MID(Table1[شرح],11,FIND("سهم",Table1[شرح])-11),0))</f>
        <v>6789</v>
      </c>
      <c r="J1053" s="10" t="str">
        <f>IFERROR(MID(Table1[شرح],FIND("سهم",Table1[شرح])+4,FIND("به نرخ",Table1[شرح])-FIND("سهم",Table1[شرح])-5),"")</f>
        <v>گسترش سرمایه گذاری ایرانیان(وگستر1)</v>
      </c>
      <c r="K1053" s="10" t="str">
        <f>CHOOSE(MID(Table1[تاریخ],6,2),"فروردین","اردیبهشت","خرداد","تیر","مرداد","شهریور","مهر","آبان","آذر","دی","بهمن","اسفند")</f>
        <v>شهریور</v>
      </c>
      <c r="L1053" s="10" t="str">
        <f>LEFT(Table1[[#All],[تاریخ]],4)</f>
        <v>1398</v>
      </c>
      <c r="M1053" s="13" t="str">
        <f>Table1[سال]&amp;"-"&amp;Table1[ماه]</f>
        <v>1398-شهریور</v>
      </c>
      <c r="N1053" s="9"/>
    </row>
    <row r="1054" spans="1:14" ht="15.75" x14ac:dyDescent="0.25">
      <c r="A1054" s="17" t="str">
        <f>IF(AND(C1054&gt;='گزارش روزانه'!$F$2,C1054&lt;='گزارش روزانه'!$F$4,J1054='گزارش روزانه'!$D$6),MAX($A$1:A1053)+1,"")</f>
        <v/>
      </c>
      <c r="B1054" s="10">
        <v>1053</v>
      </c>
      <c r="C1054" s="10" t="s">
        <v>1869</v>
      </c>
      <c r="D1054" s="10" t="s">
        <v>1875</v>
      </c>
      <c r="E1054" s="11">
        <v>0</v>
      </c>
      <c r="F1054" s="11">
        <v>25435665</v>
      </c>
      <c r="G1054" s="11">
        <v>785636632</v>
      </c>
      <c r="H10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54" s="10">
        <f>VALUE(IFERROR(MID(Table1[شرح],11,FIND("سهم",Table1[شرح])-11),0))</f>
        <v>1900</v>
      </c>
      <c r="J1054" s="10" t="str">
        <f>IFERROR(MID(Table1[شرح],FIND("سهم",Table1[شرح])+4,FIND("به نرخ",Table1[شرح])-FIND("سهم",Table1[شرح])-5),"")</f>
        <v>بورس اوراق بهادار تهران(بورس1)</v>
      </c>
      <c r="K1054" s="10" t="str">
        <f>CHOOSE(MID(Table1[تاریخ],6,2),"فروردین","اردیبهشت","خرداد","تیر","مرداد","شهریور","مهر","آبان","آذر","دی","بهمن","اسفند")</f>
        <v>شهریور</v>
      </c>
      <c r="L1054" s="10" t="str">
        <f>LEFT(Table1[[#All],[تاریخ]],4)</f>
        <v>1398</v>
      </c>
      <c r="M1054" s="13" t="str">
        <f>Table1[سال]&amp;"-"&amp;Table1[ماه]</f>
        <v>1398-شهریور</v>
      </c>
      <c r="N1054" s="9"/>
    </row>
    <row r="1055" spans="1:14" ht="15.75" x14ac:dyDescent="0.25">
      <c r="A1055" s="17" t="str">
        <f>IF(AND(C1055&gt;='گزارش روزانه'!$F$2,C1055&lt;='گزارش روزانه'!$F$4,J1055='گزارش روزانه'!$D$6),MAX($A$1:A1054)+1,"")</f>
        <v/>
      </c>
      <c r="B1055" s="10">
        <v>1054</v>
      </c>
      <c r="C1055" s="10" t="s">
        <v>1869</v>
      </c>
      <c r="D1055" s="10" t="s">
        <v>1876</v>
      </c>
      <c r="E1055" s="11">
        <v>0</v>
      </c>
      <c r="F1055" s="11">
        <v>27283374</v>
      </c>
      <c r="G1055" s="11">
        <v>760200967</v>
      </c>
      <c r="H10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55" s="10">
        <f>VALUE(IFERROR(MID(Table1[شرح],11,FIND("سهم",Table1[شرح])-11),0))</f>
        <v>2100</v>
      </c>
      <c r="J1055" s="10" t="str">
        <f>IFERROR(MID(Table1[شرح],FIND("سهم",Table1[شرح])+4,FIND("به نرخ",Table1[شرح])-FIND("سهم",Table1[شرح])-5),"")</f>
        <v>بورس اوراق بهادار تهران(بورس1)</v>
      </c>
      <c r="K1055" s="10" t="str">
        <f>CHOOSE(MID(Table1[تاریخ],6,2),"فروردین","اردیبهشت","خرداد","تیر","مرداد","شهریور","مهر","آبان","آذر","دی","بهمن","اسفند")</f>
        <v>شهریور</v>
      </c>
      <c r="L1055" s="10" t="str">
        <f>LEFT(Table1[[#All],[تاریخ]],4)</f>
        <v>1398</v>
      </c>
      <c r="M1055" s="13" t="str">
        <f>Table1[سال]&amp;"-"&amp;Table1[ماه]</f>
        <v>1398-شهریور</v>
      </c>
      <c r="N1055" s="9"/>
    </row>
    <row r="1056" spans="1:14" ht="15.75" x14ac:dyDescent="0.25">
      <c r="A1056" s="17" t="str">
        <f>IF(AND(C1056&gt;='گزارش روزانه'!$F$2,C1056&lt;='گزارش روزانه'!$F$4,J1056='گزارش روزانه'!$D$6),MAX($A$1:A1055)+1,"")</f>
        <v/>
      </c>
      <c r="B1056" s="10">
        <v>1055</v>
      </c>
      <c r="C1056" s="10" t="s">
        <v>1869</v>
      </c>
      <c r="D1056" s="10" t="s">
        <v>1877</v>
      </c>
      <c r="E1056" s="11">
        <v>0</v>
      </c>
      <c r="F1056" s="11">
        <v>7823478</v>
      </c>
      <c r="G1056" s="11">
        <v>732917593</v>
      </c>
      <c r="H10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56" s="10">
        <f>VALUE(IFERROR(MID(Table1[شرح],11,FIND("سهم",Table1[شرح])-11),0))</f>
        <v>603</v>
      </c>
      <c r="J1056" s="10" t="str">
        <f>IFERROR(MID(Table1[شرح],FIND("سهم",Table1[شرح])+4,FIND("به نرخ",Table1[شرح])-FIND("سهم",Table1[شرح])-5),"")</f>
        <v>بورس اوراق بهادار تهران(بورس1)</v>
      </c>
      <c r="K1056" s="10" t="str">
        <f>CHOOSE(MID(Table1[تاریخ],6,2),"فروردین","اردیبهشت","خرداد","تیر","مرداد","شهریور","مهر","آبان","آذر","دی","بهمن","اسفند")</f>
        <v>شهریور</v>
      </c>
      <c r="L1056" s="10" t="str">
        <f>LEFT(Table1[[#All],[تاریخ]],4)</f>
        <v>1398</v>
      </c>
      <c r="M1056" s="13" t="str">
        <f>Table1[سال]&amp;"-"&amp;Table1[ماه]</f>
        <v>1398-شهریور</v>
      </c>
      <c r="N1056" s="9"/>
    </row>
    <row r="1057" spans="1:14" ht="15.75" x14ac:dyDescent="0.25">
      <c r="A1057" s="17" t="str">
        <f>IF(AND(C1057&gt;='گزارش روزانه'!$F$2,C1057&lt;='گزارش روزانه'!$F$4,J1057='گزارش روزانه'!$D$6),MAX($A$1:A1056)+1,"")</f>
        <v/>
      </c>
      <c r="B1057" s="10">
        <v>1056</v>
      </c>
      <c r="C1057" s="10" t="s">
        <v>1869</v>
      </c>
      <c r="D1057" s="10" t="s">
        <v>1878</v>
      </c>
      <c r="E1057" s="11">
        <v>0</v>
      </c>
      <c r="F1057" s="11">
        <v>89158453</v>
      </c>
      <c r="G1057" s="11">
        <v>725094115</v>
      </c>
      <c r="H10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57" s="10">
        <f>VALUE(IFERROR(MID(Table1[شرح],11,FIND("سهم",Table1[شرح])-11),0))</f>
        <v>6873</v>
      </c>
      <c r="J1057" s="10" t="str">
        <f>IFERROR(MID(Table1[شرح],FIND("سهم",Table1[شرح])+4,FIND("به نرخ",Table1[شرح])-FIND("سهم",Table1[شرح])-5),"")</f>
        <v>بورس اوراق بهادار تهران(بورس1)</v>
      </c>
      <c r="K1057" s="10" t="str">
        <f>CHOOSE(MID(Table1[تاریخ],6,2),"فروردین","اردیبهشت","خرداد","تیر","مرداد","شهریور","مهر","آبان","آذر","دی","بهمن","اسفند")</f>
        <v>شهریور</v>
      </c>
      <c r="L1057" s="10" t="str">
        <f>LEFT(Table1[[#All],[تاریخ]],4)</f>
        <v>1398</v>
      </c>
      <c r="M1057" s="13" t="str">
        <f>Table1[سال]&amp;"-"&amp;Table1[ماه]</f>
        <v>1398-شهریور</v>
      </c>
      <c r="N1057" s="9"/>
    </row>
    <row r="1058" spans="1:14" ht="15.75" x14ac:dyDescent="0.25">
      <c r="A1058" s="17" t="str">
        <f>IF(AND(C1058&gt;='گزارش روزانه'!$F$2,C1058&lt;='گزارش روزانه'!$F$4,J1058='گزارش روزانه'!$D$6),MAX($A$1:A1057)+1,"")</f>
        <v/>
      </c>
      <c r="B1058" s="10">
        <v>1057</v>
      </c>
      <c r="C1058" s="10" t="s">
        <v>1869</v>
      </c>
      <c r="D1058" s="10" t="s">
        <v>1879</v>
      </c>
      <c r="E1058" s="11">
        <v>0</v>
      </c>
      <c r="F1058" s="11">
        <v>3101467</v>
      </c>
      <c r="G1058" s="11">
        <v>635935662</v>
      </c>
      <c r="H10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58" s="10">
        <f>VALUE(IFERROR(MID(Table1[شرح],11,FIND("سهم",Table1[شرح])-11),0))</f>
        <v>87</v>
      </c>
      <c r="J1058" s="10" t="str">
        <f>IFERROR(MID(Table1[شرح],FIND("سهم",Table1[شرح])+4,FIND("به نرخ",Table1[شرح])-FIND("سهم",Table1[شرح])-5),"")</f>
        <v>فرآوری موادمعدنی ایران(فرآور1)</v>
      </c>
      <c r="K1058" s="10" t="str">
        <f>CHOOSE(MID(Table1[تاریخ],6,2),"فروردین","اردیبهشت","خرداد","تیر","مرداد","شهریور","مهر","آبان","آذر","دی","بهمن","اسفند")</f>
        <v>شهریور</v>
      </c>
      <c r="L1058" s="10" t="str">
        <f>LEFT(Table1[[#All],[تاریخ]],4)</f>
        <v>1398</v>
      </c>
      <c r="M1058" s="13" t="str">
        <f>Table1[سال]&amp;"-"&amp;Table1[ماه]</f>
        <v>1398-شهریور</v>
      </c>
      <c r="N1058" s="9"/>
    </row>
    <row r="1059" spans="1:14" ht="15.75" x14ac:dyDescent="0.25">
      <c r="A1059" s="17" t="str">
        <f>IF(AND(C1059&gt;='گزارش روزانه'!$F$2,C1059&lt;='گزارش روزانه'!$F$4,J1059='گزارش روزانه'!$D$6),MAX($A$1:A1058)+1,"")</f>
        <v/>
      </c>
      <c r="B1059" s="10">
        <v>1058</v>
      </c>
      <c r="C1059" s="10" t="s">
        <v>1869</v>
      </c>
      <c r="D1059" s="10" t="s">
        <v>1880</v>
      </c>
      <c r="E1059" s="11">
        <v>0</v>
      </c>
      <c r="F1059" s="11">
        <v>534035154</v>
      </c>
      <c r="G1059" s="11">
        <v>632834195</v>
      </c>
      <c r="H10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59" s="10">
        <f>VALUE(IFERROR(MID(Table1[شرح],11,FIND("سهم",Table1[شرح])-11),0))</f>
        <v>0</v>
      </c>
      <c r="J1059" s="10" t="str">
        <f>IFERROR(MID(Table1[شرح],FIND("سهم",Table1[شرح])+4,FIND("به نرخ",Table1[شرح])-FIND("سهم",Table1[شرح])-5),"")</f>
        <v/>
      </c>
      <c r="K1059" s="10" t="str">
        <f>CHOOSE(MID(Table1[تاریخ],6,2),"فروردین","اردیبهشت","خرداد","تیر","مرداد","شهریور","مهر","آبان","آذر","دی","بهمن","اسفند")</f>
        <v>شهریور</v>
      </c>
      <c r="L1059" s="10" t="str">
        <f>LEFT(Table1[[#All],[تاریخ]],4)</f>
        <v>1398</v>
      </c>
      <c r="M1059" s="13" t="str">
        <f>Table1[سال]&amp;"-"&amp;Table1[ماه]</f>
        <v>1398-شهریور</v>
      </c>
      <c r="N1059" s="9"/>
    </row>
    <row r="1060" spans="1:14" ht="15.75" x14ac:dyDescent="0.25">
      <c r="A1060" s="17" t="str">
        <f>IF(AND(C1060&gt;='گزارش روزانه'!$F$2,C1060&lt;='گزارش روزانه'!$F$4,J1060='گزارش روزانه'!$D$6),MAX($A$1:A1059)+1,"")</f>
        <v/>
      </c>
      <c r="B1060" s="10">
        <v>1059</v>
      </c>
      <c r="C1060" s="10" t="s">
        <v>1869</v>
      </c>
      <c r="D1060" s="10" t="s">
        <v>1881</v>
      </c>
      <c r="E1060" s="11">
        <v>0</v>
      </c>
      <c r="F1060" s="11">
        <v>98767342</v>
      </c>
      <c r="G1060" s="11">
        <v>98799041</v>
      </c>
      <c r="H10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60" s="10">
        <f>VALUE(IFERROR(MID(Table1[شرح],11,FIND("سهم",Table1[شرح])-11),0))</f>
        <v>0</v>
      </c>
      <c r="J1060" s="10" t="str">
        <f>IFERROR(MID(Table1[شرح],FIND("سهم",Table1[شرح])+4,FIND("به نرخ",Table1[شرح])-FIND("سهم",Table1[شرح])-5),"")</f>
        <v/>
      </c>
      <c r="K1060" s="10" t="str">
        <f>CHOOSE(MID(Table1[تاریخ],6,2),"فروردین","اردیبهشت","خرداد","تیر","مرداد","شهریور","مهر","آبان","آذر","دی","بهمن","اسفند")</f>
        <v>شهریور</v>
      </c>
      <c r="L1060" s="10" t="str">
        <f>LEFT(Table1[[#All],[تاریخ]],4)</f>
        <v>1398</v>
      </c>
      <c r="M1060" s="13" t="str">
        <f>Table1[سال]&amp;"-"&amp;Table1[ماه]</f>
        <v>1398-شهریور</v>
      </c>
      <c r="N1060" s="9"/>
    </row>
    <row r="1061" spans="1:14" ht="15.75" x14ac:dyDescent="0.25">
      <c r="A1061" s="17" t="str">
        <f>IF(AND(C1061&gt;='گزارش روزانه'!$F$2,C1061&lt;='گزارش روزانه'!$F$4,J1061='گزارش روزانه'!$D$6),MAX($A$1:A1060)+1,"")</f>
        <v/>
      </c>
      <c r="B1061" s="10">
        <v>1060</v>
      </c>
      <c r="C1061" s="10" t="s">
        <v>1863</v>
      </c>
      <c r="D1061" s="10" t="s">
        <v>1864</v>
      </c>
      <c r="E1061" s="11">
        <v>263527118</v>
      </c>
      <c r="F1061" s="11">
        <v>0</v>
      </c>
      <c r="G1061" s="11">
        <v>100009871</v>
      </c>
      <c r="H10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61" s="10">
        <f>VALUE(IFERROR(MID(Table1[شرح],11,FIND("سهم",Table1[شرح])-11),0))</f>
        <v>17000</v>
      </c>
      <c r="J1061" s="10" t="str">
        <f>IFERROR(MID(Table1[شرح],FIND("سهم",Table1[شرح])+4,FIND("به نرخ",Table1[شرح])-FIND("سهم",Table1[شرح])-5),"")</f>
        <v>پالایش نفت بندرعباس(شبندر1)</v>
      </c>
      <c r="K1061" s="10" t="str">
        <f>CHOOSE(MID(Table1[تاریخ],6,2),"فروردین","اردیبهشت","خرداد","تیر","مرداد","شهریور","مهر","آبان","آذر","دی","بهمن","اسفند")</f>
        <v>شهریور</v>
      </c>
      <c r="L1061" s="10" t="str">
        <f>LEFT(Table1[[#All],[تاریخ]],4)</f>
        <v>1398</v>
      </c>
      <c r="M1061" s="13" t="str">
        <f>Table1[سال]&amp;"-"&amp;Table1[ماه]</f>
        <v>1398-شهریور</v>
      </c>
      <c r="N1061" s="9"/>
    </row>
    <row r="1062" spans="1:14" ht="15.75" x14ac:dyDescent="0.25">
      <c r="A1062" s="17" t="str">
        <f>IF(AND(C1062&gt;='گزارش روزانه'!$F$2,C1062&lt;='گزارش روزانه'!$F$4,J1062='گزارش روزانه'!$D$6),MAX($A$1:A1061)+1,"")</f>
        <v/>
      </c>
      <c r="B1062" s="10">
        <v>1061</v>
      </c>
      <c r="C1062" s="10" t="s">
        <v>1863</v>
      </c>
      <c r="D1062" s="10" t="s">
        <v>1865</v>
      </c>
      <c r="E1062" s="11">
        <v>194025891</v>
      </c>
      <c r="F1062" s="11">
        <v>0</v>
      </c>
      <c r="G1062" s="11">
        <v>363536989</v>
      </c>
      <c r="H10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62" s="10">
        <f>VALUE(IFERROR(MID(Table1[شرح],11,FIND("سهم",Table1[شرح])-11),0))</f>
        <v>5500</v>
      </c>
      <c r="J1062" s="10" t="str">
        <f>IFERROR(MID(Table1[شرح],FIND("سهم",Table1[شرح])+4,FIND("به نرخ",Table1[شرح])-FIND("سهم",Table1[شرح])-5),"")</f>
        <v>پالایش نفت لاوان(شاوان1)</v>
      </c>
      <c r="K1062" s="10" t="str">
        <f>CHOOSE(MID(Table1[تاریخ],6,2),"فروردین","اردیبهشت","خرداد","تیر","مرداد","شهریور","مهر","آبان","آذر","دی","بهمن","اسفند")</f>
        <v>شهریور</v>
      </c>
      <c r="L1062" s="10" t="str">
        <f>LEFT(Table1[[#All],[تاریخ]],4)</f>
        <v>1398</v>
      </c>
      <c r="M1062" s="13" t="str">
        <f>Table1[سال]&amp;"-"&amp;Table1[ماه]</f>
        <v>1398-شهریور</v>
      </c>
      <c r="N1062" s="9"/>
    </row>
    <row r="1063" spans="1:14" ht="15.75" x14ac:dyDescent="0.25">
      <c r="A1063" s="17" t="str">
        <f>IF(AND(C1063&gt;='گزارش روزانه'!$F$2,C1063&lt;='گزارش روزانه'!$F$4,J1063='گزارش روزانه'!$D$6),MAX($A$1:A1062)+1,"")</f>
        <v/>
      </c>
      <c r="B1063" s="10">
        <v>1062</v>
      </c>
      <c r="C1063" s="10" t="s">
        <v>1863</v>
      </c>
      <c r="D1063" s="10" t="s">
        <v>1866</v>
      </c>
      <c r="E1063" s="11">
        <v>1354116</v>
      </c>
      <c r="F1063" s="11">
        <v>0</v>
      </c>
      <c r="G1063" s="11">
        <v>557562880</v>
      </c>
      <c r="H10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63" s="10">
        <f>VALUE(IFERROR(MID(Table1[شرح],11,FIND("سهم",Table1[شرح])-11),0))</f>
        <v>40</v>
      </c>
      <c r="J1063" s="10" t="str">
        <f>IFERROR(MID(Table1[شرح],FIND("سهم",Table1[شرح])+4,FIND("به نرخ",Table1[شرح])-FIND("سهم",Table1[شرح])-5),"")</f>
        <v>پالایش نفت لاوان(شاوان1)</v>
      </c>
      <c r="K1063" s="10" t="str">
        <f>CHOOSE(MID(Table1[تاریخ],6,2),"فروردین","اردیبهشت","خرداد","تیر","مرداد","شهریور","مهر","آبان","آذر","دی","بهمن","اسفند")</f>
        <v>شهریور</v>
      </c>
      <c r="L1063" s="10" t="str">
        <f>LEFT(Table1[[#All],[تاریخ]],4)</f>
        <v>1398</v>
      </c>
      <c r="M1063" s="13" t="str">
        <f>Table1[سال]&amp;"-"&amp;Table1[ماه]</f>
        <v>1398-شهریور</v>
      </c>
      <c r="N1063" s="9"/>
    </row>
    <row r="1064" spans="1:14" ht="15.75" x14ac:dyDescent="0.25">
      <c r="A1064" s="17" t="str">
        <f>IF(AND(C1064&gt;='گزارش روزانه'!$F$2,C1064&lt;='گزارش روزانه'!$F$4,J1064='گزارش روزانه'!$D$6),MAX($A$1:A1063)+1,"")</f>
        <v/>
      </c>
      <c r="B1064" s="10">
        <v>1063</v>
      </c>
      <c r="C1064" s="10" t="s">
        <v>1863</v>
      </c>
      <c r="D1064" s="10" t="s">
        <v>1867</v>
      </c>
      <c r="E1064" s="11">
        <v>73914052</v>
      </c>
      <c r="F1064" s="11">
        <v>0</v>
      </c>
      <c r="G1064" s="11">
        <v>558916996</v>
      </c>
      <c r="H10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64" s="10">
        <f>VALUE(IFERROR(MID(Table1[شرح],11,FIND("سهم",Table1[شرح])-11),0))</f>
        <v>20000</v>
      </c>
      <c r="J1064" s="10" t="str">
        <f>IFERROR(MID(Table1[شرح],FIND("سهم",Table1[شرح])+4,FIND("به نرخ",Table1[شرح])-FIND("سهم",Table1[شرح])-5),"")</f>
        <v>گسترش سرمایه گذاری ایرانیان(وگستر1)</v>
      </c>
      <c r="K1064" s="10" t="str">
        <f>CHOOSE(MID(Table1[تاریخ],6,2),"فروردین","اردیبهشت","خرداد","تیر","مرداد","شهریور","مهر","آبان","آذر","دی","بهمن","اسفند")</f>
        <v>شهریور</v>
      </c>
      <c r="L1064" s="10" t="str">
        <f>LEFT(Table1[[#All],[تاریخ]],4)</f>
        <v>1398</v>
      </c>
      <c r="M1064" s="13" t="str">
        <f>Table1[سال]&amp;"-"&amp;Table1[ماه]</f>
        <v>1398-شهریور</v>
      </c>
      <c r="N1064" s="9"/>
    </row>
    <row r="1065" spans="1:14" ht="15.75" x14ac:dyDescent="0.25">
      <c r="A1065" s="17" t="str">
        <f>IF(AND(C1065&gt;='گزارش روزانه'!$F$2,C1065&lt;='گزارش روزانه'!$F$4,J1065='گزارش روزانه'!$D$6),MAX($A$1:A1064)+1,"")</f>
        <v/>
      </c>
      <c r="B1065" s="10">
        <v>1064</v>
      </c>
      <c r="C1065" s="10" t="s">
        <v>1863</v>
      </c>
      <c r="D1065" s="10" t="s">
        <v>1868</v>
      </c>
      <c r="E1065" s="11">
        <v>0</v>
      </c>
      <c r="F1065" s="11">
        <v>100000000</v>
      </c>
      <c r="G1065" s="11">
        <v>632831048</v>
      </c>
      <c r="H10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65" s="10">
        <f>VALUE(IFERROR(MID(Table1[شرح],11,FIND("سهم",Table1[شرح])-11),0))</f>
        <v>0</v>
      </c>
      <c r="J1065" s="10" t="str">
        <f>IFERROR(MID(Table1[شرح],FIND("سهم",Table1[شرح])+4,FIND("به نرخ",Table1[شرح])-FIND("سهم",Table1[شرح])-5),"")</f>
        <v/>
      </c>
      <c r="K1065" s="10" t="str">
        <f>CHOOSE(MID(Table1[تاریخ],6,2),"فروردین","اردیبهشت","خرداد","تیر","مرداد","شهریور","مهر","آبان","آذر","دی","بهمن","اسفند")</f>
        <v>شهریور</v>
      </c>
      <c r="L1065" s="10" t="str">
        <f>LEFT(Table1[[#All],[تاریخ]],4)</f>
        <v>1398</v>
      </c>
      <c r="M1065" s="13" t="str">
        <f>Table1[سال]&amp;"-"&amp;Table1[ماه]</f>
        <v>1398-شهریور</v>
      </c>
      <c r="N1065" s="9"/>
    </row>
    <row r="1066" spans="1:14" ht="15.75" x14ac:dyDescent="0.25">
      <c r="A1066" s="17" t="str">
        <f>IF(AND(C1066&gt;='گزارش روزانه'!$F$2,C1066&lt;='گزارش روزانه'!$F$4,J1066='گزارش روزانه'!$D$6),MAX($A$1:A1065)+1,"")</f>
        <v/>
      </c>
      <c r="B1066" s="10">
        <v>1065</v>
      </c>
      <c r="C1066" s="10" t="s">
        <v>1857</v>
      </c>
      <c r="D1066" s="10" t="s">
        <v>1858</v>
      </c>
      <c r="E1066" s="11">
        <v>9760510</v>
      </c>
      <c r="F1066" s="11">
        <v>0</v>
      </c>
      <c r="G1066" s="11">
        <v>7962</v>
      </c>
      <c r="H10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66" s="10">
        <f>VALUE(IFERROR(MID(Table1[شرح],11,FIND("سهم",Table1[شرح])-11),0))</f>
        <v>900</v>
      </c>
      <c r="J1066" s="10" t="str">
        <f>IFERROR(MID(Table1[شرح],FIND("سهم",Table1[شرح])+4,FIND("به نرخ",Table1[شرح])-FIND("سهم",Table1[شرح])-5),"")</f>
        <v>کشاورزی مکانیزه اصفهان کشت(زکشت1)</v>
      </c>
      <c r="K1066" s="10" t="str">
        <f>CHOOSE(MID(Table1[تاریخ],6,2),"فروردین","اردیبهشت","خرداد","تیر","مرداد","شهریور","مهر","آبان","آذر","دی","بهمن","اسفند")</f>
        <v>شهریور</v>
      </c>
      <c r="L1066" s="10" t="str">
        <f>LEFT(Table1[[#All],[تاریخ]],4)</f>
        <v>1398</v>
      </c>
      <c r="M1066" s="13" t="str">
        <f>Table1[سال]&amp;"-"&amp;Table1[ماه]</f>
        <v>1398-شهریور</v>
      </c>
      <c r="N1066" s="9"/>
    </row>
    <row r="1067" spans="1:14" ht="15.75" x14ac:dyDescent="0.25">
      <c r="A1067" s="17" t="str">
        <f>IF(AND(C1067&gt;='گزارش روزانه'!$F$2,C1067&lt;='گزارش روزانه'!$F$4,J1067='گزارش روزانه'!$D$6),MAX($A$1:A1066)+1,"")</f>
        <v/>
      </c>
      <c r="B1067" s="10">
        <v>1066</v>
      </c>
      <c r="C1067" s="10" t="s">
        <v>1857</v>
      </c>
      <c r="D1067" s="10" t="s">
        <v>1859</v>
      </c>
      <c r="E1067" s="11">
        <v>23899963</v>
      </c>
      <c r="F1067" s="11">
        <v>0</v>
      </c>
      <c r="G1067" s="11">
        <v>9768472</v>
      </c>
      <c r="H10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67" s="10">
        <f>VALUE(IFERROR(MID(Table1[شرح],11,FIND("سهم",Table1[شرح])-11),0))</f>
        <v>2205</v>
      </c>
      <c r="J1067" s="10" t="str">
        <f>IFERROR(MID(Table1[شرح],FIND("سهم",Table1[شرح])+4,FIND("به نرخ",Table1[شرح])-FIND("سهم",Table1[شرح])-5),"")</f>
        <v>کشاورزی مکانیزه اصفهان کشت(زکشت1)</v>
      </c>
      <c r="K1067" s="10" t="str">
        <f>CHOOSE(MID(Table1[تاریخ],6,2),"فروردین","اردیبهشت","خرداد","تیر","مرداد","شهریور","مهر","آبان","آذر","دی","بهمن","اسفند")</f>
        <v>شهریور</v>
      </c>
      <c r="L1067" s="10" t="str">
        <f>LEFT(Table1[[#All],[تاریخ]],4)</f>
        <v>1398</v>
      </c>
      <c r="M1067" s="13" t="str">
        <f>Table1[سال]&amp;"-"&amp;Table1[ماه]</f>
        <v>1398-شهریور</v>
      </c>
      <c r="N1067" s="9"/>
    </row>
    <row r="1068" spans="1:14" ht="15.75" x14ac:dyDescent="0.25">
      <c r="A1068" s="17" t="str">
        <f>IF(AND(C1068&gt;='گزارش روزانه'!$F$2,C1068&lt;='گزارش روزانه'!$F$4,J1068='گزارش روزانه'!$D$6),MAX($A$1:A1067)+1,"")</f>
        <v/>
      </c>
      <c r="B1068" s="10">
        <v>1067</v>
      </c>
      <c r="C1068" s="10" t="s">
        <v>1857</v>
      </c>
      <c r="D1068" s="10" t="s">
        <v>1860</v>
      </c>
      <c r="E1068" s="11">
        <v>0</v>
      </c>
      <c r="F1068" s="11">
        <v>9718711</v>
      </c>
      <c r="G1068" s="11">
        <v>33668435</v>
      </c>
      <c r="H10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68" s="10">
        <f>VALUE(IFERROR(MID(Table1[شرح],11,FIND("سهم",Table1[شرح])-11),0))</f>
        <v>4019</v>
      </c>
      <c r="J1068" s="10" t="str">
        <f>IFERROR(MID(Table1[شرح],FIND("سهم",Table1[شرح])+4,FIND("به نرخ",Table1[شرح])-FIND("سهم",Table1[شرح])-5),"")</f>
        <v>بیمه البرز(البرز1)</v>
      </c>
      <c r="K1068" s="10" t="str">
        <f>CHOOSE(MID(Table1[تاریخ],6,2),"فروردین","اردیبهشت","خرداد","تیر","مرداد","شهریور","مهر","آبان","آذر","دی","بهمن","اسفند")</f>
        <v>شهریور</v>
      </c>
      <c r="L1068" s="10" t="str">
        <f>LEFT(Table1[[#All],[تاریخ]],4)</f>
        <v>1398</v>
      </c>
      <c r="M1068" s="13" t="str">
        <f>Table1[سال]&amp;"-"&amp;Table1[ماه]</f>
        <v>1398-شهریور</v>
      </c>
      <c r="N1068" s="9"/>
    </row>
    <row r="1069" spans="1:14" ht="15.75" x14ac:dyDescent="0.25">
      <c r="A1069" s="17" t="str">
        <f>IF(AND(C1069&gt;='گزارش روزانه'!$F$2,C1069&lt;='گزارش روزانه'!$F$4,J1069='گزارش روزانه'!$D$6),MAX($A$1:A1068)+1,"")</f>
        <v/>
      </c>
      <c r="B1069" s="10">
        <v>1068</v>
      </c>
      <c r="C1069" s="10" t="s">
        <v>1857</v>
      </c>
      <c r="D1069" s="10" t="s">
        <v>1861</v>
      </c>
      <c r="E1069" s="11">
        <v>0</v>
      </c>
      <c r="F1069" s="11">
        <v>23939853</v>
      </c>
      <c r="G1069" s="11">
        <v>23949724</v>
      </c>
      <c r="H10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69" s="10">
        <f>VALUE(IFERROR(MID(Table1[شرح],11,FIND("سهم",Table1[شرح])-11),0))</f>
        <v>6299</v>
      </c>
      <c r="J1069" s="10" t="str">
        <f>IFERROR(MID(Table1[شرح],FIND("سهم",Table1[شرح])+4,FIND("به نرخ",Table1[شرح])-FIND("سهم",Table1[شرح])-5),"")</f>
        <v>بیمه آسیا(آسیا1)</v>
      </c>
      <c r="K1069" s="10" t="str">
        <f>CHOOSE(MID(Table1[تاریخ],6,2),"فروردین","اردیبهشت","خرداد","تیر","مرداد","شهریور","مهر","آبان","آذر","دی","بهمن","اسفند")</f>
        <v>شهریور</v>
      </c>
      <c r="L1069" s="10" t="str">
        <f>LEFT(Table1[[#All],[تاریخ]],4)</f>
        <v>1398</v>
      </c>
      <c r="M1069" s="13" t="str">
        <f>Table1[سال]&amp;"-"&amp;Table1[ماه]</f>
        <v>1398-شهریور</v>
      </c>
      <c r="N1069" s="9"/>
    </row>
    <row r="1070" spans="1:14" ht="15.75" x14ac:dyDescent="0.25">
      <c r="A1070" s="17" t="str">
        <f>IF(AND(C1070&gt;='گزارش روزانه'!$F$2,C1070&lt;='گزارش روزانه'!$F$4,J1070='گزارش روزانه'!$D$6),MAX($A$1:A1069)+1,"")</f>
        <v/>
      </c>
      <c r="B1070" s="10">
        <v>1069</v>
      </c>
      <c r="C1070" s="10" t="s">
        <v>1857</v>
      </c>
      <c r="D1070" s="10" t="s">
        <v>1862</v>
      </c>
      <c r="E1070" s="11">
        <v>100000000</v>
      </c>
      <c r="F1070" s="11">
        <v>0</v>
      </c>
      <c r="G1070" s="11">
        <v>9871</v>
      </c>
      <c r="H10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070" s="10">
        <f>VALUE(IFERROR(MID(Table1[شرح],11,FIND("سهم",Table1[شرح])-11),0))</f>
        <v>0</v>
      </c>
      <c r="J1070" s="10" t="str">
        <f>IFERROR(MID(Table1[شرح],FIND("سهم",Table1[شرح])+4,FIND("به نرخ",Table1[شرح])-FIND("سهم",Table1[شرح])-5),"")</f>
        <v/>
      </c>
      <c r="K1070" s="10" t="str">
        <f>CHOOSE(MID(Table1[تاریخ],6,2),"فروردین","اردیبهشت","خرداد","تیر","مرداد","شهریور","مهر","آبان","آذر","دی","بهمن","اسفند")</f>
        <v>شهریور</v>
      </c>
      <c r="L1070" s="10" t="str">
        <f>LEFT(Table1[[#All],[تاریخ]],4)</f>
        <v>1398</v>
      </c>
      <c r="M1070" s="13" t="str">
        <f>Table1[سال]&amp;"-"&amp;Table1[ماه]</f>
        <v>1398-شهریور</v>
      </c>
      <c r="N1070" s="9"/>
    </row>
    <row r="1071" spans="1:14" ht="15.75" x14ac:dyDescent="0.25">
      <c r="A1071" s="17" t="str">
        <f>IF(AND(C1071&gt;='گزارش روزانه'!$F$2,C1071&lt;='گزارش روزانه'!$F$4,J1071='گزارش روزانه'!$D$6),MAX($A$1:A1070)+1,"")</f>
        <v/>
      </c>
      <c r="B1071" s="10">
        <v>1070</v>
      </c>
      <c r="C1071" s="10" t="s">
        <v>1854</v>
      </c>
      <c r="D1071" s="10" t="s">
        <v>1855</v>
      </c>
      <c r="E1071" s="11">
        <v>29217796</v>
      </c>
      <c r="F1071" s="11">
        <v>0</v>
      </c>
      <c r="G1071" s="11">
        <v>-49943936</v>
      </c>
      <c r="H10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71" s="10">
        <f>VALUE(IFERROR(MID(Table1[شرح],11,FIND("سهم",Table1[شرح])-11),0))</f>
        <v>1550</v>
      </c>
      <c r="J1071" s="10" t="str">
        <f>IFERROR(MID(Table1[شرح],FIND("سهم",Table1[شرح])+4,FIND("به نرخ",Table1[شرح])-FIND("سهم",Table1[شرح])-5),"")</f>
        <v>نیرو سرمایه(نیرو1)</v>
      </c>
      <c r="K1071" s="10" t="str">
        <f>CHOOSE(MID(Table1[تاریخ],6,2),"فروردین","اردیبهشت","خرداد","تیر","مرداد","شهریور","مهر","آبان","آذر","دی","بهمن","اسفند")</f>
        <v>شهریور</v>
      </c>
      <c r="L1071" s="10" t="str">
        <f>LEFT(Table1[[#All],[تاریخ]],4)</f>
        <v>1398</v>
      </c>
      <c r="M1071" s="13" t="str">
        <f>Table1[سال]&amp;"-"&amp;Table1[ماه]</f>
        <v>1398-شهریور</v>
      </c>
      <c r="N1071" s="9"/>
    </row>
    <row r="1072" spans="1:14" ht="15.75" x14ac:dyDescent="0.25">
      <c r="A1072" s="17" t="str">
        <f>IF(AND(C1072&gt;='گزارش روزانه'!$F$2,C1072&lt;='گزارش روزانه'!$F$4,J1072='گزارش روزانه'!$D$6),MAX($A$1:A1071)+1,"")</f>
        <v/>
      </c>
      <c r="B1072" s="10">
        <v>1071</v>
      </c>
      <c r="C1072" s="10" t="s">
        <v>1854</v>
      </c>
      <c r="D1072" s="10" t="s">
        <v>1856</v>
      </c>
      <c r="E1072" s="11">
        <v>20734102</v>
      </c>
      <c r="F1072" s="11">
        <v>0</v>
      </c>
      <c r="G1072" s="11">
        <v>-20726140</v>
      </c>
      <c r="H10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72" s="10">
        <f>VALUE(IFERROR(MID(Table1[شرح],11,FIND("سهم",Table1[شرح])-11),0))</f>
        <v>1100</v>
      </c>
      <c r="J1072" s="10" t="str">
        <f>IFERROR(MID(Table1[شرح],FIND("سهم",Table1[شرح])+4,FIND("به نرخ",Table1[شرح])-FIND("سهم",Table1[شرح])-5),"")</f>
        <v>نیرو سرمایه(نیرو1)</v>
      </c>
      <c r="K1072" s="10" t="str">
        <f>CHOOSE(MID(Table1[تاریخ],6,2),"فروردین","اردیبهشت","خرداد","تیر","مرداد","شهریور","مهر","آبان","آذر","دی","بهمن","اسفند")</f>
        <v>شهریور</v>
      </c>
      <c r="L1072" s="10" t="str">
        <f>LEFT(Table1[[#All],[تاریخ]],4)</f>
        <v>1398</v>
      </c>
      <c r="M1072" s="13" t="str">
        <f>Table1[سال]&amp;"-"&amp;Table1[ماه]</f>
        <v>1398-شهریور</v>
      </c>
      <c r="N1072" s="9"/>
    </row>
    <row r="1073" spans="1:14" ht="15.75" x14ac:dyDescent="0.25">
      <c r="A1073" s="17" t="str">
        <f>IF(AND(C1073&gt;='گزارش روزانه'!$F$2,C1073&lt;='گزارش روزانه'!$F$4,J1073='گزارش روزانه'!$D$6),MAX($A$1:A1072)+1,"")</f>
        <v/>
      </c>
      <c r="B1073" s="10">
        <v>1072</v>
      </c>
      <c r="C1073" s="10" t="s">
        <v>1850</v>
      </c>
      <c r="D1073" s="10" t="s">
        <v>1851</v>
      </c>
      <c r="E1073" s="11">
        <v>1094140</v>
      </c>
      <c r="F1073" s="11">
        <v>0</v>
      </c>
      <c r="G1073" s="11">
        <v>-32982601</v>
      </c>
      <c r="H10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73" s="10">
        <f>VALUE(IFERROR(MID(Table1[شرح],11,FIND("سهم",Table1[شرح])-11),0))</f>
        <v>140</v>
      </c>
      <c r="J1073" s="10" t="str">
        <f>IFERROR(MID(Table1[شرح],FIND("سهم",Table1[شرح])+4,FIND("به نرخ",Table1[شرح])-FIND("سهم",Table1[شرح])-5),"")</f>
        <v>کشت و صنعت دشت خرم دره(زدشت1)</v>
      </c>
      <c r="K1073" s="10" t="str">
        <f>CHOOSE(MID(Table1[تاریخ],6,2),"فروردین","اردیبهشت","خرداد","تیر","مرداد","شهریور","مهر","آبان","آذر","دی","بهمن","اسفند")</f>
        <v>شهریور</v>
      </c>
      <c r="L1073" s="10" t="str">
        <f>LEFT(Table1[[#All],[تاریخ]],4)</f>
        <v>1398</v>
      </c>
      <c r="M1073" s="13" t="str">
        <f>Table1[سال]&amp;"-"&amp;Table1[ماه]</f>
        <v>1398-شهریور</v>
      </c>
      <c r="N1073" s="9"/>
    </row>
    <row r="1074" spans="1:14" ht="15.75" x14ac:dyDescent="0.25">
      <c r="A1074" s="17" t="str">
        <f>IF(AND(C1074&gt;='گزارش روزانه'!$F$2,C1074&lt;='گزارش روزانه'!$F$4,J1074='گزارش روزانه'!$D$6),MAX($A$1:A1073)+1,"")</f>
        <v/>
      </c>
      <c r="B1074" s="10">
        <v>1073</v>
      </c>
      <c r="C1074" s="10" t="s">
        <v>1850</v>
      </c>
      <c r="D1074" s="10" t="s">
        <v>1852</v>
      </c>
      <c r="E1074" s="11">
        <v>31944525</v>
      </c>
      <c r="F1074" s="11">
        <v>0</v>
      </c>
      <c r="G1074" s="11">
        <v>-31888461</v>
      </c>
      <c r="H10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74" s="10">
        <f>VALUE(IFERROR(MID(Table1[شرح],11,FIND("سهم",Table1[شرح])-11),0))</f>
        <v>4089</v>
      </c>
      <c r="J1074" s="10" t="str">
        <f>IFERROR(MID(Table1[شرح],FIND("سهم",Table1[شرح])+4,FIND("به نرخ",Table1[شرح])-FIND("سهم",Table1[شرح])-5),"")</f>
        <v>کشت و صنعت دشت خرم دره(زدشت1)</v>
      </c>
      <c r="K1074" s="10" t="str">
        <f>CHOOSE(MID(Table1[تاریخ],6,2),"فروردین","اردیبهشت","خرداد","تیر","مرداد","شهریور","مهر","آبان","آذر","دی","بهمن","اسفند")</f>
        <v>شهریور</v>
      </c>
      <c r="L1074" s="10" t="str">
        <f>LEFT(Table1[[#All],[تاریخ]],4)</f>
        <v>1398</v>
      </c>
      <c r="M1074" s="13" t="str">
        <f>Table1[سال]&amp;"-"&amp;Table1[ماه]</f>
        <v>1398-شهریور</v>
      </c>
      <c r="N1074" s="9"/>
    </row>
    <row r="1075" spans="1:14" ht="15.75" x14ac:dyDescent="0.25">
      <c r="A1075" s="17" t="str">
        <f>IF(AND(C1075&gt;='گزارش روزانه'!$F$2,C1075&lt;='گزارش روزانه'!$F$4,J1075='گزارش روزانه'!$D$6),MAX($A$1:A1074)+1,"")</f>
        <v/>
      </c>
      <c r="B1075" s="10">
        <v>1074</v>
      </c>
      <c r="C1075" s="10" t="s">
        <v>1850</v>
      </c>
      <c r="D1075" s="10" t="s">
        <v>1853</v>
      </c>
      <c r="E1075" s="11">
        <v>0</v>
      </c>
      <c r="F1075" s="11">
        <v>50000000</v>
      </c>
      <c r="G1075" s="11">
        <v>56064</v>
      </c>
      <c r="H10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75" s="10">
        <f>VALUE(IFERROR(MID(Table1[شرح],11,FIND("سهم",Table1[شرح])-11),0))</f>
        <v>0</v>
      </c>
      <c r="J1075" s="10" t="str">
        <f>IFERROR(MID(Table1[شرح],FIND("سهم",Table1[شرح])+4,FIND("به نرخ",Table1[شرح])-FIND("سهم",Table1[شرح])-5),"")</f>
        <v/>
      </c>
      <c r="K1075" s="10" t="str">
        <f>CHOOSE(MID(Table1[تاریخ],6,2),"فروردین","اردیبهشت","خرداد","تیر","مرداد","شهریور","مهر","آبان","آذر","دی","بهمن","اسفند")</f>
        <v>شهریور</v>
      </c>
      <c r="L1075" s="10" t="str">
        <f>LEFT(Table1[[#All],[تاریخ]],4)</f>
        <v>1398</v>
      </c>
      <c r="M1075" s="13" t="str">
        <f>Table1[سال]&amp;"-"&amp;Table1[ماه]</f>
        <v>1398-شهریور</v>
      </c>
      <c r="N1075" s="9"/>
    </row>
    <row r="1076" spans="1:14" ht="15.75" x14ac:dyDescent="0.25">
      <c r="A1076" s="17" t="str">
        <f>IF(AND(C1076&gt;='گزارش روزانه'!$F$2,C1076&lt;='گزارش روزانه'!$F$4,J1076='گزارش روزانه'!$D$6),MAX($A$1:A1075)+1,"")</f>
        <v/>
      </c>
      <c r="B1076" s="10">
        <v>1075</v>
      </c>
      <c r="C1076" s="10" t="s">
        <v>1847</v>
      </c>
      <c r="D1076" s="10" t="s">
        <v>1848</v>
      </c>
      <c r="E1076" s="11">
        <v>0</v>
      </c>
      <c r="F1076" s="11">
        <v>30000000</v>
      </c>
      <c r="G1076" s="11">
        <v>17399</v>
      </c>
      <c r="H10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76" s="10">
        <f>VALUE(IFERROR(MID(Table1[شرح],11,FIND("سهم",Table1[شرح])-11),0))</f>
        <v>0</v>
      </c>
      <c r="J1076" s="10" t="str">
        <f>IFERROR(MID(Table1[شرح],FIND("سهم",Table1[شرح])+4,FIND("به نرخ",Table1[شرح])-FIND("سهم",Table1[شرح])-5),"")</f>
        <v/>
      </c>
      <c r="K1076" s="10" t="str">
        <f>CHOOSE(MID(Table1[تاریخ],6,2),"فروردین","اردیبهشت","خرداد","تیر","مرداد","شهریور","مهر","آبان","آذر","دی","بهمن","اسفند")</f>
        <v>شهریور</v>
      </c>
      <c r="L1076" s="10" t="str">
        <f>LEFT(Table1[[#All],[تاریخ]],4)</f>
        <v>1398</v>
      </c>
      <c r="M1076" s="13" t="str">
        <f>Table1[سال]&amp;"-"&amp;Table1[ماه]</f>
        <v>1398-شهریور</v>
      </c>
      <c r="N1076" s="9"/>
    </row>
    <row r="1077" spans="1:14" ht="15.75" x14ac:dyDescent="0.25">
      <c r="A1077" s="17" t="str">
        <f>IF(AND(C1077&gt;='گزارش روزانه'!$F$2,C1077&lt;='گزارش روزانه'!$F$4,J1077='گزارش روزانه'!$D$6),MAX($A$1:A1076)+1,"")</f>
        <v/>
      </c>
      <c r="B1077" s="10">
        <v>1076</v>
      </c>
      <c r="C1077" s="10" t="s">
        <v>1847</v>
      </c>
      <c r="D1077" s="10" t="s">
        <v>1849</v>
      </c>
      <c r="E1077" s="11">
        <v>0</v>
      </c>
      <c r="F1077" s="11">
        <v>3000000</v>
      </c>
      <c r="G1077" s="11">
        <v>-29982601</v>
      </c>
      <c r="H10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077" s="10">
        <f>VALUE(IFERROR(MID(Table1[شرح],11,FIND("سهم",Table1[شرح])-11),0))</f>
        <v>0</v>
      </c>
      <c r="J1077" s="10" t="str">
        <f>IFERROR(MID(Table1[شرح],FIND("سهم",Table1[شرح])+4,FIND("به نرخ",Table1[شرح])-FIND("سهم",Table1[شرح])-5),"")</f>
        <v/>
      </c>
      <c r="K1077" s="10" t="str">
        <f>CHOOSE(MID(Table1[تاریخ],6,2),"فروردین","اردیبهشت","خرداد","تیر","مرداد","شهریور","مهر","آبان","آذر","دی","بهمن","اسفند")</f>
        <v>شهریور</v>
      </c>
      <c r="L1077" s="10" t="str">
        <f>LEFT(Table1[[#All],[تاریخ]],4)</f>
        <v>1398</v>
      </c>
      <c r="M1077" s="13" t="str">
        <f>Table1[سال]&amp;"-"&amp;Table1[ماه]</f>
        <v>1398-شهریور</v>
      </c>
      <c r="N1077" s="9"/>
    </row>
    <row r="1078" spans="1:14" ht="15.75" x14ac:dyDescent="0.25">
      <c r="A1078" s="17" t="str">
        <f>IF(AND(C1078&gt;='گزارش روزانه'!$F$2,C1078&lt;='گزارش روزانه'!$F$4,J1078='گزارش روزانه'!$D$6),MAX($A$1:A1077)+1,"")</f>
        <v/>
      </c>
      <c r="B1078" s="10">
        <v>1077</v>
      </c>
      <c r="C1078" s="10" t="s">
        <v>1829</v>
      </c>
      <c r="D1078" s="10" t="s">
        <v>1830</v>
      </c>
      <c r="E1078" s="11">
        <v>102096661</v>
      </c>
      <c r="F1078" s="11">
        <v>0</v>
      </c>
      <c r="G1078" s="11">
        <v>-993982</v>
      </c>
      <c r="H10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78" s="10">
        <f>VALUE(IFERROR(MID(Table1[شرح],11,FIND("سهم",Table1[شرح])-11),0))</f>
        <v>9724</v>
      </c>
      <c r="J1078" s="10" t="str">
        <f>IFERROR(MID(Table1[شرح],FIND("سهم",Table1[شرح])+4,FIND("به نرخ",Table1[شرح])-FIND("سهم",Table1[شرح])-5),"")</f>
        <v>کشت وصنعت شریف آباد(زشریف1)</v>
      </c>
      <c r="K1078" s="10" t="str">
        <f>CHOOSE(MID(Table1[تاریخ],6,2),"فروردین","اردیبهشت","خرداد","تیر","مرداد","شهریور","مهر","آبان","آذر","دی","بهمن","اسفند")</f>
        <v>شهریور</v>
      </c>
      <c r="L1078" s="10" t="str">
        <f>LEFT(Table1[[#All],[تاریخ]],4)</f>
        <v>1398</v>
      </c>
      <c r="M1078" s="13" t="str">
        <f>Table1[سال]&amp;"-"&amp;Table1[ماه]</f>
        <v>1398-شهریور</v>
      </c>
      <c r="N1078" s="9"/>
    </row>
    <row r="1079" spans="1:14" ht="15.75" x14ac:dyDescent="0.25">
      <c r="A1079" s="17" t="str">
        <f>IF(AND(C1079&gt;='گزارش روزانه'!$F$2,C1079&lt;='گزارش روزانه'!$F$4,J1079='گزارش روزانه'!$D$6),MAX($A$1:A1078)+1,"")</f>
        <v/>
      </c>
      <c r="B1079" s="10">
        <v>1078</v>
      </c>
      <c r="C1079" s="10" t="s">
        <v>1829</v>
      </c>
      <c r="D1079" s="10" t="s">
        <v>1831</v>
      </c>
      <c r="E1079" s="11">
        <v>199470500</v>
      </c>
      <c r="F1079" s="11">
        <v>0</v>
      </c>
      <c r="G1079" s="11">
        <v>101102679</v>
      </c>
      <c r="H10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79" s="10">
        <f>VALUE(IFERROR(MID(Table1[شرح],11,FIND("سهم",Table1[شرح])-11),0))</f>
        <v>19000</v>
      </c>
      <c r="J1079" s="10" t="str">
        <f>IFERROR(MID(Table1[شرح],FIND("سهم",Table1[شرح])+4,FIND("به نرخ",Table1[شرح])-FIND("سهم",Table1[شرح])-5),"")</f>
        <v>کشت وصنعت شریف آباد(زشریف1)</v>
      </c>
      <c r="K1079" s="10" t="str">
        <f>CHOOSE(MID(Table1[تاریخ],6,2),"فروردین","اردیبهشت","خرداد","تیر","مرداد","شهریور","مهر","آبان","آذر","دی","بهمن","اسفند")</f>
        <v>شهریور</v>
      </c>
      <c r="L1079" s="10" t="str">
        <f>LEFT(Table1[[#All],[تاریخ]],4)</f>
        <v>1398</v>
      </c>
      <c r="M1079" s="13" t="str">
        <f>Table1[سال]&amp;"-"&amp;Table1[ماه]</f>
        <v>1398-شهریور</v>
      </c>
      <c r="N1079" s="9"/>
    </row>
    <row r="1080" spans="1:14" ht="15.75" x14ac:dyDescent="0.25">
      <c r="A1080" s="17" t="str">
        <f>IF(AND(C1080&gt;='گزارش روزانه'!$F$2,C1080&lt;='گزارش روزانه'!$F$4,J1080='گزارش روزانه'!$D$6),MAX($A$1:A1079)+1,"")</f>
        <v/>
      </c>
      <c r="B1080" s="10">
        <v>1079</v>
      </c>
      <c r="C1080" s="10" t="s">
        <v>1829</v>
      </c>
      <c r="D1080" s="10" t="s">
        <v>1832</v>
      </c>
      <c r="E1080" s="11">
        <v>160904793</v>
      </c>
      <c r="F1080" s="11">
        <v>0</v>
      </c>
      <c r="G1080" s="11">
        <v>300573179</v>
      </c>
      <c r="H10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80" s="10">
        <f>VALUE(IFERROR(MID(Table1[شرح],11,FIND("سهم",Table1[شرح])-11),0))</f>
        <v>15328</v>
      </c>
      <c r="J1080" s="10" t="str">
        <f>IFERROR(MID(Table1[شرح],FIND("سهم",Table1[شرح])+4,FIND("به نرخ",Table1[شرح])-FIND("سهم",Table1[شرح])-5),"")</f>
        <v>کشت وصنعت شریف آباد(زشریف1)</v>
      </c>
      <c r="K1080" s="10" t="str">
        <f>CHOOSE(MID(Table1[تاریخ],6,2),"فروردین","اردیبهشت","خرداد","تیر","مرداد","شهریور","مهر","آبان","آذر","دی","بهمن","اسفند")</f>
        <v>شهریور</v>
      </c>
      <c r="L1080" s="10" t="str">
        <f>LEFT(Table1[[#All],[تاریخ]],4)</f>
        <v>1398</v>
      </c>
      <c r="M1080" s="13" t="str">
        <f>Table1[سال]&amp;"-"&amp;Table1[ماه]</f>
        <v>1398-شهریور</v>
      </c>
      <c r="N1080" s="9"/>
    </row>
    <row r="1081" spans="1:14" ht="15.75" x14ac:dyDescent="0.25">
      <c r="A1081" s="17" t="str">
        <f>IF(AND(C1081&gt;='گزارش روزانه'!$F$2,C1081&lt;='گزارش روزانه'!$F$4,J1081='گزارش روزانه'!$D$6),MAX($A$1:A1080)+1,"")</f>
        <v/>
      </c>
      <c r="B1081" s="10">
        <v>1080</v>
      </c>
      <c r="C1081" s="10" t="s">
        <v>1829</v>
      </c>
      <c r="D1081" s="10" t="s">
        <v>1833</v>
      </c>
      <c r="E1081" s="11">
        <v>2361697</v>
      </c>
      <c r="F1081" s="11">
        <v>0</v>
      </c>
      <c r="G1081" s="11">
        <v>461477972</v>
      </c>
      <c r="H10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81" s="10">
        <f>VALUE(IFERROR(MID(Table1[شرح],11,FIND("سهم",Table1[شرح])-11),0))</f>
        <v>225</v>
      </c>
      <c r="J1081" s="10" t="str">
        <f>IFERROR(MID(Table1[شرح],FIND("سهم",Table1[شرح])+4,FIND("به نرخ",Table1[شرح])-FIND("سهم",Table1[شرح])-5),"")</f>
        <v>کشت وصنعت شریف آباد(زشریف1)</v>
      </c>
      <c r="K1081" s="10" t="str">
        <f>CHOOSE(MID(Table1[تاریخ],6,2),"فروردین","اردیبهشت","خرداد","تیر","مرداد","شهریور","مهر","آبان","آذر","دی","بهمن","اسفند")</f>
        <v>شهریور</v>
      </c>
      <c r="L1081" s="10" t="str">
        <f>LEFT(Table1[[#All],[تاریخ]],4)</f>
        <v>1398</v>
      </c>
      <c r="M1081" s="13" t="str">
        <f>Table1[سال]&amp;"-"&amp;Table1[ماه]</f>
        <v>1398-شهریور</v>
      </c>
      <c r="N1081" s="9"/>
    </row>
    <row r="1082" spans="1:14" ht="15.75" x14ac:dyDescent="0.25">
      <c r="A1082" s="17" t="str">
        <f>IF(AND(C1082&gt;='گزارش روزانه'!$F$2,C1082&lt;='گزارش روزانه'!$F$4,J1082='گزارش روزانه'!$D$6),MAX($A$1:A1081)+1,"")</f>
        <v/>
      </c>
      <c r="B1082" s="10">
        <v>1081</v>
      </c>
      <c r="C1082" s="10" t="s">
        <v>1829</v>
      </c>
      <c r="D1082" s="10" t="s">
        <v>1834</v>
      </c>
      <c r="E1082" s="11">
        <v>1721437</v>
      </c>
      <c r="F1082" s="11">
        <v>0</v>
      </c>
      <c r="G1082" s="11">
        <v>463839669</v>
      </c>
      <c r="H10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82" s="10">
        <f>VALUE(IFERROR(MID(Table1[شرح],11,FIND("سهم",Table1[شرح])-11),0))</f>
        <v>169</v>
      </c>
      <c r="J1082" s="10" t="str">
        <f>IFERROR(MID(Table1[شرح],FIND("سهم",Table1[شرح])+4,FIND("به نرخ",Table1[شرح])-FIND("سهم",Table1[شرح])-5),"")</f>
        <v>کشت وصنعت شریف آباد(زشریف1)</v>
      </c>
      <c r="K1082" s="10" t="str">
        <f>CHOOSE(MID(Table1[تاریخ],6,2),"فروردین","اردیبهشت","خرداد","تیر","مرداد","شهریور","مهر","آبان","آذر","دی","بهمن","اسفند")</f>
        <v>شهریور</v>
      </c>
      <c r="L1082" s="10" t="str">
        <f>LEFT(Table1[[#All],[تاریخ]],4)</f>
        <v>1398</v>
      </c>
      <c r="M1082" s="13" t="str">
        <f>Table1[سال]&amp;"-"&amp;Table1[ماه]</f>
        <v>1398-شهریور</v>
      </c>
      <c r="N1082" s="9"/>
    </row>
    <row r="1083" spans="1:14" ht="15.75" x14ac:dyDescent="0.25">
      <c r="A1083" s="17" t="str">
        <f>IF(AND(C1083&gt;='گزارش روزانه'!$F$2,C1083&lt;='گزارش روزانه'!$F$4,J1083='گزارش روزانه'!$D$6),MAX($A$1:A1082)+1,"")</f>
        <v/>
      </c>
      <c r="B1083" s="10">
        <v>1082</v>
      </c>
      <c r="C1083" s="10" t="s">
        <v>1829</v>
      </c>
      <c r="D1083" s="10" t="s">
        <v>1835</v>
      </c>
      <c r="E1083" s="11">
        <v>0</v>
      </c>
      <c r="F1083" s="11">
        <v>48524181</v>
      </c>
      <c r="G1083" s="11">
        <v>465561106</v>
      </c>
      <c r="H10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83" s="10">
        <f>VALUE(IFERROR(MID(Table1[شرح],11,FIND("سهم",Table1[شرح])-11),0))</f>
        <v>0</v>
      </c>
      <c r="J1083" s="10" t="str">
        <f>IFERROR(MID(Table1[شرح],FIND("سهم",Table1[شرح])+4,FIND("به نرخ",Table1[شرح])-FIND("سهم",Table1[شرح])-5),"")</f>
        <v/>
      </c>
      <c r="K1083" s="10" t="str">
        <f>CHOOSE(MID(Table1[تاریخ],6,2),"فروردین","اردیبهشت","خرداد","تیر","مرداد","شهریور","مهر","آبان","آذر","دی","بهمن","اسفند")</f>
        <v>شهریور</v>
      </c>
      <c r="L1083" s="10" t="str">
        <f>LEFT(Table1[[#All],[تاریخ]],4)</f>
        <v>1398</v>
      </c>
      <c r="M1083" s="13" t="str">
        <f>Table1[سال]&amp;"-"&amp;Table1[ماه]</f>
        <v>1398-شهریور</v>
      </c>
      <c r="N1083" s="9"/>
    </row>
    <row r="1084" spans="1:14" ht="15.75" x14ac:dyDescent="0.25">
      <c r="A1084" s="17" t="str">
        <f>IF(AND(C1084&gt;='گزارش روزانه'!$F$2,C1084&lt;='گزارش روزانه'!$F$4,J1084='گزارش روزانه'!$D$6),MAX($A$1:A1083)+1,"")</f>
        <v/>
      </c>
      <c r="B1084" s="10">
        <v>1083</v>
      </c>
      <c r="C1084" s="10" t="s">
        <v>1829</v>
      </c>
      <c r="D1084" s="10" t="s">
        <v>1836</v>
      </c>
      <c r="E1084" s="11">
        <v>0</v>
      </c>
      <c r="F1084" s="11">
        <v>726671</v>
      </c>
      <c r="G1084" s="11">
        <v>417036925</v>
      </c>
      <c r="H10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84" s="10">
        <f>VALUE(IFERROR(MID(Table1[شرح],11,FIND("سهم",Table1[شرح])-11),0))</f>
        <v>0</v>
      </c>
      <c r="J1084" s="10" t="str">
        <f>IFERROR(MID(Table1[شرح],FIND("سهم",Table1[شرح])+4,FIND("به نرخ",Table1[شرح])-FIND("سهم",Table1[شرح])-5),"")</f>
        <v/>
      </c>
      <c r="K1084" s="10" t="str">
        <f>CHOOSE(MID(Table1[تاریخ],6,2),"فروردین","اردیبهشت","خرداد","تیر","مرداد","شهریور","مهر","آبان","آذر","دی","بهمن","اسفند")</f>
        <v>شهریور</v>
      </c>
      <c r="L1084" s="10" t="str">
        <f>LEFT(Table1[[#All],[تاریخ]],4)</f>
        <v>1398</v>
      </c>
      <c r="M1084" s="13" t="str">
        <f>Table1[سال]&amp;"-"&amp;Table1[ماه]</f>
        <v>1398-شهریور</v>
      </c>
      <c r="N1084" s="9"/>
    </row>
    <row r="1085" spans="1:14" ht="15.75" x14ac:dyDescent="0.25">
      <c r="A1085" s="17" t="str">
        <f>IF(AND(C1085&gt;='گزارش روزانه'!$F$2,C1085&lt;='گزارش روزانه'!$F$4,J1085='گزارش روزانه'!$D$6),MAX($A$1:A1084)+1,"")</f>
        <v/>
      </c>
      <c r="B1085" s="10">
        <v>1084</v>
      </c>
      <c r="C1085" s="10" t="s">
        <v>1829</v>
      </c>
      <c r="D1085" s="10" t="s">
        <v>1837</v>
      </c>
      <c r="E1085" s="11">
        <v>0</v>
      </c>
      <c r="F1085" s="11">
        <v>14259600</v>
      </c>
      <c r="G1085" s="11">
        <v>416310254</v>
      </c>
      <c r="H10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85" s="10">
        <f>VALUE(IFERROR(MID(Table1[شرح],11,FIND("سهم",Table1[شرح])-11),0))</f>
        <v>0</v>
      </c>
      <c r="J1085" s="10" t="str">
        <f>IFERROR(MID(Table1[شرح],FIND("سهم",Table1[شرح])+4,FIND("به نرخ",Table1[شرح])-FIND("سهم",Table1[شرح])-5),"")</f>
        <v/>
      </c>
      <c r="K1085" s="10" t="str">
        <f>CHOOSE(MID(Table1[تاریخ],6,2),"فروردین","اردیبهشت","خرداد","تیر","مرداد","شهریور","مهر","آبان","آذر","دی","بهمن","اسفند")</f>
        <v>شهریور</v>
      </c>
      <c r="L1085" s="10" t="str">
        <f>LEFT(Table1[[#All],[تاریخ]],4)</f>
        <v>1398</v>
      </c>
      <c r="M1085" s="13" t="str">
        <f>Table1[سال]&amp;"-"&amp;Table1[ماه]</f>
        <v>1398-شهریور</v>
      </c>
      <c r="N1085" s="9"/>
    </row>
    <row r="1086" spans="1:14" ht="15.75" x14ac:dyDescent="0.25">
      <c r="A1086" s="17" t="str">
        <f>IF(AND(C1086&gt;='گزارش روزانه'!$F$2,C1086&lt;='گزارش روزانه'!$F$4,J1086='گزارش روزانه'!$D$6),MAX($A$1:A1085)+1,"")</f>
        <v/>
      </c>
      <c r="B1086" s="10">
        <v>1085</v>
      </c>
      <c r="C1086" s="10" t="s">
        <v>1829</v>
      </c>
      <c r="D1086" s="10" t="s">
        <v>1838</v>
      </c>
      <c r="E1086" s="11">
        <v>0</v>
      </c>
      <c r="F1086" s="11">
        <v>2744404</v>
      </c>
      <c r="G1086" s="11">
        <v>402050654</v>
      </c>
      <c r="H10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86" s="10">
        <f>VALUE(IFERROR(MID(Table1[شرح],11,FIND("سهم",Table1[شرح])-11),0))</f>
        <v>0</v>
      </c>
      <c r="J1086" s="10" t="str">
        <f>IFERROR(MID(Table1[شرح],FIND("سهم",Table1[شرح])+4,FIND("به نرخ",Table1[شرح])-FIND("سهم",Table1[شرح])-5),"")</f>
        <v/>
      </c>
      <c r="K1086" s="10" t="str">
        <f>CHOOSE(MID(Table1[تاریخ],6,2),"فروردین","اردیبهشت","خرداد","تیر","مرداد","شهریور","مهر","آبان","آذر","دی","بهمن","اسفند")</f>
        <v>شهریور</v>
      </c>
      <c r="L1086" s="10" t="str">
        <f>LEFT(Table1[[#All],[تاریخ]],4)</f>
        <v>1398</v>
      </c>
      <c r="M1086" s="13" t="str">
        <f>Table1[سال]&amp;"-"&amp;Table1[ماه]</f>
        <v>1398-شهریور</v>
      </c>
      <c r="N1086" s="9"/>
    </row>
    <row r="1087" spans="1:14" ht="15.75" x14ac:dyDescent="0.25">
      <c r="A1087" s="17" t="str">
        <f>IF(AND(C1087&gt;='گزارش روزانه'!$F$2,C1087&lt;='گزارش روزانه'!$F$4,J1087='گزارش روزانه'!$D$6),MAX($A$1:A1086)+1,"")</f>
        <v/>
      </c>
      <c r="B1087" s="10">
        <v>1086</v>
      </c>
      <c r="C1087" s="10" t="s">
        <v>1829</v>
      </c>
      <c r="D1087" s="10" t="s">
        <v>1839</v>
      </c>
      <c r="E1087" s="11">
        <v>0</v>
      </c>
      <c r="F1087" s="11">
        <v>55047243</v>
      </c>
      <c r="G1087" s="11">
        <v>399306250</v>
      </c>
      <c r="H10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87" s="10">
        <f>VALUE(IFERROR(MID(Table1[شرح],11,FIND("سهم",Table1[شرح])-11),0))</f>
        <v>0</v>
      </c>
      <c r="J1087" s="10" t="str">
        <f>IFERROR(MID(Table1[شرح],FIND("سهم",Table1[شرح])+4,FIND("به نرخ",Table1[شرح])-FIND("سهم",Table1[شرح])-5),"")</f>
        <v/>
      </c>
      <c r="K1087" s="10" t="str">
        <f>CHOOSE(MID(Table1[تاریخ],6,2),"فروردین","اردیبهشت","خرداد","تیر","مرداد","شهریور","مهر","آبان","آذر","دی","بهمن","اسفند")</f>
        <v>شهریور</v>
      </c>
      <c r="L1087" s="10" t="str">
        <f>LEFT(Table1[[#All],[تاریخ]],4)</f>
        <v>1398</v>
      </c>
      <c r="M1087" s="13" t="str">
        <f>Table1[سال]&amp;"-"&amp;Table1[ماه]</f>
        <v>1398-شهریور</v>
      </c>
      <c r="N1087" s="9"/>
    </row>
    <row r="1088" spans="1:14" ht="15.75" x14ac:dyDescent="0.25">
      <c r="A1088" s="17" t="str">
        <f>IF(AND(C1088&gt;='گزارش روزانه'!$F$2,C1088&lt;='گزارش روزانه'!$F$4,J1088='گزارش روزانه'!$D$6),MAX($A$1:A1087)+1,"")</f>
        <v/>
      </c>
      <c r="B1088" s="10">
        <v>1087</v>
      </c>
      <c r="C1088" s="10" t="s">
        <v>1829</v>
      </c>
      <c r="D1088" s="10" t="s">
        <v>1840</v>
      </c>
      <c r="E1088" s="11">
        <v>0</v>
      </c>
      <c r="F1088" s="11">
        <v>11985515</v>
      </c>
      <c r="G1088" s="11">
        <v>344259007</v>
      </c>
      <c r="H10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88" s="10">
        <f>VALUE(IFERROR(MID(Table1[شرح],11,FIND("سهم",Table1[شرح])-11),0))</f>
        <v>0</v>
      </c>
      <c r="J1088" s="10" t="str">
        <f>IFERROR(MID(Table1[شرح],FIND("سهم",Table1[شرح])+4,FIND("به نرخ",Table1[شرح])-FIND("سهم",Table1[شرح])-5),"")</f>
        <v/>
      </c>
      <c r="K1088" s="10" t="str">
        <f>CHOOSE(MID(Table1[تاریخ],6,2),"فروردین","اردیبهشت","خرداد","تیر","مرداد","شهریور","مهر","آبان","آذر","دی","بهمن","اسفند")</f>
        <v>شهریور</v>
      </c>
      <c r="L1088" s="10" t="str">
        <f>LEFT(Table1[[#All],[تاریخ]],4)</f>
        <v>1398</v>
      </c>
      <c r="M1088" s="13" t="str">
        <f>Table1[سال]&amp;"-"&amp;Table1[ماه]</f>
        <v>1398-شهریور</v>
      </c>
      <c r="N1088" s="9"/>
    </row>
    <row r="1089" spans="1:14" ht="15.75" x14ac:dyDescent="0.25">
      <c r="A1089" s="17" t="str">
        <f>IF(AND(C1089&gt;='گزارش روزانه'!$F$2,C1089&lt;='گزارش روزانه'!$F$4,J1089='گزارش روزانه'!$D$6),MAX($A$1:A1088)+1,"")</f>
        <v/>
      </c>
      <c r="B1089" s="10">
        <v>1088</v>
      </c>
      <c r="C1089" s="10" t="s">
        <v>1829</v>
      </c>
      <c r="D1089" s="10" t="s">
        <v>1841</v>
      </c>
      <c r="E1089" s="11">
        <v>0</v>
      </c>
      <c r="F1089" s="11">
        <v>29402522</v>
      </c>
      <c r="G1089" s="11">
        <v>332273492</v>
      </c>
      <c r="H10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89" s="10">
        <f>VALUE(IFERROR(MID(Table1[شرح],11,FIND("سهم",Table1[شرح])-11),0))</f>
        <v>0</v>
      </c>
      <c r="J1089" s="10" t="str">
        <f>IFERROR(MID(Table1[شرح],FIND("سهم",Table1[شرح])+4,FIND("به نرخ",Table1[شرح])-FIND("سهم",Table1[شرح])-5),"")</f>
        <v/>
      </c>
      <c r="K1089" s="10" t="str">
        <f>CHOOSE(MID(Table1[تاریخ],6,2),"فروردین","اردیبهشت","خرداد","تیر","مرداد","شهریور","مهر","آبان","آذر","دی","بهمن","اسفند")</f>
        <v>شهریور</v>
      </c>
      <c r="L1089" s="10" t="str">
        <f>LEFT(Table1[[#All],[تاریخ]],4)</f>
        <v>1398</v>
      </c>
      <c r="M1089" s="13" t="str">
        <f>Table1[سال]&amp;"-"&amp;Table1[ماه]</f>
        <v>1398-شهریور</v>
      </c>
      <c r="N1089" s="9"/>
    </row>
    <row r="1090" spans="1:14" ht="15.75" x14ac:dyDescent="0.25">
      <c r="A1090" s="17" t="str">
        <f>IF(AND(C1090&gt;='گزارش روزانه'!$F$2,C1090&lt;='گزارش روزانه'!$F$4,J1090='گزارش روزانه'!$D$6),MAX($A$1:A1089)+1,"")</f>
        <v/>
      </c>
      <c r="B1090" s="10">
        <v>1089</v>
      </c>
      <c r="C1090" s="10" t="s">
        <v>1829</v>
      </c>
      <c r="D1090" s="10" t="s">
        <v>1842</v>
      </c>
      <c r="E1090" s="11">
        <v>0</v>
      </c>
      <c r="F1090" s="11">
        <v>68969626</v>
      </c>
      <c r="G1090" s="11">
        <v>302870970</v>
      </c>
      <c r="H10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90" s="10">
        <f>VALUE(IFERROR(MID(Table1[شرح],11,FIND("سهم",Table1[شرح])-11),0))</f>
        <v>0</v>
      </c>
      <c r="J1090" s="10" t="str">
        <f>IFERROR(MID(Table1[شرح],FIND("سهم",Table1[شرح])+4,FIND("به نرخ",Table1[شرح])-FIND("سهم",Table1[شرح])-5),"")</f>
        <v/>
      </c>
      <c r="K1090" s="10" t="str">
        <f>CHOOSE(MID(Table1[تاریخ],6,2),"فروردین","اردیبهشت","خرداد","تیر","مرداد","شهریور","مهر","آبان","آذر","دی","بهمن","اسفند")</f>
        <v>شهریور</v>
      </c>
      <c r="L1090" s="10" t="str">
        <f>LEFT(Table1[[#All],[تاریخ]],4)</f>
        <v>1398</v>
      </c>
      <c r="M1090" s="13" t="str">
        <f>Table1[سال]&amp;"-"&amp;Table1[ماه]</f>
        <v>1398-شهریور</v>
      </c>
      <c r="N1090" s="9"/>
    </row>
    <row r="1091" spans="1:14" ht="15.75" x14ac:dyDescent="0.25">
      <c r="A1091" s="17" t="str">
        <f>IF(AND(C1091&gt;='گزارش روزانه'!$F$2,C1091&lt;='گزارش روزانه'!$F$4,J1091='گزارش روزانه'!$D$6),MAX($A$1:A1090)+1,"")</f>
        <v/>
      </c>
      <c r="B1091" s="10">
        <v>1090</v>
      </c>
      <c r="C1091" s="10" t="s">
        <v>1829</v>
      </c>
      <c r="D1091" s="10" t="s">
        <v>1843</v>
      </c>
      <c r="E1091" s="11">
        <v>0</v>
      </c>
      <c r="F1091" s="11">
        <v>5646408</v>
      </c>
      <c r="G1091" s="11">
        <v>233901344</v>
      </c>
      <c r="H10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91" s="10">
        <f>VALUE(IFERROR(MID(Table1[شرح],11,FIND("سهم",Table1[شرح])-11),0))</f>
        <v>0</v>
      </c>
      <c r="J1091" s="10" t="str">
        <f>IFERROR(MID(Table1[شرح],FIND("سهم",Table1[شرح])+4,FIND("به نرخ",Table1[شرح])-FIND("سهم",Table1[شرح])-5),"")</f>
        <v/>
      </c>
      <c r="K1091" s="10" t="str">
        <f>CHOOSE(MID(Table1[تاریخ],6,2),"فروردین","اردیبهشت","خرداد","تیر","مرداد","شهریور","مهر","آبان","آذر","دی","بهمن","اسفند")</f>
        <v>شهریور</v>
      </c>
      <c r="L1091" s="10" t="str">
        <f>LEFT(Table1[[#All],[تاریخ]],4)</f>
        <v>1398</v>
      </c>
      <c r="M1091" s="13" t="str">
        <f>Table1[سال]&amp;"-"&amp;Table1[ماه]</f>
        <v>1398-شهریور</v>
      </c>
      <c r="N1091" s="9"/>
    </row>
    <row r="1092" spans="1:14" ht="15.75" x14ac:dyDescent="0.25">
      <c r="A1092" s="17" t="str">
        <f>IF(AND(C1092&gt;='گزارش روزانه'!$F$2,C1092&lt;='گزارش روزانه'!$F$4,J1092='گزارش روزانه'!$D$6),MAX($A$1:A1091)+1,"")</f>
        <v/>
      </c>
      <c r="B1092" s="10">
        <v>1091</v>
      </c>
      <c r="C1092" s="10" t="s">
        <v>1829</v>
      </c>
      <c r="D1092" s="10" t="s">
        <v>1844</v>
      </c>
      <c r="E1092" s="11">
        <v>0</v>
      </c>
      <c r="F1092" s="11">
        <v>186266027</v>
      </c>
      <c r="G1092" s="11">
        <v>228254936</v>
      </c>
      <c r="H10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92" s="10">
        <f>VALUE(IFERROR(MID(Table1[شرح],11,FIND("سهم",Table1[شرح])-11),0))</f>
        <v>0</v>
      </c>
      <c r="J1092" s="10" t="str">
        <f>IFERROR(MID(Table1[شرح],FIND("سهم",Table1[شرح])+4,FIND("به نرخ",Table1[شرح])-FIND("سهم",Table1[شرح])-5),"")</f>
        <v/>
      </c>
      <c r="K1092" s="10" t="str">
        <f>CHOOSE(MID(Table1[تاریخ],6,2),"فروردین","اردیبهشت","خرداد","تیر","مرداد","شهریور","مهر","آبان","آذر","دی","بهمن","اسفند")</f>
        <v>شهریور</v>
      </c>
      <c r="L1092" s="10" t="str">
        <f>LEFT(Table1[[#All],[تاریخ]],4)</f>
        <v>1398</v>
      </c>
      <c r="M1092" s="13" t="str">
        <f>Table1[سال]&amp;"-"&amp;Table1[ماه]</f>
        <v>1398-شهریور</v>
      </c>
      <c r="N1092" s="9"/>
    </row>
    <row r="1093" spans="1:14" ht="15.75" x14ac:dyDescent="0.25">
      <c r="A1093" s="17" t="str">
        <f>IF(AND(C1093&gt;='گزارش روزانه'!$F$2,C1093&lt;='گزارش روزانه'!$F$4,J1093='گزارش روزانه'!$D$6),MAX($A$1:A1092)+1,"")</f>
        <v/>
      </c>
      <c r="B1093" s="10">
        <v>1092</v>
      </c>
      <c r="C1093" s="10" t="s">
        <v>1829</v>
      </c>
      <c r="D1093" s="10" t="s">
        <v>1845</v>
      </c>
      <c r="E1093" s="11">
        <v>0</v>
      </c>
      <c r="F1093" s="11">
        <v>17806655</v>
      </c>
      <c r="G1093" s="11">
        <v>41988909</v>
      </c>
      <c r="H10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93" s="10">
        <f>VALUE(IFERROR(MID(Table1[شرح],11,FIND("سهم",Table1[شرح])-11),0))</f>
        <v>0</v>
      </c>
      <c r="J1093" s="10" t="str">
        <f>IFERROR(MID(Table1[شرح],FIND("سهم",Table1[شرح])+4,FIND("به نرخ",Table1[شرح])-FIND("سهم",Table1[شرح])-5),"")</f>
        <v/>
      </c>
      <c r="K1093" s="10" t="str">
        <f>CHOOSE(MID(Table1[تاریخ],6,2),"فروردین","اردیبهشت","خرداد","تیر","مرداد","شهریور","مهر","آبان","آذر","دی","بهمن","اسفند")</f>
        <v>شهریور</v>
      </c>
      <c r="L1093" s="10" t="str">
        <f>LEFT(Table1[[#All],[تاریخ]],4)</f>
        <v>1398</v>
      </c>
      <c r="M1093" s="13" t="str">
        <f>Table1[سال]&amp;"-"&amp;Table1[ماه]</f>
        <v>1398-شهریور</v>
      </c>
      <c r="N1093" s="9"/>
    </row>
    <row r="1094" spans="1:14" ht="15.75" x14ac:dyDescent="0.25">
      <c r="A1094" s="17" t="str">
        <f>IF(AND(C1094&gt;='گزارش روزانه'!$F$2,C1094&lt;='گزارش روزانه'!$F$4,J1094='گزارش روزانه'!$D$6),MAX($A$1:A1093)+1,"")</f>
        <v/>
      </c>
      <c r="B1094" s="10">
        <v>1093</v>
      </c>
      <c r="C1094" s="10" t="s">
        <v>1829</v>
      </c>
      <c r="D1094" s="10" t="s">
        <v>1846</v>
      </c>
      <c r="E1094" s="11">
        <v>0</v>
      </c>
      <c r="F1094" s="11">
        <v>24164855</v>
      </c>
      <c r="G1094" s="11">
        <v>24182254</v>
      </c>
      <c r="H10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094" s="10">
        <f>VALUE(IFERROR(MID(Table1[شرح],11,FIND("سهم",Table1[شرح])-11),0))</f>
        <v>0</v>
      </c>
      <c r="J1094" s="10" t="str">
        <f>IFERROR(MID(Table1[شرح],FIND("سهم",Table1[شرح])+4,FIND("به نرخ",Table1[شرح])-FIND("سهم",Table1[شرح])-5),"")</f>
        <v/>
      </c>
      <c r="K1094" s="10" t="str">
        <f>CHOOSE(MID(Table1[تاریخ],6,2),"فروردین","اردیبهشت","خرداد","تیر","مرداد","شهریور","مهر","آبان","آذر","دی","بهمن","اسفند")</f>
        <v>شهریور</v>
      </c>
      <c r="L1094" s="10" t="str">
        <f>LEFT(Table1[[#All],[تاریخ]],4)</f>
        <v>1398</v>
      </c>
      <c r="M1094" s="13" t="str">
        <f>Table1[سال]&amp;"-"&amp;Table1[ماه]</f>
        <v>1398-شهریور</v>
      </c>
      <c r="N1094" s="9"/>
    </row>
    <row r="1095" spans="1:14" ht="15.75" x14ac:dyDescent="0.25">
      <c r="A1095" s="17" t="str">
        <f>IF(AND(C1095&gt;='گزارش روزانه'!$F$2,C1095&lt;='گزارش روزانه'!$F$4,J1095='گزارش روزانه'!$D$6),MAX($A$1:A1094)+1,"")</f>
        <v/>
      </c>
      <c r="B1095" s="10">
        <v>1094</v>
      </c>
      <c r="C1095" s="10" t="s">
        <v>1818</v>
      </c>
      <c r="D1095" s="10" t="s">
        <v>1819</v>
      </c>
      <c r="E1095" s="11">
        <v>9402485</v>
      </c>
      <c r="F1095" s="11">
        <v>0</v>
      </c>
      <c r="G1095" s="11">
        <v>37650</v>
      </c>
      <c r="H10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95" s="10">
        <f>VALUE(IFERROR(MID(Table1[شرح],11,FIND("سهم",Table1[شرح])-11),0))</f>
        <v>320</v>
      </c>
      <c r="J1095" s="10" t="str">
        <f>IFERROR(MID(Table1[شرح],FIND("سهم",Table1[شرح])+4,FIND("به نرخ",Table1[شرح])-FIND("سهم",Table1[شرح])-5),"")</f>
        <v>پخش هجرت(هجرت1)</v>
      </c>
      <c r="K1095" s="10" t="str">
        <f>CHOOSE(MID(Table1[تاریخ],6,2),"فروردین","اردیبهشت","خرداد","تیر","مرداد","شهریور","مهر","آبان","آذر","دی","بهمن","اسفند")</f>
        <v>شهریور</v>
      </c>
      <c r="L1095" s="10" t="str">
        <f>LEFT(Table1[[#All],[تاریخ]],4)</f>
        <v>1398</v>
      </c>
      <c r="M1095" s="13" t="str">
        <f>Table1[سال]&amp;"-"&amp;Table1[ماه]</f>
        <v>1398-شهریور</v>
      </c>
      <c r="N1095" s="9"/>
    </row>
    <row r="1096" spans="1:14" ht="15.75" x14ac:dyDescent="0.25">
      <c r="A1096" s="17" t="str">
        <f>IF(AND(C1096&gt;='گزارش روزانه'!$F$2,C1096&lt;='گزارش روزانه'!$F$4,J1096='گزارش روزانه'!$D$6),MAX($A$1:A1095)+1,"")</f>
        <v/>
      </c>
      <c r="B1096" s="10">
        <v>1095</v>
      </c>
      <c r="C1096" s="10" t="s">
        <v>1818</v>
      </c>
      <c r="D1096" s="10" t="s">
        <v>1820</v>
      </c>
      <c r="E1096" s="11">
        <v>653466586</v>
      </c>
      <c r="F1096" s="11">
        <v>0</v>
      </c>
      <c r="G1096" s="11">
        <v>9440135</v>
      </c>
      <c r="H10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96" s="10">
        <f>VALUE(IFERROR(MID(Table1[شرح],11,FIND("سهم",Table1[شرح])-11),0))</f>
        <v>165063</v>
      </c>
      <c r="J1096" s="10" t="str">
        <f>IFERROR(MID(Table1[شرح],FIND("سهم",Table1[شرح])+4,FIND("به نرخ",Table1[شرح])-FIND("سهم",Table1[شرح])-5),"")</f>
        <v>گسترش سرمایه گذاری ایرانیان(وگستر1)</v>
      </c>
      <c r="K1096" s="10" t="str">
        <f>CHOOSE(MID(Table1[تاریخ],6,2),"فروردین","اردیبهشت","خرداد","تیر","مرداد","شهریور","مهر","آبان","آذر","دی","بهمن","اسفند")</f>
        <v>شهریور</v>
      </c>
      <c r="L1096" s="10" t="str">
        <f>LEFT(Table1[[#All],[تاریخ]],4)</f>
        <v>1398</v>
      </c>
      <c r="M1096" s="13" t="str">
        <f>Table1[سال]&amp;"-"&amp;Table1[ماه]</f>
        <v>1398-شهریور</v>
      </c>
      <c r="N1096" s="9"/>
    </row>
    <row r="1097" spans="1:14" ht="15.75" x14ac:dyDescent="0.25">
      <c r="A1097" s="17" t="str">
        <f>IF(AND(C1097&gt;='گزارش روزانه'!$F$2,C1097&lt;='گزارش روزانه'!$F$4,J1097='گزارش روزانه'!$D$6),MAX($A$1:A1096)+1,"")</f>
        <v/>
      </c>
      <c r="B1097" s="10">
        <v>1096</v>
      </c>
      <c r="C1097" s="10" t="s">
        <v>1818</v>
      </c>
      <c r="D1097" s="10" t="s">
        <v>1821</v>
      </c>
      <c r="E1097" s="11">
        <v>328259253</v>
      </c>
      <c r="F1097" s="11">
        <v>0</v>
      </c>
      <c r="G1097" s="11">
        <v>662906721</v>
      </c>
      <c r="H10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97" s="10">
        <f>VALUE(IFERROR(MID(Table1[شرح],11,FIND("سهم",Table1[شرح])-11),0))</f>
        <v>82938</v>
      </c>
      <c r="J1097" s="10" t="str">
        <f>IFERROR(MID(Table1[شرح],FIND("سهم",Table1[شرح])+4,FIND("به نرخ",Table1[شرح])-FIND("سهم",Table1[شرح])-5),"")</f>
        <v>گسترش سرمایه گذاری ایرانیان(وگستر1)</v>
      </c>
      <c r="K1097" s="10" t="str">
        <f>CHOOSE(MID(Table1[تاریخ],6,2),"فروردین","اردیبهشت","خرداد","تیر","مرداد","شهریور","مهر","آبان","آذر","دی","بهمن","اسفند")</f>
        <v>شهریور</v>
      </c>
      <c r="L1097" s="10" t="str">
        <f>LEFT(Table1[[#All],[تاریخ]],4)</f>
        <v>1398</v>
      </c>
      <c r="M1097" s="13" t="str">
        <f>Table1[سال]&amp;"-"&amp;Table1[ماه]</f>
        <v>1398-شهریور</v>
      </c>
      <c r="N1097" s="9"/>
    </row>
    <row r="1098" spans="1:14" ht="15.75" x14ac:dyDescent="0.25">
      <c r="A1098" s="17" t="str">
        <f>IF(AND(C1098&gt;='گزارش روزانه'!$F$2,C1098&lt;='گزارش روزانه'!$F$4,J1098='گزارش روزانه'!$D$6),MAX($A$1:A1097)+1,"")</f>
        <v/>
      </c>
      <c r="B1098" s="10">
        <v>1097</v>
      </c>
      <c r="C1098" s="10" t="s">
        <v>1818</v>
      </c>
      <c r="D1098" s="10" t="s">
        <v>1822</v>
      </c>
      <c r="E1098" s="11">
        <v>79137660</v>
      </c>
      <c r="F1098" s="11">
        <v>0</v>
      </c>
      <c r="G1098" s="11">
        <v>991165974</v>
      </c>
      <c r="H10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98" s="10">
        <f>VALUE(IFERROR(MID(Table1[شرح],11,FIND("سهم",Table1[شرح])-11),0))</f>
        <v>20000</v>
      </c>
      <c r="J1098" s="10" t="str">
        <f>IFERROR(MID(Table1[شرح],FIND("سهم",Table1[شرح])+4,FIND("به نرخ",Table1[شرح])-FIND("سهم",Table1[شرح])-5),"")</f>
        <v>گسترش سرمایه گذاری ایرانیان(وگستر1)</v>
      </c>
      <c r="K1098" s="10" t="str">
        <f>CHOOSE(MID(Table1[تاریخ],6,2),"فروردین","اردیبهشت","خرداد","تیر","مرداد","شهریور","مهر","آبان","آذر","دی","بهمن","اسفند")</f>
        <v>شهریور</v>
      </c>
      <c r="L1098" s="10" t="str">
        <f>LEFT(Table1[[#All],[تاریخ]],4)</f>
        <v>1398</v>
      </c>
      <c r="M1098" s="13" t="str">
        <f>Table1[سال]&amp;"-"&amp;Table1[ماه]</f>
        <v>1398-شهریور</v>
      </c>
      <c r="N1098" s="9"/>
    </row>
    <row r="1099" spans="1:14" ht="15.75" x14ac:dyDescent="0.25">
      <c r="A1099" s="17" t="str">
        <f>IF(AND(C1099&gt;='گزارش روزانه'!$F$2,C1099&lt;='گزارش روزانه'!$F$4,J1099='گزارش روزانه'!$D$6),MAX($A$1:A1098)+1,"")</f>
        <v/>
      </c>
      <c r="B1099" s="10">
        <v>1098</v>
      </c>
      <c r="C1099" s="10" t="s">
        <v>1818</v>
      </c>
      <c r="D1099" s="10" t="s">
        <v>1823</v>
      </c>
      <c r="E1099" s="11">
        <v>73536919</v>
      </c>
      <c r="F1099" s="11">
        <v>0</v>
      </c>
      <c r="G1099" s="11">
        <v>1070303634</v>
      </c>
      <c r="H10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099" s="10">
        <f>VALUE(IFERROR(MID(Table1[شرح],11,FIND("سهم",Table1[شرح])-11),0))</f>
        <v>18594</v>
      </c>
      <c r="J1099" s="10" t="str">
        <f>IFERROR(MID(Table1[شرح],FIND("سهم",Table1[شرح])+4,FIND("به نرخ",Table1[شرح])-FIND("سهم",Table1[شرح])-5),"")</f>
        <v>گسترش سرمایه گذاری ایرانیان(وگستر1)</v>
      </c>
      <c r="K1099" s="10" t="str">
        <f>CHOOSE(MID(Table1[تاریخ],6,2),"فروردین","اردیبهشت","خرداد","تیر","مرداد","شهریور","مهر","آبان","آذر","دی","بهمن","اسفند")</f>
        <v>شهریور</v>
      </c>
      <c r="L1099" s="10" t="str">
        <f>LEFT(Table1[[#All],[تاریخ]],4)</f>
        <v>1398</v>
      </c>
      <c r="M1099" s="13" t="str">
        <f>Table1[سال]&amp;"-"&amp;Table1[ماه]</f>
        <v>1398-شهریور</v>
      </c>
      <c r="N1099" s="9"/>
    </row>
    <row r="1100" spans="1:14" ht="15.75" x14ac:dyDescent="0.25">
      <c r="A1100" s="17" t="str">
        <f>IF(AND(C1100&gt;='گزارش روزانه'!$F$2,C1100&lt;='گزارش روزانه'!$F$4,J1100='گزارش روزانه'!$D$6),MAX($A$1:A1099)+1,"")</f>
        <v/>
      </c>
      <c r="B1100" s="10">
        <v>1099</v>
      </c>
      <c r="C1100" s="10" t="s">
        <v>1818</v>
      </c>
      <c r="D1100" s="10" t="s">
        <v>1824</v>
      </c>
      <c r="E1100" s="11">
        <v>18313621</v>
      </c>
      <c r="F1100" s="11">
        <v>0</v>
      </c>
      <c r="G1100" s="11">
        <v>1143840553</v>
      </c>
      <c r="H11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00" s="10">
        <f>VALUE(IFERROR(MID(Table1[شرح],11,FIND("سهم",Table1[شرح])-11),0))</f>
        <v>4633</v>
      </c>
      <c r="J1100" s="10" t="str">
        <f>IFERROR(MID(Table1[شرح],FIND("سهم",Table1[شرح])+4,FIND("به نرخ",Table1[شرح])-FIND("سهم",Table1[شرح])-5),"")</f>
        <v>گسترش سرمایه گذاری ایرانیان(وگستر1)</v>
      </c>
      <c r="K1100" s="10" t="str">
        <f>CHOOSE(MID(Table1[تاریخ],6,2),"فروردین","اردیبهشت","خرداد","تیر","مرداد","شهریور","مهر","آبان","آذر","دی","بهمن","اسفند")</f>
        <v>شهریور</v>
      </c>
      <c r="L1100" s="10" t="str">
        <f>LEFT(Table1[[#All],[تاریخ]],4)</f>
        <v>1398</v>
      </c>
      <c r="M1100" s="13" t="str">
        <f>Table1[سال]&amp;"-"&amp;Table1[ماه]</f>
        <v>1398-شهریور</v>
      </c>
      <c r="N1100" s="9"/>
    </row>
    <row r="1101" spans="1:14" ht="15.75" x14ac:dyDescent="0.25">
      <c r="A1101" s="17" t="str">
        <f>IF(AND(C1101&gt;='گزارش روزانه'!$F$2,C1101&lt;='گزارش روزانه'!$F$4,J1101='گزارش روزانه'!$D$6),MAX($A$1:A1100)+1,"")</f>
        <v/>
      </c>
      <c r="B1101" s="10">
        <v>1100</v>
      </c>
      <c r="C1101" s="10" t="s">
        <v>1818</v>
      </c>
      <c r="D1101" s="10" t="s">
        <v>1825</v>
      </c>
      <c r="E1101" s="11">
        <v>197392110</v>
      </c>
      <c r="F1101" s="11">
        <v>0</v>
      </c>
      <c r="G1101" s="11">
        <v>1162154174</v>
      </c>
      <c r="H11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01" s="10">
        <f>VALUE(IFERROR(MID(Table1[شرح],11,FIND("سهم",Table1[شرح])-11),0))</f>
        <v>50000</v>
      </c>
      <c r="J1101" s="10" t="str">
        <f>IFERROR(MID(Table1[شرح],FIND("سهم",Table1[شرح])+4,FIND("به نرخ",Table1[شرح])-FIND("سهم",Table1[شرح])-5),"")</f>
        <v>گسترش سرمایه گذاری ایرانیان(وگستر1)</v>
      </c>
      <c r="K1101" s="10" t="str">
        <f>CHOOSE(MID(Table1[تاریخ],6,2),"فروردین","اردیبهشت","خرداد","تیر","مرداد","شهریور","مهر","آبان","آذر","دی","بهمن","اسفند")</f>
        <v>شهریور</v>
      </c>
      <c r="L1101" s="10" t="str">
        <f>LEFT(Table1[[#All],[تاریخ]],4)</f>
        <v>1398</v>
      </c>
      <c r="M1101" s="13" t="str">
        <f>Table1[سال]&amp;"-"&amp;Table1[ماه]</f>
        <v>1398-شهریور</v>
      </c>
      <c r="N1101" s="9"/>
    </row>
    <row r="1102" spans="1:14" ht="15.75" x14ac:dyDescent="0.25">
      <c r="A1102" s="17" t="str">
        <f>IF(AND(C1102&gt;='گزارش روزانه'!$F$2,C1102&lt;='گزارش روزانه'!$F$4,J1102='گزارش روزانه'!$D$6),MAX($A$1:A1101)+1,"")</f>
        <v/>
      </c>
      <c r="B1102" s="10">
        <v>1101</v>
      </c>
      <c r="C1102" s="10" t="s">
        <v>1818</v>
      </c>
      <c r="D1102" s="10" t="s">
        <v>1826</v>
      </c>
      <c r="E1102" s="11">
        <v>0</v>
      </c>
      <c r="F1102" s="11">
        <v>9437413</v>
      </c>
      <c r="G1102" s="11">
        <v>1359546284</v>
      </c>
      <c r="H11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02" s="10">
        <f>VALUE(IFERROR(MID(Table1[شرح],11,FIND("سهم",Table1[شرح])-11),0))</f>
        <v>866</v>
      </c>
      <c r="J1102" s="10" t="str">
        <f>IFERROR(MID(Table1[شرح],FIND("سهم",Table1[شرح])+4,FIND("به نرخ",Table1[شرح])-FIND("سهم",Table1[شرح])-5),"")</f>
        <v>بورس کالای ایران(کالا1)</v>
      </c>
      <c r="K1102" s="10" t="str">
        <f>CHOOSE(MID(Table1[تاریخ],6,2),"فروردین","اردیبهشت","خرداد","تیر","مرداد","شهریور","مهر","آبان","آذر","دی","بهمن","اسفند")</f>
        <v>شهریور</v>
      </c>
      <c r="L1102" s="10" t="str">
        <f>LEFT(Table1[[#All],[تاریخ]],4)</f>
        <v>1398</v>
      </c>
      <c r="M1102" s="13" t="str">
        <f>Table1[سال]&amp;"-"&amp;Table1[ماه]</f>
        <v>1398-شهریور</v>
      </c>
      <c r="N1102" s="9"/>
    </row>
    <row r="1103" spans="1:14" ht="15.75" x14ac:dyDescent="0.25">
      <c r="A1103" s="17" t="str">
        <f>IF(AND(C1103&gt;='گزارش روزانه'!$F$2,C1103&lt;='گزارش روزانه'!$F$4,J1103='گزارش روزانه'!$D$6),MAX($A$1:A1102)+1,"")</f>
        <v/>
      </c>
      <c r="B1103" s="10">
        <v>1102</v>
      </c>
      <c r="C1103" s="10" t="s">
        <v>1818</v>
      </c>
      <c r="D1103" s="10" t="s">
        <v>1827</v>
      </c>
      <c r="E1103" s="11">
        <v>0</v>
      </c>
      <c r="F1103" s="11">
        <v>1350102853</v>
      </c>
      <c r="G1103" s="11">
        <v>1350108871</v>
      </c>
      <c r="H11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03" s="10">
        <f>VALUE(IFERROR(MID(Table1[شرح],11,FIND("سهم",Table1[شرح])-11),0))</f>
        <v>264429</v>
      </c>
      <c r="J1103" s="10" t="str">
        <f>IFERROR(MID(Table1[شرح],FIND("سهم",Table1[شرح])+4,FIND("به نرخ",Table1[شرح])-FIND("سهم",Table1[شرح])-5),"")</f>
        <v>داروسازی تولید دارو(دتولید1)</v>
      </c>
      <c r="K1103" s="10" t="str">
        <f>CHOOSE(MID(Table1[تاریخ],6,2),"فروردین","اردیبهشت","خرداد","تیر","مرداد","شهریور","مهر","آبان","آذر","دی","بهمن","اسفند")</f>
        <v>شهریور</v>
      </c>
      <c r="L1103" s="10" t="str">
        <f>LEFT(Table1[[#All],[تاریخ]],4)</f>
        <v>1398</v>
      </c>
      <c r="M1103" s="13" t="str">
        <f>Table1[سال]&amp;"-"&amp;Table1[ماه]</f>
        <v>1398-شهریور</v>
      </c>
      <c r="N1103" s="9"/>
    </row>
    <row r="1104" spans="1:14" ht="15.75" x14ac:dyDescent="0.25">
      <c r="A1104" s="17" t="str">
        <f>IF(AND(C1104&gt;='گزارش روزانه'!$F$2,C1104&lt;='گزارش روزانه'!$F$4,J1104='گزارش روزانه'!$D$6),MAX($A$1:A1103)+1,"")</f>
        <v/>
      </c>
      <c r="B1104" s="10">
        <v>1103</v>
      </c>
      <c r="C1104" s="10" t="s">
        <v>1818</v>
      </c>
      <c r="D1104" s="10" t="s">
        <v>1828</v>
      </c>
      <c r="E1104" s="11">
        <v>0</v>
      </c>
      <c r="F1104" s="11">
        <v>1000000</v>
      </c>
      <c r="G1104" s="11">
        <v>6018</v>
      </c>
      <c r="H11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104" s="10">
        <f>VALUE(IFERROR(MID(Table1[شرح],11,FIND("سهم",Table1[شرح])-11),0))</f>
        <v>0</v>
      </c>
      <c r="J1104" s="10" t="str">
        <f>IFERROR(MID(Table1[شرح],FIND("سهم",Table1[شرح])+4,FIND("به نرخ",Table1[شرح])-FIND("سهم",Table1[شرح])-5),"")</f>
        <v/>
      </c>
      <c r="K1104" s="10" t="str">
        <f>CHOOSE(MID(Table1[تاریخ],6,2),"فروردین","اردیبهشت","خرداد","تیر","مرداد","شهریور","مهر","آبان","آذر","دی","بهمن","اسفند")</f>
        <v>شهریور</v>
      </c>
      <c r="L1104" s="10" t="str">
        <f>LEFT(Table1[[#All],[تاریخ]],4)</f>
        <v>1398</v>
      </c>
      <c r="M1104" s="13" t="str">
        <f>Table1[سال]&amp;"-"&amp;Table1[ماه]</f>
        <v>1398-شهریور</v>
      </c>
      <c r="N1104" s="9"/>
    </row>
    <row r="1105" spans="1:14" ht="15.75" x14ac:dyDescent="0.25">
      <c r="A1105" s="17" t="str">
        <f>IF(AND(C1105&gt;='گزارش روزانه'!$F$2,C1105&lt;='گزارش روزانه'!$F$4,J1105='گزارش روزانه'!$D$6),MAX($A$1:A1104)+1,"")</f>
        <v/>
      </c>
      <c r="B1105" s="10">
        <v>1104</v>
      </c>
      <c r="C1105" s="10" t="s">
        <v>1809</v>
      </c>
      <c r="D1105" s="10" t="s">
        <v>1810</v>
      </c>
      <c r="E1105" s="11">
        <v>49545290</v>
      </c>
      <c r="F1105" s="11">
        <v>0</v>
      </c>
      <c r="G1105" s="11">
        <v>-1000304030</v>
      </c>
      <c r="H11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05" s="10">
        <f>VALUE(IFERROR(MID(Table1[شرح],11,FIND("سهم",Table1[شرح])-11),0))</f>
        <v>11822</v>
      </c>
      <c r="J1105" s="10" t="str">
        <f>IFERROR(MID(Table1[شرح],FIND("سهم",Table1[شرح])+4,FIND("به نرخ",Table1[شرح])-FIND("سهم",Table1[شرح])-5),"")</f>
        <v>گسترش سرمایه گذاری ایرانیان(وگستر1)</v>
      </c>
      <c r="K1105" s="10" t="str">
        <f>CHOOSE(MID(Table1[تاریخ],6,2),"فروردین","اردیبهشت","خرداد","تیر","مرداد","شهریور","مهر","آبان","آذر","دی","بهمن","اسفند")</f>
        <v>شهریور</v>
      </c>
      <c r="L1105" s="10" t="str">
        <f>LEFT(Table1[[#All],[تاریخ]],4)</f>
        <v>1398</v>
      </c>
      <c r="M1105" s="13" t="str">
        <f>Table1[سال]&amp;"-"&amp;Table1[ماه]</f>
        <v>1398-شهریور</v>
      </c>
      <c r="N1105" s="9"/>
    </row>
    <row r="1106" spans="1:14" ht="15.75" x14ac:dyDescent="0.25">
      <c r="A1106" s="17" t="str">
        <f>IF(AND(C1106&gt;='گزارش روزانه'!$F$2,C1106&lt;='گزارش روزانه'!$F$4,J1106='گزارش روزانه'!$D$6),MAX($A$1:A1105)+1,"")</f>
        <v/>
      </c>
      <c r="B1106" s="10">
        <v>1105</v>
      </c>
      <c r="C1106" s="10" t="s">
        <v>1809</v>
      </c>
      <c r="D1106" s="10" t="s">
        <v>1811</v>
      </c>
      <c r="E1106" s="11">
        <v>99967689</v>
      </c>
      <c r="F1106" s="11">
        <v>0</v>
      </c>
      <c r="G1106" s="11">
        <v>-950758740</v>
      </c>
      <c r="H11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06" s="10">
        <f>VALUE(IFERROR(MID(Table1[شرح],11,FIND("سهم",Table1[شرح])-11),0))</f>
        <v>23859</v>
      </c>
      <c r="J1106" s="10" t="str">
        <f>IFERROR(MID(Table1[شرح],FIND("سهم",Table1[شرح])+4,FIND("به نرخ",Table1[شرح])-FIND("سهم",Table1[شرح])-5),"")</f>
        <v>گسترش سرمایه گذاری ایرانیان(وگستر1)</v>
      </c>
      <c r="K1106" s="10" t="str">
        <f>CHOOSE(MID(Table1[تاریخ],6,2),"فروردین","اردیبهشت","خرداد","تیر","مرداد","شهریور","مهر","آبان","آذر","دی","بهمن","اسفند")</f>
        <v>شهریور</v>
      </c>
      <c r="L1106" s="10" t="str">
        <f>LEFT(Table1[[#All],[تاریخ]],4)</f>
        <v>1398</v>
      </c>
      <c r="M1106" s="13" t="str">
        <f>Table1[سال]&amp;"-"&amp;Table1[ماه]</f>
        <v>1398-شهریور</v>
      </c>
      <c r="N1106" s="9"/>
    </row>
    <row r="1107" spans="1:14" ht="15.75" x14ac:dyDescent="0.25">
      <c r="A1107" s="17" t="str">
        <f>IF(AND(C1107&gt;='گزارش روزانه'!$F$2,C1107&lt;='گزارش روزانه'!$F$4,J1107='گزارش روزانه'!$D$6),MAX($A$1:A1106)+1,"")</f>
        <v/>
      </c>
      <c r="B1107" s="10">
        <v>1106</v>
      </c>
      <c r="C1107" s="10" t="s">
        <v>1809</v>
      </c>
      <c r="D1107" s="10" t="s">
        <v>1812</v>
      </c>
      <c r="E1107" s="11">
        <v>121705865</v>
      </c>
      <c r="F1107" s="11">
        <v>0</v>
      </c>
      <c r="G1107" s="11">
        <v>-850791051</v>
      </c>
      <c r="H11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07" s="10">
        <f>VALUE(IFERROR(MID(Table1[شرح],11,FIND("سهم",Table1[شرح])-11),0))</f>
        <v>29110</v>
      </c>
      <c r="J1107" s="10" t="str">
        <f>IFERROR(MID(Table1[شرح],FIND("سهم",Table1[شرح])+4,FIND("به نرخ",Table1[شرح])-FIND("سهم",Table1[شرح])-5),"")</f>
        <v>گسترش سرمایه گذاری ایرانیان(وگستر1)</v>
      </c>
      <c r="K1107" s="10" t="str">
        <f>CHOOSE(MID(Table1[تاریخ],6,2),"فروردین","اردیبهشت","خرداد","تیر","مرداد","شهریور","مهر","آبان","آذر","دی","بهمن","اسفند")</f>
        <v>شهریور</v>
      </c>
      <c r="L1107" s="10" t="str">
        <f>LEFT(Table1[[#All],[تاریخ]],4)</f>
        <v>1398</v>
      </c>
      <c r="M1107" s="13" t="str">
        <f>Table1[سال]&amp;"-"&amp;Table1[ماه]</f>
        <v>1398-شهریور</v>
      </c>
      <c r="N1107" s="9"/>
    </row>
    <row r="1108" spans="1:14" ht="15.75" x14ac:dyDescent="0.25">
      <c r="A1108" s="17" t="str">
        <f>IF(AND(C1108&gt;='گزارش روزانه'!$F$2,C1108&lt;='گزارش روزانه'!$F$4,J1108='گزارش روزانه'!$D$6),MAX($A$1:A1107)+1,"")</f>
        <v/>
      </c>
      <c r="B1108" s="10">
        <v>1107</v>
      </c>
      <c r="C1108" s="10" t="s">
        <v>1809</v>
      </c>
      <c r="D1108" s="10" t="s">
        <v>1813</v>
      </c>
      <c r="E1108" s="11">
        <v>40459969</v>
      </c>
      <c r="F1108" s="11">
        <v>0</v>
      </c>
      <c r="G1108" s="11">
        <v>-729085186</v>
      </c>
      <c r="H11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08" s="10">
        <f>VALUE(IFERROR(MID(Table1[شرح],11,FIND("سهم",Table1[شرح])-11),0))</f>
        <v>9682</v>
      </c>
      <c r="J1108" s="10" t="str">
        <f>IFERROR(MID(Table1[شرح],FIND("سهم",Table1[شرح])+4,FIND("به نرخ",Table1[شرح])-FIND("سهم",Table1[شرح])-5),"")</f>
        <v>گسترش سرمایه گذاری ایرانیان(وگستر1)</v>
      </c>
      <c r="K1108" s="10" t="str">
        <f>CHOOSE(MID(Table1[تاریخ],6,2),"فروردین","اردیبهشت","خرداد","تیر","مرداد","شهریور","مهر","آبان","آذر","دی","بهمن","اسفند")</f>
        <v>شهریور</v>
      </c>
      <c r="L1108" s="10" t="str">
        <f>LEFT(Table1[[#All],[تاریخ]],4)</f>
        <v>1398</v>
      </c>
      <c r="M1108" s="13" t="str">
        <f>Table1[سال]&amp;"-"&amp;Table1[ماه]</f>
        <v>1398-شهریور</v>
      </c>
      <c r="N1108" s="9"/>
    </row>
    <row r="1109" spans="1:14" ht="15.75" x14ac:dyDescent="0.25">
      <c r="A1109" s="17" t="str">
        <f>IF(AND(C1109&gt;='گزارش روزانه'!$F$2,C1109&lt;='گزارش روزانه'!$F$4,J1109='گزارش روزانه'!$D$6),MAX($A$1:A1108)+1,"")</f>
        <v/>
      </c>
      <c r="B1109" s="10">
        <v>1108</v>
      </c>
      <c r="C1109" s="10" t="s">
        <v>1809</v>
      </c>
      <c r="D1109" s="10" t="s">
        <v>1814</v>
      </c>
      <c r="E1109" s="11">
        <v>8347727</v>
      </c>
      <c r="F1109" s="11">
        <v>0</v>
      </c>
      <c r="G1109" s="11">
        <v>-688625217</v>
      </c>
      <c r="H11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09" s="10">
        <f>VALUE(IFERROR(MID(Table1[شرح],11,FIND("سهم",Table1[شرح])-11),0))</f>
        <v>2000</v>
      </c>
      <c r="J1109" s="10" t="str">
        <f>IFERROR(MID(Table1[شرح],FIND("سهم",Table1[شرح])+4,FIND("به نرخ",Table1[شرح])-FIND("سهم",Table1[شرح])-5),"")</f>
        <v>گسترش سرمایه گذاری ایرانیان(وگستر1)</v>
      </c>
      <c r="K1109" s="10" t="str">
        <f>CHOOSE(MID(Table1[تاریخ],6,2),"فروردین","اردیبهشت","خرداد","تیر","مرداد","شهریور","مهر","آبان","آذر","دی","بهمن","اسفند")</f>
        <v>شهریور</v>
      </c>
      <c r="L1109" s="10" t="str">
        <f>LEFT(Table1[[#All],[تاریخ]],4)</f>
        <v>1398</v>
      </c>
      <c r="M1109" s="13" t="str">
        <f>Table1[سال]&amp;"-"&amp;Table1[ماه]</f>
        <v>1398-شهریور</v>
      </c>
      <c r="N1109" s="9"/>
    </row>
    <row r="1110" spans="1:14" ht="15.75" x14ac:dyDescent="0.25">
      <c r="A1110" s="17" t="str">
        <f>IF(AND(C1110&gt;='گزارش روزانه'!$F$2,C1110&lt;='گزارش روزانه'!$F$4,J1110='گزارش روزانه'!$D$6),MAX($A$1:A1109)+1,"")</f>
        <v/>
      </c>
      <c r="B1110" s="10">
        <v>1109</v>
      </c>
      <c r="C1110" s="10" t="s">
        <v>1809</v>
      </c>
      <c r="D1110" s="10" t="s">
        <v>1815</v>
      </c>
      <c r="E1110" s="11">
        <v>656358976</v>
      </c>
      <c r="F1110" s="11">
        <v>0</v>
      </c>
      <c r="G1110" s="11">
        <v>-680277490</v>
      </c>
      <c r="H11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10" s="10">
        <f>VALUE(IFERROR(MID(Table1[شرح],11,FIND("سهم",Table1[شرح])-11),0))</f>
        <v>157444</v>
      </c>
      <c r="J1110" s="10" t="str">
        <f>IFERROR(MID(Table1[شرح],FIND("سهم",Table1[شرح])+4,FIND("به نرخ",Table1[شرح])-FIND("سهم",Table1[شرح])-5),"")</f>
        <v>گسترش سرمایه گذاری ایرانیان(وگستر1)</v>
      </c>
      <c r="K1110" s="10" t="str">
        <f>CHOOSE(MID(Table1[تاریخ],6,2),"فروردین","اردیبهشت","خرداد","تیر","مرداد","شهریور","مهر","آبان","آذر","دی","بهمن","اسفند")</f>
        <v>شهریور</v>
      </c>
      <c r="L1110" s="10" t="str">
        <f>LEFT(Table1[[#All],[تاریخ]],4)</f>
        <v>1398</v>
      </c>
      <c r="M1110" s="13" t="str">
        <f>Table1[سال]&amp;"-"&amp;Table1[ماه]</f>
        <v>1398-شهریور</v>
      </c>
      <c r="N1110" s="9"/>
    </row>
    <row r="1111" spans="1:14" ht="15.75" x14ac:dyDescent="0.25">
      <c r="A1111" s="17" t="str">
        <f>IF(AND(C1111&gt;='گزارش روزانه'!$F$2,C1111&lt;='گزارش روزانه'!$F$4,J1111='گزارش روزانه'!$D$6),MAX($A$1:A1110)+1,"")</f>
        <v/>
      </c>
      <c r="B1111" s="10">
        <v>1110</v>
      </c>
      <c r="C1111" s="10" t="s">
        <v>1809</v>
      </c>
      <c r="D1111" s="10" t="s">
        <v>1816</v>
      </c>
      <c r="E1111" s="11">
        <v>22818899</v>
      </c>
      <c r="F1111" s="11">
        <v>0</v>
      </c>
      <c r="G1111" s="11">
        <v>-23918514</v>
      </c>
      <c r="H11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11" s="10">
        <f>VALUE(IFERROR(MID(Table1[شرح],11,FIND("سهم",Table1[شرح])-11),0))</f>
        <v>5475</v>
      </c>
      <c r="J1111" s="10" t="str">
        <f>IFERROR(MID(Table1[شرح],FIND("سهم",Table1[شرح])+4,FIND("به نرخ",Table1[شرح])-FIND("سهم",Table1[شرح])-5),"")</f>
        <v>گسترش سرمایه گذاری ایرانیان(وگستر1)</v>
      </c>
      <c r="K1111" s="10" t="str">
        <f>CHOOSE(MID(Table1[تاریخ],6,2),"فروردین","اردیبهشت","خرداد","تیر","مرداد","شهریور","مهر","آبان","آذر","دی","بهمن","اسفند")</f>
        <v>شهریور</v>
      </c>
      <c r="L1111" s="10" t="str">
        <f>LEFT(Table1[[#All],[تاریخ]],4)</f>
        <v>1398</v>
      </c>
      <c r="M1111" s="13" t="str">
        <f>Table1[سال]&amp;"-"&amp;Table1[ماه]</f>
        <v>1398-شهریور</v>
      </c>
      <c r="N1111" s="9"/>
    </row>
    <row r="1112" spans="1:14" ht="15.75" x14ac:dyDescent="0.25">
      <c r="A1112" s="17" t="str">
        <f>IF(AND(C1112&gt;='گزارش روزانه'!$F$2,C1112&lt;='گزارش روزانه'!$F$4,J1112='گزارش روزانه'!$D$6),MAX($A$1:A1111)+1,"")</f>
        <v/>
      </c>
      <c r="B1112" s="10">
        <v>1111</v>
      </c>
      <c r="C1112" s="10" t="s">
        <v>1809</v>
      </c>
      <c r="D1112" s="10" t="s">
        <v>1817</v>
      </c>
      <c r="E1112" s="11">
        <v>1137265</v>
      </c>
      <c r="F1112" s="11">
        <v>0</v>
      </c>
      <c r="G1112" s="11">
        <v>-1099615</v>
      </c>
      <c r="H11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12" s="10">
        <f>VALUE(IFERROR(MID(Table1[شرح],11,FIND("سهم",Table1[شرح])-11),0))</f>
        <v>185</v>
      </c>
      <c r="J1112" s="10" t="str">
        <f>IFERROR(MID(Table1[شرح],FIND("سهم",Table1[شرح])+4,FIND("به نرخ",Table1[شرح])-FIND("سهم",Table1[شرح])-5),"")</f>
        <v>پگاه آذربایجان غربی(غشاذر1)</v>
      </c>
      <c r="K1112" s="10" t="str">
        <f>CHOOSE(MID(Table1[تاریخ],6,2),"فروردین","اردیبهشت","خرداد","تیر","مرداد","شهریور","مهر","آبان","آذر","دی","بهمن","اسفند")</f>
        <v>شهریور</v>
      </c>
      <c r="L1112" s="10" t="str">
        <f>LEFT(Table1[[#All],[تاریخ]],4)</f>
        <v>1398</v>
      </c>
      <c r="M1112" s="13" t="str">
        <f>Table1[سال]&amp;"-"&amp;Table1[ماه]</f>
        <v>1398-شهریور</v>
      </c>
      <c r="N1112" s="9"/>
    </row>
    <row r="1113" spans="1:14" ht="15.75" x14ac:dyDescent="0.25">
      <c r="A1113" s="17" t="str">
        <f>IF(AND(C1113&gt;='گزارش روزانه'!$F$2,C1113&lt;='گزارش روزانه'!$F$4,J1113='گزارش روزانه'!$D$6),MAX($A$1:A1112)+1,"")</f>
        <v/>
      </c>
      <c r="B1113" s="10">
        <v>1112</v>
      </c>
      <c r="C1113" s="10" t="s">
        <v>1807</v>
      </c>
      <c r="D1113" s="10" t="s">
        <v>1808</v>
      </c>
      <c r="E1113" s="11">
        <v>0</v>
      </c>
      <c r="F1113" s="11">
        <v>1100000</v>
      </c>
      <c r="G1113" s="11">
        <v>-999204030</v>
      </c>
      <c r="H11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113" s="10">
        <f>VALUE(IFERROR(MID(Table1[شرح],11,FIND("سهم",Table1[شرح])-11),0))</f>
        <v>0</v>
      </c>
      <c r="J1113" s="10" t="str">
        <f>IFERROR(MID(Table1[شرح],FIND("سهم",Table1[شرح])+4,FIND("به نرخ",Table1[شرح])-FIND("سهم",Table1[شرح])-5),"")</f>
        <v/>
      </c>
      <c r="K1113" s="10" t="str">
        <f>CHOOSE(MID(Table1[تاریخ],6,2),"فروردین","اردیبهشت","خرداد","تیر","مرداد","شهریور","مهر","آبان","آذر","دی","بهمن","اسفند")</f>
        <v>شهریور</v>
      </c>
      <c r="L1113" s="10" t="str">
        <f>LEFT(Table1[[#All],[تاریخ]],4)</f>
        <v>1398</v>
      </c>
      <c r="M1113" s="13" t="str">
        <f>Table1[سال]&amp;"-"&amp;Table1[ماه]</f>
        <v>1398-شهریور</v>
      </c>
      <c r="N1113" s="9"/>
    </row>
    <row r="1114" spans="1:14" ht="15.75" x14ac:dyDescent="0.25">
      <c r="A1114" s="17" t="str">
        <f>IF(AND(C1114&gt;='گزارش روزانه'!$F$2,C1114&lt;='گزارش روزانه'!$F$4,J1114='گزارش روزانه'!$D$6),MAX($A$1:A1113)+1,"")</f>
        <v/>
      </c>
      <c r="B1114" s="10">
        <v>1113</v>
      </c>
      <c r="C1114" s="10" t="s">
        <v>1804</v>
      </c>
      <c r="D1114" s="10" t="s">
        <v>1805</v>
      </c>
      <c r="E1114" s="11">
        <v>0</v>
      </c>
      <c r="F1114" s="11">
        <v>25000000</v>
      </c>
      <c r="G1114" s="11">
        <v>-963904030</v>
      </c>
      <c r="H11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114" s="10">
        <f>VALUE(IFERROR(MID(Table1[شرح],11,FIND("سهم",Table1[شرح])-11),0))</f>
        <v>0</v>
      </c>
      <c r="J1114" s="10" t="str">
        <f>IFERROR(MID(Table1[شرح],FIND("سهم",Table1[شرح])+4,FIND("به نرخ",Table1[شرح])-FIND("سهم",Table1[شرح])-5),"")</f>
        <v/>
      </c>
      <c r="K1114" s="10" t="str">
        <f>CHOOSE(MID(Table1[تاریخ],6,2),"فروردین","اردیبهشت","خرداد","تیر","مرداد","شهریور","مهر","آبان","آذر","دی","بهمن","اسفند")</f>
        <v>شهریور</v>
      </c>
      <c r="L1114" s="10" t="str">
        <f>LEFT(Table1[[#All],[تاریخ]],4)</f>
        <v>1398</v>
      </c>
      <c r="M1114" s="13" t="str">
        <f>Table1[سال]&amp;"-"&amp;Table1[ماه]</f>
        <v>1398-شهریور</v>
      </c>
      <c r="N1114" s="9"/>
    </row>
    <row r="1115" spans="1:14" ht="15.75" x14ac:dyDescent="0.25">
      <c r="A1115" s="17" t="str">
        <f>IF(AND(C1115&gt;='گزارش روزانه'!$F$2,C1115&lt;='گزارش روزانه'!$F$4,J1115='گزارش روزانه'!$D$6),MAX($A$1:A1114)+1,"")</f>
        <v/>
      </c>
      <c r="B1115" s="10">
        <v>1114</v>
      </c>
      <c r="C1115" s="10" t="s">
        <v>1804</v>
      </c>
      <c r="D1115" s="10" t="s">
        <v>1806</v>
      </c>
      <c r="E1115" s="11">
        <v>0</v>
      </c>
      <c r="F1115" s="11">
        <v>10300000</v>
      </c>
      <c r="G1115" s="11">
        <v>-988904030</v>
      </c>
      <c r="H11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115" s="10">
        <f>VALUE(IFERROR(MID(Table1[شرح],11,FIND("سهم",Table1[شرح])-11),0))</f>
        <v>0</v>
      </c>
      <c r="J1115" s="10" t="str">
        <f>IFERROR(MID(Table1[شرح],FIND("سهم",Table1[شرح])+4,FIND("به نرخ",Table1[شرح])-FIND("سهم",Table1[شرح])-5),"")</f>
        <v/>
      </c>
      <c r="K1115" s="10" t="str">
        <f>CHOOSE(MID(Table1[تاریخ],6,2),"فروردین","اردیبهشت","خرداد","تیر","مرداد","شهریور","مهر","آبان","آذر","دی","بهمن","اسفند")</f>
        <v>شهریور</v>
      </c>
      <c r="L1115" s="10" t="str">
        <f>LEFT(Table1[[#All],[تاریخ]],4)</f>
        <v>1398</v>
      </c>
      <c r="M1115" s="13" t="str">
        <f>Table1[سال]&amp;"-"&amp;Table1[ماه]</f>
        <v>1398-شهریور</v>
      </c>
      <c r="N1115" s="9"/>
    </row>
    <row r="1116" spans="1:14" ht="15.75" x14ac:dyDescent="0.25">
      <c r="A1116" s="17" t="str">
        <f>IF(AND(C1116&gt;='گزارش روزانه'!$F$2,C1116&lt;='گزارش روزانه'!$F$4,J1116='گزارش روزانه'!$D$6),MAX($A$1:A1115)+1,"")</f>
        <v/>
      </c>
      <c r="B1116" s="10">
        <v>1115</v>
      </c>
      <c r="C1116" s="10" t="s">
        <v>1801</v>
      </c>
      <c r="D1116" s="10" t="s">
        <v>1802</v>
      </c>
      <c r="E1116" s="11">
        <v>23746317</v>
      </c>
      <c r="F1116" s="11">
        <v>0</v>
      </c>
      <c r="G1116" s="11">
        <v>-999985692</v>
      </c>
      <c r="H11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16" s="10">
        <f>VALUE(IFERROR(MID(Table1[شرح],11,FIND("سهم",Table1[شرح])-11),0))</f>
        <v>770</v>
      </c>
      <c r="J1116" s="10" t="str">
        <f>IFERROR(MID(Table1[شرح],FIND("سهم",Table1[شرح])+4,FIND("به نرخ",Table1[شرح])-FIND("سهم",Table1[شرح])-5),"")</f>
        <v>شیر پاستوریزه پگاه فارس(غفارس1)</v>
      </c>
      <c r="K1116" s="10" t="str">
        <f>CHOOSE(MID(Table1[تاریخ],6,2),"فروردین","اردیبهشت","خرداد","تیر","مرداد","شهریور","مهر","آبان","آذر","دی","بهمن","اسفند")</f>
        <v>شهریور</v>
      </c>
      <c r="L1116" s="10" t="str">
        <f>LEFT(Table1[[#All],[تاریخ]],4)</f>
        <v>1398</v>
      </c>
      <c r="M1116" s="13" t="str">
        <f>Table1[سال]&amp;"-"&amp;Table1[ماه]</f>
        <v>1398-شهریور</v>
      </c>
      <c r="N1116" s="9"/>
    </row>
    <row r="1117" spans="1:14" ht="15.75" x14ac:dyDescent="0.25">
      <c r="A1117" s="17" t="str">
        <f>IF(AND(C1117&gt;='گزارش روزانه'!$F$2,C1117&lt;='گزارش روزانه'!$F$4,J1117='گزارش روزانه'!$D$6),MAX($A$1:A1116)+1,"")</f>
        <v/>
      </c>
      <c r="B1117" s="10">
        <v>1116</v>
      </c>
      <c r="C1117" s="10" t="s">
        <v>1801</v>
      </c>
      <c r="D1117" s="10" t="s">
        <v>1803</v>
      </c>
      <c r="E1117" s="11">
        <v>12335345</v>
      </c>
      <c r="F1117" s="11">
        <v>0</v>
      </c>
      <c r="G1117" s="11">
        <v>-976239375</v>
      </c>
      <c r="H11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17" s="10">
        <f>VALUE(IFERROR(MID(Table1[شرح],11,FIND("سهم",Table1[شرح])-11),0))</f>
        <v>400</v>
      </c>
      <c r="J1117" s="10" t="str">
        <f>IFERROR(MID(Table1[شرح],FIND("سهم",Table1[شرح])+4,FIND("به نرخ",Table1[شرح])-FIND("سهم",Table1[شرح])-5),"")</f>
        <v>شیر پاستوریزه پگاه فارس(غفارس1)</v>
      </c>
      <c r="K1117" s="10" t="str">
        <f>CHOOSE(MID(Table1[تاریخ],6,2),"فروردین","اردیبهشت","خرداد","تیر","مرداد","شهریور","مهر","آبان","آذر","دی","بهمن","اسفند")</f>
        <v>شهریور</v>
      </c>
      <c r="L1117" s="10" t="str">
        <f>LEFT(Table1[[#All],[تاریخ]],4)</f>
        <v>1398</v>
      </c>
      <c r="M1117" s="13" t="str">
        <f>Table1[سال]&amp;"-"&amp;Table1[ماه]</f>
        <v>1398-شهریور</v>
      </c>
      <c r="N1117" s="9"/>
    </row>
    <row r="1118" spans="1:14" ht="15.75" x14ac:dyDescent="0.25">
      <c r="A1118" s="17" t="str">
        <f>IF(AND(C1118&gt;='گزارش روزانه'!$F$2,C1118&lt;='گزارش روزانه'!$F$4,J1118='گزارش روزانه'!$D$6),MAX($A$1:A1117)+1,"")</f>
        <v/>
      </c>
      <c r="B1118" s="10">
        <v>1117</v>
      </c>
      <c r="C1118" s="10" t="s">
        <v>1768</v>
      </c>
      <c r="D1118" s="10" t="s">
        <v>1769</v>
      </c>
      <c r="E1118" s="11">
        <v>241540738</v>
      </c>
      <c r="F1118" s="11">
        <v>0</v>
      </c>
      <c r="G1118" s="11">
        <v>-999994436</v>
      </c>
      <c r="H11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18" s="10">
        <f>VALUE(IFERROR(MID(Table1[شرح],11,FIND("سهم",Table1[شرح])-11),0))</f>
        <v>7777</v>
      </c>
      <c r="J1118" s="10" t="str">
        <f>IFERROR(MID(Table1[شرح],FIND("سهم",Table1[شرح])+4,FIND("به نرخ",Table1[شرح])-FIND("سهم",Table1[شرح])-5),"")</f>
        <v>پخش هجرت(هجرت1)</v>
      </c>
      <c r="K1118" s="10" t="str">
        <f>CHOOSE(MID(Table1[تاریخ],6,2),"فروردین","اردیبهشت","خرداد","تیر","مرداد","شهریور","مهر","آبان","آذر","دی","بهمن","اسفند")</f>
        <v>شهریور</v>
      </c>
      <c r="L1118" s="10" t="str">
        <f>LEFT(Table1[[#All],[تاریخ]],4)</f>
        <v>1398</v>
      </c>
      <c r="M1118" s="13" t="str">
        <f>Table1[سال]&amp;"-"&amp;Table1[ماه]</f>
        <v>1398-شهریور</v>
      </c>
      <c r="N1118" s="9"/>
    </row>
    <row r="1119" spans="1:14" ht="15.75" x14ac:dyDescent="0.25">
      <c r="A1119" s="17" t="str">
        <f>IF(AND(C1119&gt;='گزارش روزانه'!$F$2,C1119&lt;='گزارش روزانه'!$F$4,J1119='گزارش روزانه'!$D$6),MAX($A$1:A1118)+1,"")</f>
        <v/>
      </c>
      <c r="B1119" s="10">
        <v>1118</v>
      </c>
      <c r="C1119" s="10" t="s">
        <v>1768</v>
      </c>
      <c r="D1119" s="10" t="s">
        <v>1770</v>
      </c>
      <c r="E1119" s="11">
        <v>6987448</v>
      </c>
      <c r="F1119" s="11">
        <v>0</v>
      </c>
      <c r="G1119" s="11">
        <v>-758453698</v>
      </c>
      <c r="H11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19" s="10">
        <f>VALUE(IFERROR(MID(Table1[شرح],11,FIND("سهم",Table1[شرح])-11),0))</f>
        <v>225</v>
      </c>
      <c r="J1119" s="10" t="str">
        <f>IFERROR(MID(Table1[شرح],FIND("سهم",Table1[شرح])+4,FIND("به نرخ",Table1[شرح])-FIND("سهم",Table1[شرح])-5),"")</f>
        <v>پخش هجرت(هجرت1)</v>
      </c>
      <c r="K1119" s="10" t="str">
        <f>CHOOSE(MID(Table1[تاریخ],6,2),"فروردین","اردیبهشت","خرداد","تیر","مرداد","شهریور","مهر","آبان","آذر","دی","بهمن","اسفند")</f>
        <v>شهریور</v>
      </c>
      <c r="L1119" s="10" t="str">
        <f>LEFT(Table1[[#All],[تاریخ]],4)</f>
        <v>1398</v>
      </c>
      <c r="M1119" s="13" t="str">
        <f>Table1[سال]&amp;"-"&amp;Table1[ماه]</f>
        <v>1398-شهریور</v>
      </c>
      <c r="N1119" s="9"/>
    </row>
    <row r="1120" spans="1:14" ht="15.75" x14ac:dyDescent="0.25">
      <c r="A1120" s="17" t="str">
        <f>IF(AND(C1120&gt;='گزارش روزانه'!$F$2,C1120&lt;='گزارش روزانه'!$F$4,J1120='گزارش روزانه'!$D$6),MAX($A$1:A1119)+1,"")</f>
        <v/>
      </c>
      <c r="B1120" s="10">
        <v>1119</v>
      </c>
      <c r="C1120" s="10" t="s">
        <v>1768</v>
      </c>
      <c r="D1120" s="10" t="s">
        <v>1771</v>
      </c>
      <c r="E1120" s="11">
        <v>3508798</v>
      </c>
      <c r="F1120" s="11">
        <v>0</v>
      </c>
      <c r="G1120" s="11">
        <v>-751466250</v>
      </c>
      <c r="H11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0" s="10">
        <f>VALUE(IFERROR(MID(Table1[شرح],11,FIND("سهم",Table1[شرح])-11),0))</f>
        <v>113</v>
      </c>
      <c r="J1120" s="10" t="str">
        <f>IFERROR(MID(Table1[شرح],FIND("سهم",Table1[شرح])+4,FIND("به نرخ",Table1[شرح])-FIND("سهم",Table1[شرح])-5),"")</f>
        <v>پخش هجرت(هجرت1)</v>
      </c>
      <c r="K1120" s="10" t="str">
        <f>CHOOSE(MID(Table1[تاریخ],6,2),"فروردین","اردیبهشت","خرداد","تیر","مرداد","شهریور","مهر","آبان","آذر","دی","بهمن","اسفند")</f>
        <v>شهریور</v>
      </c>
      <c r="L1120" s="10" t="str">
        <f>LEFT(Table1[[#All],[تاریخ]],4)</f>
        <v>1398</v>
      </c>
      <c r="M1120" s="13" t="str">
        <f>Table1[سال]&amp;"-"&amp;Table1[ماه]</f>
        <v>1398-شهریور</v>
      </c>
      <c r="N1120" s="9"/>
    </row>
    <row r="1121" spans="1:14" ht="15.75" x14ac:dyDescent="0.25">
      <c r="A1121" s="17" t="str">
        <f>IF(AND(C1121&gt;='گزارش روزانه'!$F$2,C1121&lt;='گزارش روزانه'!$F$4,J1121='گزارش روزانه'!$D$6),MAX($A$1:A1120)+1,"")</f>
        <v/>
      </c>
      <c r="B1121" s="10">
        <v>1120</v>
      </c>
      <c r="C1121" s="10" t="s">
        <v>1768</v>
      </c>
      <c r="D1121" s="10" t="s">
        <v>1772</v>
      </c>
      <c r="E1121" s="11">
        <v>32882289</v>
      </c>
      <c r="F1121" s="11">
        <v>0</v>
      </c>
      <c r="G1121" s="11">
        <v>-747957452</v>
      </c>
      <c r="H11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1" s="10">
        <f>VALUE(IFERROR(MID(Table1[شرح],11,FIND("سهم",Table1[شرح])-11),0))</f>
        <v>1059</v>
      </c>
      <c r="J1121" s="10" t="str">
        <f>IFERROR(MID(Table1[شرح],FIND("سهم",Table1[شرح])+4,FIND("به نرخ",Table1[شرح])-FIND("سهم",Table1[شرح])-5),"")</f>
        <v>پخش هجرت(هجرت1)</v>
      </c>
      <c r="K1121" s="10" t="str">
        <f>CHOOSE(MID(Table1[تاریخ],6,2),"فروردین","اردیبهشت","خرداد","تیر","مرداد","شهریور","مهر","آبان","آذر","دی","بهمن","اسفند")</f>
        <v>شهریور</v>
      </c>
      <c r="L1121" s="10" t="str">
        <f>LEFT(Table1[[#All],[تاریخ]],4)</f>
        <v>1398</v>
      </c>
      <c r="M1121" s="13" t="str">
        <f>Table1[سال]&amp;"-"&amp;Table1[ماه]</f>
        <v>1398-شهریور</v>
      </c>
      <c r="N1121" s="9"/>
    </row>
    <row r="1122" spans="1:14" ht="15.75" x14ac:dyDescent="0.25">
      <c r="A1122" s="17" t="str">
        <f>IF(AND(C1122&gt;='گزارش روزانه'!$F$2,C1122&lt;='گزارش روزانه'!$F$4,J1122='گزارش روزانه'!$D$6),MAX($A$1:A1121)+1,"")</f>
        <v/>
      </c>
      <c r="B1122" s="10">
        <v>1121</v>
      </c>
      <c r="C1122" s="10" t="s">
        <v>1768</v>
      </c>
      <c r="D1122" s="10" t="s">
        <v>1773</v>
      </c>
      <c r="E1122" s="11">
        <v>3911198</v>
      </c>
      <c r="F1122" s="11">
        <v>0</v>
      </c>
      <c r="G1122" s="11">
        <v>-715075163</v>
      </c>
      <c r="H11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2" s="10">
        <f>VALUE(IFERROR(MID(Table1[شرح],11,FIND("سهم",Table1[شرح])-11),0))</f>
        <v>126</v>
      </c>
      <c r="J1122" s="10" t="str">
        <f>IFERROR(MID(Table1[شرح],FIND("سهم",Table1[شرح])+4,FIND("به نرخ",Table1[شرح])-FIND("سهم",Table1[شرح])-5),"")</f>
        <v>پخش هجرت(هجرت1)</v>
      </c>
      <c r="K1122" s="10" t="str">
        <f>CHOOSE(MID(Table1[تاریخ],6,2),"فروردین","اردیبهشت","خرداد","تیر","مرداد","شهریور","مهر","آبان","آذر","دی","بهمن","اسفند")</f>
        <v>شهریور</v>
      </c>
      <c r="L1122" s="10" t="str">
        <f>LEFT(Table1[[#All],[تاریخ]],4)</f>
        <v>1398</v>
      </c>
      <c r="M1122" s="13" t="str">
        <f>Table1[سال]&amp;"-"&amp;Table1[ماه]</f>
        <v>1398-شهریور</v>
      </c>
      <c r="N1122" s="9"/>
    </row>
    <row r="1123" spans="1:14" ht="15.75" x14ac:dyDescent="0.25">
      <c r="A1123" s="17" t="str">
        <f>IF(AND(C1123&gt;='گزارش روزانه'!$F$2,C1123&lt;='گزارش روزانه'!$F$4,J1123='گزارش روزانه'!$D$6),MAX($A$1:A1122)+1,"")</f>
        <v/>
      </c>
      <c r="B1123" s="10">
        <v>1122</v>
      </c>
      <c r="C1123" s="10" t="s">
        <v>1768</v>
      </c>
      <c r="D1123" s="10" t="s">
        <v>1774</v>
      </c>
      <c r="E1123" s="11">
        <v>141405746</v>
      </c>
      <c r="F1123" s="11">
        <v>0</v>
      </c>
      <c r="G1123" s="11">
        <v>-711163965</v>
      </c>
      <c r="H11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3" s="10">
        <f>VALUE(IFERROR(MID(Table1[شرح],11,FIND("سهم",Table1[شرح])-11),0))</f>
        <v>4556</v>
      </c>
      <c r="J1123" s="10" t="str">
        <f>IFERROR(MID(Table1[شرح],FIND("سهم",Table1[شرح])+4,FIND("به نرخ",Table1[شرح])-FIND("سهم",Table1[شرح])-5),"")</f>
        <v>پخش هجرت(هجرت1)</v>
      </c>
      <c r="K1123" s="10" t="str">
        <f>CHOOSE(MID(Table1[تاریخ],6,2),"فروردین","اردیبهشت","خرداد","تیر","مرداد","شهریور","مهر","آبان","آذر","دی","بهمن","اسفند")</f>
        <v>شهریور</v>
      </c>
      <c r="L1123" s="10" t="str">
        <f>LEFT(Table1[[#All],[تاریخ]],4)</f>
        <v>1398</v>
      </c>
      <c r="M1123" s="13" t="str">
        <f>Table1[سال]&amp;"-"&amp;Table1[ماه]</f>
        <v>1398-شهریور</v>
      </c>
      <c r="N1123" s="9"/>
    </row>
    <row r="1124" spans="1:14" ht="15.75" x14ac:dyDescent="0.25">
      <c r="A1124" s="17" t="str">
        <f>IF(AND(C1124&gt;='گزارش روزانه'!$F$2,C1124&lt;='گزارش روزانه'!$F$4,J1124='گزارش روزانه'!$D$6),MAX($A$1:A1123)+1,"")</f>
        <v/>
      </c>
      <c r="B1124" s="10">
        <v>1123</v>
      </c>
      <c r="C1124" s="10" t="s">
        <v>1768</v>
      </c>
      <c r="D1124" s="10" t="s">
        <v>1775</v>
      </c>
      <c r="E1124" s="11">
        <v>13777415</v>
      </c>
      <c r="F1124" s="11">
        <v>0</v>
      </c>
      <c r="G1124" s="11">
        <v>-569758219</v>
      </c>
      <c r="H11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4" s="10">
        <f>VALUE(IFERROR(MID(Table1[شرح],11,FIND("سهم",Table1[شرح])-11),0))</f>
        <v>444</v>
      </c>
      <c r="J1124" s="10" t="str">
        <f>IFERROR(MID(Table1[شرح],FIND("سهم",Table1[شرح])+4,FIND("به نرخ",Table1[شرح])-FIND("سهم",Table1[شرح])-5),"")</f>
        <v>پخش هجرت(هجرت1)</v>
      </c>
      <c r="K1124" s="10" t="str">
        <f>CHOOSE(MID(Table1[تاریخ],6,2),"فروردین","اردیبهشت","خرداد","تیر","مرداد","شهریور","مهر","آبان","آذر","دی","بهمن","اسفند")</f>
        <v>شهریور</v>
      </c>
      <c r="L1124" s="10" t="str">
        <f>LEFT(Table1[[#All],[تاریخ]],4)</f>
        <v>1398</v>
      </c>
      <c r="M1124" s="13" t="str">
        <f>Table1[سال]&amp;"-"&amp;Table1[ماه]</f>
        <v>1398-شهریور</v>
      </c>
      <c r="N1124" s="9"/>
    </row>
    <row r="1125" spans="1:14" ht="15.75" x14ac:dyDescent="0.25">
      <c r="A1125" s="17" t="str">
        <f>IF(AND(C1125&gt;='گزارش روزانه'!$F$2,C1125&lt;='گزارش روزانه'!$F$4,J1125='گزارش روزانه'!$D$6),MAX($A$1:A1124)+1,"")</f>
        <v/>
      </c>
      <c r="B1125" s="10">
        <v>1124</v>
      </c>
      <c r="C1125" s="10" t="s">
        <v>1768</v>
      </c>
      <c r="D1125" s="10" t="s">
        <v>1776</v>
      </c>
      <c r="E1125" s="11">
        <v>90836604</v>
      </c>
      <c r="F1125" s="11">
        <v>0</v>
      </c>
      <c r="G1125" s="11">
        <v>-555980804</v>
      </c>
      <c r="H11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5" s="10">
        <f>VALUE(IFERROR(MID(Table1[شرح],11,FIND("سهم",Table1[شرح])-11),0))</f>
        <v>2972</v>
      </c>
      <c r="J1125" s="10" t="str">
        <f>IFERROR(MID(Table1[شرح],FIND("سهم",Table1[شرح])+4,FIND("به نرخ",Table1[شرح])-FIND("سهم",Table1[شرح])-5),"")</f>
        <v>پخش هجرت(هجرت1)</v>
      </c>
      <c r="K1125" s="10" t="str">
        <f>CHOOSE(MID(Table1[تاریخ],6,2),"فروردین","اردیبهشت","خرداد","تیر","مرداد","شهریور","مهر","آبان","آذر","دی","بهمن","اسفند")</f>
        <v>شهریور</v>
      </c>
      <c r="L1125" s="10" t="str">
        <f>LEFT(Table1[[#All],[تاریخ]],4)</f>
        <v>1398</v>
      </c>
      <c r="M1125" s="13" t="str">
        <f>Table1[سال]&amp;"-"&amp;Table1[ماه]</f>
        <v>1398-شهریور</v>
      </c>
      <c r="N1125" s="9"/>
    </row>
    <row r="1126" spans="1:14" ht="15.75" x14ac:dyDescent="0.25">
      <c r="A1126" s="17" t="str">
        <f>IF(AND(C1126&gt;='گزارش روزانه'!$F$2,C1126&lt;='گزارش روزانه'!$F$4,J1126='گزارش روزانه'!$D$6),MAX($A$1:A1125)+1,"")</f>
        <v/>
      </c>
      <c r="B1126" s="10">
        <v>1125</v>
      </c>
      <c r="C1126" s="10" t="s">
        <v>1768</v>
      </c>
      <c r="D1126" s="10" t="s">
        <v>1777</v>
      </c>
      <c r="E1126" s="11">
        <v>3453630</v>
      </c>
      <c r="F1126" s="11">
        <v>0</v>
      </c>
      <c r="G1126" s="11">
        <v>-465144200</v>
      </c>
      <c r="H11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6" s="10">
        <f>VALUE(IFERROR(MID(Table1[شرح],11,FIND("سهم",Table1[شرح])-11),0))</f>
        <v>113</v>
      </c>
      <c r="J1126" s="10" t="str">
        <f>IFERROR(MID(Table1[شرح],FIND("سهم",Table1[شرح])+4,FIND("به نرخ",Table1[شرح])-FIND("سهم",Table1[شرح])-5),"")</f>
        <v>پخش هجرت(هجرت1)</v>
      </c>
      <c r="K1126" s="10" t="str">
        <f>CHOOSE(MID(Table1[تاریخ],6,2),"فروردین","اردیبهشت","خرداد","تیر","مرداد","شهریور","مهر","آبان","آذر","دی","بهمن","اسفند")</f>
        <v>شهریور</v>
      </c>
      <c r="L1126" s="10" t="str">
        <f>LEFT(Table1[[#All],[تاریخ]],4)</f>
        <v>1398</v>
      </c>
      <c r="M1126" s="13" t="str">
        <f>Table1[سال]&amp;"-"&amp;Table1[ماه]</f>
        <v>1398-شهریور</v>
      </c>
      <c r="N1126" s="9"/>
    </row>
    <row r="1127" spans="1:14" ht="15.75" x14ac:dyDescent="0.25">
      <c r="A1127" s="17" t="str">
        <f>IF(AND(C1127&gt;='گزارش روزانه'!$F$2,C1127&lt;='گزارش روزانه'!$F$4,J1127='گزارش روزانه'!$D$6),MAX($A$1:A1126)+1,"")</f>
        <v/>
      </c>
      <c r="B1127" s="10">
        <v>1126</v>
      </c>
      <c r="C1127" s="10" t="s">
        <v>1768</v>
      </c>
      <c r="D1127" s="10" t="s">
        <v>1778</v>
      </c>
      <c r="E1127" s="11">
        <v>362665055</v>
      </c>
      <c r="F1127" s="11">
        <v>0</v>
      </c>
      <c r="G1127" s="11">
        <v>-461690570</v>
      </c>
      <c r="H11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7" s="10">
        <f>VALUE(IFERROR(MID(Table1[شرح],11,FIND("سهم",Table1[شرح])-11),0))</f>
        <v>12940</v>
      </c>
      <c r="J1127" s="10" t="str">
        <f>IFERROR(MID(Table1[شرح],FIND("سهم",Table1[شرح])+4,FIND("به نرخ",Table1[شرح])-FIND("سهم",Table1[شرح])-5),"")</f>
        <v>شیر پاستوریزه پگاه گلپایگان(غگلپا1)</v>
      </c>
      <c r="K1127" s="10" t="str">
        <f>CHOOSE(MID(Table1[تاریخ],6,2),"فروردین","اردیبهشت","خرداد","تیر","مرداد","شهریور","مهر","آبان","آذر","دی","بهمن","اسفند")</f>
        <v>شهریور</v>
      </c>
      <c r="L1127" s="10" t="str">
        <f>LEFT(Table1[[#All],[تاریخ]],4)</f>
        <v>1398</v>
      </c>
      <c r="M1127" s="13" t="str">
        <f>Table1[سال]&amp;"-"&amp;Table1[ماه]</f>
        <v>1398-شهریور</v>
      </c>
      <c r="N1127" s="9"/>
    </row>
    <row r="1128" spans="1:14" ht="15.75" x14ac:dyDescent="0.25">
      <c r="A1128" s="17" t="str">
        <f>IF(AND(C1128&gt;='گزارش روزانه'!$F$2,C1128&lt;='گزارش روزانه'!$F$4,J1128='گزارش روزانه'!$D$6),MAX($A$1:A1127)+1,"")</f>
        <v/>
      </c>
      <c r="B1128" s="10">
        <v>1127</v>
      </c>
      <c r="C1128" s="10" t="s">
        <v>1768</v>
      </c>
      <c r="D1128" s="10" t="s">
        <v>1779</v>
      </c>
      <c r="E1128" s="11">
        <v>271225792</v>
      </c>
      <c r="F1128" s="11">
        <v>0</v>
      </c>
      <c r="G1128" s="11">
        <v>-99025515</v>
      </c>
      <c r="H11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8" s="10">
        <f>VALUE(IFERROR(MID(Table1[شرح],11,FIND("سهم",Table1[شرح])-11),0))</f>
        <v>10000</v>
      </c>
      <c r="J1128" s="10" t="str">
        <f>IFERROR(MID(Table1[شرح],FIND("سهم",Table1[شرح])+4,FIND("به نرخ",Table1[شرح])-FIND("سهم",Table1[شرح])-5),"")</f>
        <v>شیر پاستوریزه پگاه گلپایگان(غگلپا1)</v>
      </c>
      <c r="K1128" s="10" t="str">
        <f>CHOOSE(MID(Table1[تاریخ],6,2),"فروردین","اردیبهشت","خرداد","تیر","مرداد","شهریور","مهر","آبان","آذر","دی","بهمن","اسفند")</f>
        <v>شهریور</v>
      </c>
      <c r="L1128" s="10" t="str">
        <f>LEFT(Table1[[#All],[تاریخ]],4)</f>
        <v>1398</v>
      </c>
      <c r="M1128" s="13" t="str">
        <f>Table1[سال]&amp;"-"&amp;Table1[ماه]</f>
        <v>1398-شهریور</v>
      </c>
      <c r="N1128" s="9"/>
    </row>
    <row r="1129" spans="1:14" ht="15.75" x14ac:dyDescent="0.25">
      <c r="A1129" s="17" t="str">
        <f>IF(AND(C1129&gt;='گزارش روزانه'!$F$2,C1129&lt;='گزارش روزانه'!$F$4,J1129='گزارش روزانه'!$D$6),MAX($A$1:A1128)+1,"")</f>
        <v/>
      </c>
      <c r="B1129" s="10">
        <v>1128</v>
      </c>
      <c r="C1129" s="10" t="s">
        <v>1768</v>
      </c>
      <c r="D1129" s="10" t="s">
        <v>1780</v>
      </c>
      <c r="E1129" s="11">
        <v>142644680</v>
      </c>
      <c r="F1129" s="11">
        <v>0</v>
      </c>
      <c r="G1129" s="11">
        <v>172200277</v>
      </c>
      <c r="H11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29" s="10">
        <f>VALUE(IFERROR(MID(Table1[شرح],11,FIND("سهم",Table1[شرح])-11),0))</f>
        <v>10000</v>
      </c>
      <c r="J1129" s="10" t="str">
        <f>IFERROR(MID(Table1[شرح],FIND("سهم",Table1[شرح])+4,FIND("به نرخ",Table1[شرح])-FIND("سهم",Table1[شرح])-5),"")</f>
        <v>شیر پگاه آذربایجان شرقی(غپآذر1)</v>
      </c>
      <c r="K1129" s="10" t="str">
        <f>CHOOSE(MID(Table1[تاریخ],6,2),"فروردین","اردیبهشت","خرداد","تیر","مرداد","شهریور","مهر","آبان","آذر","دی","بهمن","اسفند")</f>
        <v>شهریور</v>
      </c>
      <c r="L1129" s="10" t="str">
        <f>LEFT(Table1[[#All],[تاریخ]],4)</f>
        <v>1398</v>
      </c>
      <c r="M1129" s="13" t="str">
        <f>Table1[سال]&amp;"-"&amp;Table1[ماه]</f>
        <v>1398-شهریور</v>
      </c>
      <c r="N1129" s="9"/>
    </row>
    <row r="1130" spans="1:14" ht="15.75" x14ac:dyDescent="0.25">
      <c r="A1130" s="17" t="str">
        <f>IF(AND(C1130&gt;='گزارش روزانه'!$F$2,C1130&lt;='گزارش روزانه'!$F$4,J1130='گزارش روزانه'!$D$6),MAX($A$1:A1129)+1,"")</f>
        <v/>
      </c>
      <c r="B1130" s="10">
        <v>1129</v>
      </c>
      <c r="C1130" s="10" t="s">
        <v>1768</v>
      </c>
      <c r="D1130" s="10" t="s">
        <v>1781</v>
      </c>
      <c r="E1130" s="11">
        <v>839895882</v>
      </c>
      <c r="F1130" s="11">
        <v>0</v>
      </c>
      <c r="G1130" s="11">
        <v>314844957</v>
      </c>
      <c r="H11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0" s="10">
        <f>VALUE(IFERROR(MID(Table1[شرح],11,FIND("سهم",Table1[شرح])-11),0))</f>
        <v>30000</v>
      </c>
      <c r="J1130" s="10" t="str">
        <f>IFERROR(MID(Table1[شرح],FIND("سهم",Table1[شرح])+4,FIND("به نرخ",Table1[شرح])-FIND("سهم",Table1[شرح])-5),"")</f>
        <v>شیر پاستوریزه پگاه فارس(غفارس1)</v>
      </c>
      <c r="K1130" s="10" t="str">
        <f>CHOOSE(MID(Table1[تاریخ],6,2),"فروردین","اردیبهشت","خرداد","تیر","مرداد","شهریور","مهر","آبان","آذر","دی","بهمن","اسفند")</f>
        <v>شهریور</v>
      </c>
      <c r="L1130" s="10" t="str">
        <f>LEFT(Table1[[#All],[تاریخ]],4)</f>
        <v>1398</v>
      </c>
      <c r="M1130" s="13" t="str">
        <f>Table1[سال]&amp;"-"&amp;Table1[ماه]</f>
        <v>1398-شهریور</v>
      </c>
      <c r="N1130" s="9"/>
    </row>
    <row r="1131" spans="1:14" ht="15.75" x14ac:dyDescent="0.25">
      <c r="A1131" s="17" t="str">
        <f>IF(AND(C1131&gt;='گزارش روزانه'!$F$2,C1131&lt;='گزارش روزانه'!$F$4,J1131='گزارش روزانه'!$D$6),MAX($A$1:A1130)+1,"")</f>
        <v/>
      </c>
      <c r="B1131" s="10">
        <v>1130</v>
      </c>
      <c r="C1131" s="10" t="s">
        <v>1768</v>
      </c>
      <c r="D1131" s="10" t="s">
        <v>1782</v>
      </c>
      <c r="E1131" s="11">
        <v>64435128</v>
      </c>
      <c r="F1131" s="11">
        <v>0</v>
      </c>
      <c r="G1131" s="11">
        <v>1154740839</v>
      </c>
      <c r="H11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1" s="10">
        <f>VALUE(IFERROR(MID(Table1[شرح],11,FIND("سهم",Table1[شرح])-11),0))</f>
        <v>7239</v>
      </c>
      <c r="J1131" s="10" t="str">
        <f>IFERROR(MID(Table1[شرح],FIND("سهم",Table1[شرح])+4,FIND("به نرخ",Table1[شرح])-FIND("سهم",Table1[شرح])-5),"")</f>
        <v>ایران ترانسفو(بترانس1)</v>
      </c>
      <c r="K1131" s="10" t="str">
        <f>CHOOSE(MID(Table1[تاریخ],6,2),"فروردین","اردیبهشت","خرداد","تیر","مرداد","شهریور","مهر","آبان","آذر","دی","بهمن","اسفند")</f>
        <v>شهریور</v>
      </c>
      <c r="L1131" s="10" t="str">
        <f>LEFT(Table1[[#All],[تاریخ]],4)</f>
        <v>1398</v>
      </c>
      <c r="M1131" s="13" t="str">
        <f>Table1[سال]&amp;"-"&amp;Table1[ماه]</f>
        <v>1398-شهریور</v>
      </c>
      <c r="N1131" s="9"/>
    </row>
    <row r="1132" spans="1:14" ht="15.75" x14ac:dyDescent="0.25">
      <c r="A1132" s="17" t="str">
        <f>IF(AND(C1132&gt;='گزارش روزانه'!$F$2,C1132&lt;='گزارش روزانه'!$F$4,J1132='گزارش روزانه'!$D$6),MAX($A$1:A1131)+1,"")</f>
        <v/>
      </c>
      <c r="B1132" s="10">
        <v>1131</v>
      </c>
      <c r="C1132" s="10" t="s">
        <v>1768</v>
      </c>
      <c r="D1132" s="10" t="s">
        <v>1783</v>
      </c>
      <c r="E1132" s="11">
        <v>24573188</v>
      </c>
      <c r="F1132" s="11">
        <v>0</v>
      </c>
      <c r="G1132" s="11">
        <v>1219175967</v>
      </c>
      <c r="H11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2" s="10">
        <f>VALUE(IFERROR(MID(Table1[شرح],11,FIND("سهم",Table1[شرح])-11),0))</f>
        <v>2761</v>
      </c>
      <c r="J1132" s="10" t="str">
        <f>IFERROR(MID(Table1[شرح],FIND("سهم",Table1[شرح])+4,FIND("به نرخ",Table1[شرح])-FIND("سهم",Table1[شرح])-5),"")</f>
        <v>ایران ترانسفو(بترانس1)</v>
      </c>
      <c r="K1132" s="10" t="str">
        <f>CHOOSE(MID(Table1[تاریخ],6,2),"فروردین","اردیبهشت","خرداد","تیر","مرداد","شهریور","مهر","آبان","آذر","دی","بهمن","اسفند")</f>
        <v>شهریور</v>
      </c>
      <c r="L1132" s="10" t="str">
        <f>LEFT(Table1[[#All],[تاریخ]],4)</f>
        <v>1398</v>
      </c>
      <c r="M1132" s="13" t="str">
        <f>Table1[سال]&amp;"-"&amp;Table1[ماه]</f>
        <v>1398-شهریور</v>
      </c>
      <c r="N1132" s="9"/>
    </row>
    <row r="1133" spans="1:14" ht="15.75" x14ac:dyDescent="0.25">
      <c r="A1133" s="17" t="str">
        <f>IF(AND(C1133&gt;='گزارش روزانه'!$F$2,C1133&lt;='گزارش روزانه'!$F$4,J1133='گزارش روزانه'!$D$6),MAX($A$1:A1132)+1,"")</f>
        <v/>
      </c>
      <c r="B1133" s="10">
        <v>1132</v>
      </c>
      <c r="C1133" s="10" t="s">
        <v>1768</v>
      </c>
      <c r="D1133" s="10" t="s">
        <v>1784</v>
      </c>
      <c r="E1133" s="11">
        <v>26741954</v>
      </c>
      <c r="F1133" s="11">
        <v>0</v>
      </c>
      <c r="G1133" s="11">
        <v>1243749155</v>
      </c>
      <c r="H11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3" s="10">
        <f>VALUE(IFERROR(MID(Table1[شرح],11,FIND("سهم",Table1[شرح])-11),0))</f>
        <v>11327</v>
      </c>
      <c r="J1133" s="10" t="str">
        <f>IFERROR(MID(Table1[شرح],FIND("سهم",Table1[شرح])+4,FIND("به نرخ",Table1[شرح])-FIND("سهم",Table1[شرح])-5),"")</f>
        <v>سیمان شرق(سشرق1)</v>
      </c>
      <c r="K1133" s="10" t="str">
        <f>CHOOSE(MID(Table1[تاریخ],6,2),"فروردین","اردیبهشت","خرداد","تیر","مرداد","شهریور","مهر","آبان","آذر","دی","بهمن","اسفند")</f>
        <v>شهریور</v>
      </c>
      <c r="L1133" s="10" t="str">
        <f>LEFT(Table1[[#All],[تاریخ]],4)</f>
        <v>1398</v>
      </c>
      <c r="M1133" s="13" t="str">
        <f>Table1[سال]&amp;"-"&amp;Table1[ماه]</f>
        <v>1398-شهریور</v>
      </c>
      <c r="N1133" s="9"/>
    </row>
    <row r="1134" spans="1:14" ht="15.75" x14ac:dyDescent="0.25">
      <c r="A1134" s="17" t="str">
        <f>IF(AND(C1134&gt;='گزارش روزانه'!$F$2,C1134&lt;='گزارش روزانه'!$F$4,J1134='گزارش روزانه'!$D$6),MAX($A$1:A1133)+1,"")</f>
        <v/>
      </c>
      <c r="B1134" s="10">
        <v>1133</v>
      </c>
      <c r="C1134" s="10" t="s">
        <v>1768</v>
      </c>
      <c r="D1134" s="10" t="s">
        <v>1785</v>
      </c>
      <c r="E1134" s="11">
        <v>20276252</v>
      </c>
      <c r="F1134" s="11">
        <v>0</v>
      </c>
      <c r="G1134" s="11">
        <v>1270491109</v>
      </c>
      <c r="H11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4" s="10">
        <f>VALUE(IFERROR(MID(Table1[شرح],11,FIND("سهم",Table1[شرح])-11),0))</f>
        <v>8592</v>
      </c>
      <c r="J1134" s="10" t="str">
        <f>IFERROR(MID(Table1[شرح],FIND("سهم",Table1[شرح])+4,FIND("به نرخ",Table1[شرح])-FIND("سهم",Table1[شرح])-5),"")</f>
        <v>سیمان شرق(سشرق1)</v>
      </c>
      <c r="K1134" s="10" t="str">
        <f>CHOOSE(MID(Table1[تاریخ],6,2),"فروردین","اردیبهشت","خرداد","تیر","مرداد","شهریور","مهر","آبان","آذر","دی","بهمن","اسفند")</f>
        <v>شهریور</v>
      </c>
      <c r="L1134" s="10" t="str">
        <f>LEFT(Table1[[#All],[تاریخ]],4)</f>
        <v>1398</v>
      </c>
      <c r="M1134" s="13" t="str">
        <f>Table1[سال]&amp;"-"&amp;Table1[ماه]</f>
        <v>1398-شهریور</v>
      </c>
      <c r="N1134" s="9"/>
    </row>
    <row r="1135" spans="1:14" ht="15.75" x14ac:dyDescent="0.25">
      <c r="A1135" s="17" t="str">
        <f>IF(AND(C1135&gt;='گزارش روزانه'!$F$2,C1135&lt;='گزارش روزانه'!$F$4,J1135='گزارش روزانه'!$D$6),MAX($A$1:A1134)+1,"")</f>
        <v/>
      </c>
      <c r="B1135" s="10">
        <v>1134</v>
      </c>
      <c r="C1135" s="10" t="s">
        <v>1768</v>
      </c>
      <c r="D1135" s="10" t="s">
        <v>1786</v>
      </c>
      <c r="E1135" s="11">
        <v>50199105</v>
      </c>
      <c r="F1135" s="11">
        <v>0</v>
      </c>
      <c r="G1135" s="11">
        <v>1290767361</v>
      </c>
      <c r="H11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5" s="10">
        <f>VALUE(IFERROR(MID(Table1[شرح],11,FIND("سهم",Table1[شرح])-11),0))</f>
        <v>21308</v>
      </c>
      <c r="J1135" s="10" t="str">
        <f>IFERROR(MID(Table1[شرح],FIND("سهم",Table1[شرح])+4,FIND("به نرخ",Table1[شرح])-FIND("سهم",Table1[شرح])-5),"")</f>
        <v>سیمان شرق(سشرق1)</v>
      </c>
      <c r="K1135" s="10" t="str">
        <f>CHOOSE(MID(Table1[تاریخ],6,2),"فروردین","اردیبهشت","خرداد","تیر","مرداد","شهریور","مهر","آبان","آذر","دی","بهمن","اسفند")</f>
        <v>شهریور</v>
      </c>
      <c r="L1135" s="10" t="str">
        <f>LEFT(Table1[[#All],[تاریخ]],4)</f>
        <v>1398</v>
      </c>
      <c r="M1135" s="13" t="str">
        <f>Table1[سال]&amp;"-"&amp;Table1[ماه]</f>
        <v>1398-شهریور</v>
      </c>
      <c r="N1135" s="9"/>
    </row>
    <row r="1136" spans="1:14" ht="15.75" x14ac:dyDescent="0.25">
      <c r="A1136" s="17" t="str">
        <f>IF(AND(C1136&gt;='گزارش روزانه'!$F$2,C1136&lt;='گزارش روزانه'!$F$4,J1136='گزارش روزانه'!$D$6),MAX($A$1:A1135)+1,"")</f>
        <v/>
      </c>
      <c r="B1136" s="10">
        <v>1135</v>
      </c>
      <c r="C1136" s="10" t="s">
        <v>1768</v>
      </c>
      <c r="D1136" s="10" t="s">
        <v>1787</v>
      </c>
      <c r="E1136" s="11">
        <v>20659321</v>
      </c>
      <c r="F1136" s="11">
        <v>0</v>
      </c>
      <c r="G1136" s="11">
        <v>1340966466</v>
      </c>
      <c r="H11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6" s="10">
        <f>VALUE(IFERROR(MID(Table1[شرح],11,FIND("سهم",Table1[شرح])-11),0))</f>
        <v>8773</v>
      </c>
      <c r="J1136" s="10" t="str">
        <f>IFERROR(MID(Table1[شرح],FIND("سهم",Table1[شرح])+4,FIND("به نرخ",Table1[شرح])-FIND("سهم",Table1[شرح])-5),"")</f>
        <v>سیمان شرق(سشرق1)</v>
      </c>
      <c r="K1136" s="10" t="str">
        <f>CHOOSE(MID(Table1[تاریخ],6,2),"فروردین","اردیبهشت","خرداد","تیر","مرداد","شهریور","مهر","آبان","آذر","دی","بهمن","اسفند")</f>
        <v>شهریور</v>
      </c>
      <c r="L1136" s="10" t="str">
        <f>LEFT(Table1[[#All],[تاریخ]],4)</f>
        <v>1398</v>
      </c>
      <c r="M1136" s="13" t="str">
        <f>Table1[سال]&amp;"-"&amp;Table1[ماه]</f>
        <v>1398-شهریور</v>
      </c>
      <c r="N1136" s="9"/>
    </row>
    <row r="1137" spans="1:14" ht="15.75" x14ac:dyDescent="0.25">
      <c r="A1137" s="17" t="str">
        <f>IF(AND(C1137&gt;='گزارش روزانه'!$F$2,C1137&lt;='گزارش روزانه'!$F$4,J1137='گزارش روزانه'!$D$6),MAX($A$1:A1136)+1,"")</f>
        <v/>
      </c>
      <c r="B1137" s="10">
        <v>1136</v>
      </c>
      <c r="C1137" s="10" t="s">
        <v>1768</v>
      </c>
      <c r="D1137" s="10" t="s">
        <v>1788</v>
      </c>
      <c r="E1137" s="11">
        <v>20102846</v>
      </c>
      <c r="F1137" s="11">
        <v>0</v>
      </c>
      <c r="G1137" s="11">
        <v>1361625787</v>
      </c>
      <c r="H11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37" s="10">
        <f>VALUE(IFERROR(MID(Table1[شرح],11,FIND("سهم",Table1[شرح])-11),0))</f>
        <v>3000</v>
      </c>
      <c r="J1137" s="10" t="str">
        <f>IFERROR(MID(Table1[شرح],FIND("سهم",Table1[شرح])+4,FIND("به نرخ",Table1[شرح])-FIND("سهم",Table1[شرح])-5),"")</f>
        <v>پگاه آذربایجان غربی(غشاذر1)</v>
      </c>
      <c r="K1137" s="10" t="str">
        <f>CHOOSE(MID(Table1[تاریخ],6,2),"فروردین","اردیبهشت","خرداد","تیر","مرداد","شهریور","مهر","آبان","آذر","دی","بهمن","اسفند")</f>
        <v>شهریور</v>
      </c>
      <c r="L1137" s="10" t="str">
        <f>LEFT(Table1[[#All],[تاریخ]],4)</f>
        <v>1398</v>
      </c>
      <c r="M1137" s="13" t="str">
        <f>Table1[سال]&amp;"-"&amp;Table1[ماه]</f>
        <v>1398-شهریور</v>
      </c>
      <c r="N1137" s="9"/>
    </row>
    <row r="1138" spans="1:14" ht="15.75" x14ac:dyDescent="0.25">
      <c r="A1138" s="17" t="str">
        <f>IF(AND(C1138&gt;='گزارش روزانه'!$F$2,C1138&lt;='گزارش روزانه'!$F$4,J1138='گزارش روزانه'!$D$6),MAX($A$1:A1137)+1,"")</f>
        <v/>
      </c>
      <c r="B1138" s="10">
        <v>1137</v>
      </c>
      <c r="C1138" s="10" t="s">
        <v>1768</v>
      </c>
      <c r="D1138" s="10" t="s">
        <v>1789</v>
      </c>
      <c r="E1138" s="11">
        <v>0</v>
      </c>
      <c r="F1138" s="11">
        <v>1575328333</v>
      </c>
      <c r="G1138" s="11">
        <v>1381728633</v>
      </c>
      <c r="H11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38" s="10">
        <f>VALUE(IFERROR(MID(Table1[شرح],11,FIND("سهم",Table1[شرح])-11),0))</f>
        <v>191000</v>
      </c>
      <c r="J1138" s="10" t="str">
        <f>IFERROR(MID(Table1[شرح],FIND("سهم",Table1[شرح])+4,FIND("به نرخ",Table1[شرح])-FIND("سهم",Table1[شرح])-5),"")</f>
        <v>داروسازی آوه سینا(داوه1)</v>
      </c>
      <c r="K1138" s="10" t="str">
        <f>CHOOSE(MID(Table1[تاریخ],6,2),"فروردین","اردیبهشت","خرداد","تیر","مرداد","شهریور","مهر","آبان","آذر","دی","بهمن","اسفند")</f>
        <v>شهریور</v>
      </c>
      <c r="L1138" s="10" t="str">
        <f>LEFT(Table1[[#All],[تاریخ]],4)</f>
        <v>1398</v>
      </c>
      <c r="M1138" s="13" t="str">
        <f>Table1[سال]&amp;"-"&amp;Table1[ماه]</f>
        <v>1398-شهریور</v>
      </c>
      <c r="N1138" s="9"/>
    </row>
    <row r="1139" spans="1:14" ht="15.75" x14ac:dyDescent="0.25">
      <c r="A1139" s="17" t="str">
        <f>IF(AND(C1139&gt;='گزارش روزانه'!$F$2,C1139&lt;='گزارش روزانه'!$F$4,J1139='گزارش روزانه'!$D$6),MAX($A$1:A1138)+1,"")</f>
        <v/>
      </c>
      <c r="B1139" s="10">
        <v>1138</v>
      </c>
      <c r="C1139" s="10" t="s">
        <v>1768</v>
      </c>
      <c r="D1139" s="10" t="s">
        <v>1790</v>
      </c>
      <c r="E1139" s="11">
        <v>0</v>
      </c>
      <c r="F1139" s="11">
        <v>2817032</v>
      </c>
      <c r="G1139" s="11">
        <v>-193599700</v>
      </c>
      <c r="H11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39" s="10">
        <f>VALUE(IFERROR(MID(Table1[شرح],11,FIND("سهم",Table1[شرح])-11),0))</f>
        <v>63</v>
      </c>
      <c r="J1139" s="10" t="str">
        <f>IFERROR(MID(Table1[شرح],FIND("سهم",Table1[شرح])+4,FIND("به نرخ",Table1[شرح])-FIND("سهم",Table1[شرح])-5),"")</f>
        <v>پالایش نفت شیراز(شراز1)</v>
      </c>
      <c r="K1139" s="10" t="str">
        <f>CHOOSE(MID(Table1[تاریخ],6,2),"فروردین","اردیبهشت","خرداد","تیر","مرداد","شهریور","مهر","آبان","آذر","دی","بهمن","اسفند")</f>
        <v>شهریور</v>
      </c>
      <c r="L1139" s="10" t="str">
        <f>LEFT(Table1[[#All],[تاریخ]],4)</f>
        <v>1398</v>
      </c>
      <c r="M1139" s="13" t="str">
        <f>Table1[سال]&amp;"-"&amp;Table1[ماه]</f>
        <v>1398-شهریور</v>
      </c>
      <c r="N1139" s="9"/>
    </row>
    <row r="1140" spans="1:14" ht="15.75" x14ac:dyDescent="0.25">
      <c r="A1140" s="17" t="str">
        <f>IF(AND(C1140&gt;='گزارش روزانه'!$F$2,C1140&lt;='گزارش روزانه'!$F$4,J1140='گزارش روزانه'!$D$6),MAX($A$1:A1139)+1,"")</f>
        <v/>
      </c>
      <c r="B1140" s="10">
        <v>1139</v>
      </c>
      <c r="C1140" s="10" t="s">
        <v>1768</v>
      </c>
      <c r="D1140" s="10" t="s">
        <v>1791</v>
      </c>
      <c r="E1140" s="11">
        <v>0</v>
      </c>
      <c r="F1140" s="11">
        <v>77705615</v>
      </c>
      <c r="G1140" s="11">
        <v>-196416732</v>
      </c>
      <c r="H11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0" s="10">
        <f>VALUE(IFERROR(MID(Table1[شرح],11,FIND("سهم",Table1[شرح])-11),0))</f>
        <v>1738</v>
      </c>
      <c r="J1140" s="10" t="str">
        <f>IFERROR(MID(Table1[شرح],FIND("سهم",Table1[شرح])+4,FIND("به نرخ",Table1[شرح])-FIND("سهم",Table1[شرح])-5),"")</f>
        <v>پالایش نفت شیراز(شراز1)</v>
      </c>
      <c r="K1140" s="10" t="str">
        <f>CHOOSE(MID(Table1[تاریخ],6,2),"فروردین","اردیبهشت","خرداد","تیر","مرداد","شهریور","مهر","آبان","آذر","دی","بهمن","اسفند")</f>
        <v>شهریور</v>
      </c>
      <c r="L1140" s="10" t="str">
        <f>LEFT(Table1[[#All],[تاریخ]],4)</f>
        <v>1398</v>
      </c>
      <c r="M1140" s="13" t="str">
        <f>Table1[سال]&amp;"-"&amp;Table1[ماه]</f>
        <v>1398-شهریور</v>
      </c>
      <c r="N1140" s="9"/>
    </row>
    <row r="1141" spans="1:14" ht="15.75" x14ac:dyDescent="0.25">
      <c r="A1141" s="17" t="str">
        <f>IF(AND(C1141&gt;='گزارش روزانه'!$F$2,C1141&lt;='گزارش روزانه'!$F$4,J1141='گزارش روزانه'!$D$6),MAX($A$1:A1140)+1,"")</f>
        <v/>
      </c>
      <c r="B1141" s="10">
        <v>1140</v>
      </c>
      <c r="C1141" s="10" t="s">
        <v>1768</v>
      </c>
      <c r="D1141" s="10" t="s">
        <v>1792</v>
      </c>
      <c r="E1141" s="11">
        <v>0</v>
      </c>
      <c r="F1141" s="11">
        <v>72217273</v>
      </c>
      <c r="G1141" s="11">
        <v>-274122347</v>
      </c>
      <c r="H11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1" s="10">
        <f>VALUE(IFERROR(MID(Table1[شرح],11,FIND("سهم",Table1[شرح])-11),0))</f>
        <v>1617</v>
      </c>
      <c r="J1141" s="10" t="str">
        <f>IFERROR(MID(Table1[شرح],FIND("سهم",Table1[شرح])+4,FIND("به نرخ",Table1[شرح])-FIND("سهم",Table1[شرح])-5),"")</f>
        <v>پالایش نفت شیراز(شراز1)</v>
      </c>
      <c r="K1141" s="10" t="str">
        <f>CHOOSE(MID(Table1[تاریخ],6,2),"فروردین","اردیبهشت","خرداد","تیر","مرداد","شهریور","مهر","آبان","آذر","دی","بهمن","اسفند")</f>
        <v>شهریور</v>
      </c>
      <c r="L1141" s="10" t="str">
        <f>LEFT(Table1[[#All],[تاریخ]],4)</f>
        <v>1398</v>
      </c>
      <c r="M1141" s="13" t="str">
        <f>Table1[سال]&amp;"-"&amp;Table1[ماه]</f>
        <v>1398-شهریور</v>
      </c>
      <c r="N1141" s="9"/>
    </row>
    <row r="1142" spans="1:14" ht="15.75" x14ac:dyDescent="0.25">
      <c r="A1142" s="17" t="str">
        <f>IF(AND(C1142&gt;='گزارش روزانه'!$F$2,C1142&lt;='گزارش روزانه'!$F$4,J1142='گزارش روزانه'!$D$6),MAX($A$1:A1141)+1,"")</f>
        <v/>
      </c>
      <c r="B1142" s="10">
        <v>1141</v>
      </c>
      <c r="C1142" s="10" t="s">
        <v>1768</v>
      </c>
      <c r="D1142" s="10" t="s">
        <v>1793</v>
      </c>
      <c r="E1142" s="11">
        <v>0</v>
      </c>
      <c r="F1142" s="11">
        <v>207982914</v>
      </c>
      <c r="G1142" s="11">
        <v>-346339620</v>
      </c>
      <c r="H11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2" s="10">
        <f>VALUE(IFERROR(MID(Table1[شرح],11,FIND("سهم",Table1[شرح])-11),0))</f>
        <v>4657</v>
      </c>
      <c r="J1142" s="10" t="str">
        <f>IFERROR(MID(Table1[شرح],FIND("سهم",Table1[شرح])+4,FIND("به نرخ",Table1[شرح])-FIND("سهم",Table1[شرح])-5),"")</f>
        <v>پالایش نفت شیراز(شراز1)</v>
      </c>
      <c r="K1142" s="10" t="str">
        <f>CHOOSE(MID(Table1[تاریخ],6,2),"فروردین","اردیبهشت","خرداد","تیر","مرداد","شهریور","مهر","آبان","آذر","دی","بهمن","اسفند")</f>
        <v>شهریور</v>
      </c>
      <c r="L1142" s="10" t="str">
        <f>LEFT(Table1[[#All],[تاریخ]],4)</f>
        <v>1398</v>
      </c>
      <c r="M1142" s="13" t="str">
        <f>Table1[سال]&amp;"-"&amp;Table1[ماه]</f>
        <v>1398-شهریور</v>
      </c>
      <c r="N1142" s="9"/>
    </row>
    <row r="1143" spans="1:14" ht="15.75" x14ac:dyDescent="0.25">
      <c r="A1143" s="17" t="str">
        <f>IF(AND(C1143&gt;='گزارش روزانه'!$F$2,C1143&lt;='گزارش روزانه'!$F$4,J1143='گزارش روزانه'!$D$6),MAX($A$1:A1142)+1,"")</f>
        <v/>
      </c>
      <c r="B1143" s="10">
        <v>1142</v>
      </c>
      <c r="C1143" s="10" t="s">
        <v>1768</v>
      </c>
      <c r="D1143" s="10" t="s">
        <v>1794</v>
      </c>
      <c r="E1143" s="11">
        <v>0</v>
      </c>
      <c r="F1143" s="11">
        <v>1292596</v>
      </c>
      <c r="G1143" s="11">
        <v>-554322534</v>
      </c>
      <c r="H11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3" s="10">
        <f>VALUE(IFERROR(MID(Table1[شرح],11,FIND("سهم",Table1[شرح])-11),0))</f>
        <v>29</v>
      </c>
      <c r="J1143" s="10" t="str">
        <f>IFERROR(MID(Table1[شرح],FIND("سهم",Table1[شرح])+4,FIND("به نرخ",Table1[شرح])-FIND("سهم",Table1[شرح])-5),"")</f>
        <v>پالایش نفت شیراز(شراز1)</v>
      </c>
      <c r="K1143" s="10" t="str">
        <f>CHOOSE(MID(Table1[تاریخ],6,2),"فروردین","اردیبهشت","خرداد","تیر","مرداد","شهریور","مهر","آبان","آذر","دی","بهمن","اسفند")</f>
        <v>شهریور</v>
      </c>
      <c r="L1143" s="10" t="str">
        <f>LEFT(Table1[[#All],[تاریخ]],4)</f>
        <v>1398</v>
      </c>
      <c r="M1143" s="13" t="str">
        <f>Table1[سال]&amp;"-"&amp;Table1[ماه]</f>
        <v>1398-شهریور</v>
      </c>
      <c r="N1143" s="9"/>
    </row>
    <row r="1144" spans="1:14" ht="15.75" x14ac:dyDescent="0.25">
      <c r="A1144" s="17" t="str">
        <f>IF(AND(C1144&gt;='گزارش روزانه'!$F$2,C1144&lt;='گزارش روزانه'!$F$4,J1144='گزارش روزانه'!$D$6),MAX($A$1:A1143)+1,"")</f>
        <v/>
      </c>
      <c r="B1144" s="10">
        <v>1143</v>
      </c>
      <c r="C1144" s="10" t="s">
        <v>1768</v>
      </c>
      <c r="D1144" s="10" t="s">
        <v>1795</v>
      </c>
      <c r="E1144" s="11">
        <v>0</v>
      </c>
      <c r="F1144" s="11">
        <v>4902830</v>
      </c>
      <c r="G1144" s="11">
        <v>-555615130</v>
      </c>
      <c r="H11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4" s="10">
        <f>VALUE(IFERROR(MID(Table1[شرح],11,FIND("سهم",Table1[شرح])-11),0))</f>
        <v>110</v>
      </c>
      <c r="J1144" s="10" t="str">
        <f>IFERROR(MID(Table1[شرح],FIND("سهم",Table1[شرح])+4,FIND("به نرخ",Table1[شرح])-FIND("سهم",Table1[شرح])-5),"")</f>
        <v>پالایش نفت شیراز(شراز1)</v>
      </c>
      <c r="K1144" s="10" t="str">
        <f>CHOOSE(MID(Table1[تاریخ],6,2),"فروردین","اردیبهشت","خرداد","تیر","مرداد","شهریور","مهر","آبان","آذر","دی","بهمن","اسفند")</f>
        <v>شهریور</v>
      </c>
      <c r="L1144" s="10" t="str">
        <f>LEFT(Table1[[#All],[تاریخ]],4)</f>
        <v>1398</v>
      </c>
      <c r="M1144" s="13" t="str">
        <f>Table1[سال]&amp;"-"&amp;Table1[ماه]</f>
        <v>1398-شهریور</v>
      </c>
      <c r="N1144" s="9"/>
    </row>
    <row r="1145" spans="1:14" ht="15.75" x14ac:dyDescent="0.25">
      <c r="A1145" s="17" t="str">
        <f>IF(AND(C1145&gt;='گزارش روزانه'!$F$2,C1145&lt;='گزارش روزانه'!$F$4,J1145='گزارش روزانه'!$D$6),MAX($A$1:A1144)+1,"")</f>
        <v/>
      </c>
      <c r="B1145" s="10">
        <v>1144</v>
      </c>
      <c r="C1145" s="10" t="s">
        <v>1768</v>
      </c>
      <c r="D1145" s="10" t="s">
        <v>1796</v>
      </c>
      <c r="E1145" s="11">
        <v>0</v>
      </c>
      <c r="F1145" s="11">
        <v>1292539</v>
      </c>
      <c r="G1145" s="11">
        <v>-560517960</v>
      </c>
      <c r="H11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5" s="10">
        <f>VALUE(IFERROR(MID(Table1[شرح],11,FIND("سهم",Table1[شرح])-11),0))</f>
        <v>29</v>
      </c>
      <c r="J1145" s="10" t="str">
        <f>IFERROR(MID(Table1[شرح],FIND("سهم",Table1[شرح])+4,FIND("به نرخ",Table1[شرح])-FIND("سهم",Table1[شرح])-5),"")</f>
        <v>پالایش نفت شیراز(شراز1)</v>
      </c>
      <c r="K1145" s="10" t="str">
        <f>CHOOSE(MID(Table1[تاریخ],6,2),"فروردین","اردیبهشت","خرداد","تیر","مرداد","شهریور","مهر","آبان","آذر","دی","بهمن","اسفند")</f>
        <v>شهریور</v>
      </c>
      <c r="L1145" s="10" t="str">
        <f>LEFT(Table1[[#All],[تاریخ]],4)</f>
        <v>1398</v>
      </c>
      <c r="M1145" s="13" t="str">
        <f>Table1[سال]&amp;"-"&amp;Table1[ماه]</f>
        <v>1398-شهریور</v>
      </c>
      <c r="N1145" s="9"/>
    </row>
    <row r="1146" spans="1:14" ht="15.75" x14ac:dyDescent="0.25">
      <c r="A1146" s="17" t="str">
        <f>IF(AND(C1146&gt;='گزارش روزانه'!$F$2,C1146&lt;='گزارش روزانه'!$F$4,J1146='گزارش روزانه'!$D$6),MAX($A$1:A1145)+1,"")</f>
        <v/>
      </c>
      <c r="B1146" s="10">
        <v>1145</v>
      </c>
      <c r="C1146" s="10" t="s">
        <v>1768</v>
      </c>
      <c r="D1146" s="10" t="s">
        <v>1797</v>
      </c>
      <c r="E1146" s="11">
        <v>0</v>
      </c>
      <c r="F1146" s="11">
        <v>2585020</v>
      </c>
      <c r="G1146" s="11">
        <v>-561810499</v>
      </c>
      <c r="H11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6" s="10">
        <f>VALUE(IFERROR(MID(Table1[شرح],11,FIND("سهم",Table1[شرح])-11),0))</f>
        <v>58</v>
      </c>
      <c r="J1146" s="10" t="str">
        <f>IFERROR(MID(Table1[شرح],FIND("سهم",Table1[شرح])+4,FIND("به نرخ",Table1[شرح])-FIND("سهم",Table1[شرح])-5),"")</f>
        <v>پالایش نفت شیراز(شراز1)</v>
      </c>
      <c r="K1146" s="10" t="str">
        <f>CHOOSE(MID(Table1[تاریخ],6,2),"فروردین","اردیبهشت","خرداد","تیر","مرداد","شهریور","مهر","آبان","آذر","دی","بهمن","اسفند")</f>
        <v>شهریور</v>
      </c>
      <c r="L1146" s="10" t="str">
        <f>LEFT(Table1[[#All],[تاریخ]],4)</f>
        <v>1398</v>
      </c>
      <c r="M1146" s="13" t="str">
        <f>Table1[سال]&amp;"-"&amp;Table1[ماه]</f>
        <v>1398-شهریور</v>
      </c>
      <c r="N1146" s="9"/>
    </row>
    <row r="1147" spans="1:14" ht="15.75" x14ac:dyDescent="0.25">
      <c r="A1147" s="17" t="str">
        <f>IF(AND(C1147&gt;='گزارش روزانه'!$F$2,C1147&lt;='گزارش روزانه'!$F$4,J1147='گزارش روزانه'!$D$6),MAX($A$1:A1146)+1,"")</f>
        <v/>
      </c>
      <c r="B1147" s="10">
        <v>1146</v>
      </c>
      <c r="C1147" s="10" t="s">
        <v>1768</v>
      </c>
      <c r="D1147" s="10" t="s">
        <v>1798</v>
      </c>
      <c r="E1147" s="11">
        <v>0</v>
      </c>
      <c r="F1147" s="11">
        <v>1292481</v>
      </c>
      <c r="G1147" s="11">
        <v>-564395519</v>
      </c>
      <c r="H11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7" s="10">
        <f>VALUE(IFERROR(MID(Table1[شرح],11,FIND("سهم",Table1[شرح])-11),0))</f>
        <v>29</v>
      </c>
      <c r="J1147" s="10" t="str">
        <f>IFERROR(MID(Table1[شرح],FIND("سهم",Table1[شرح])+4,FIND("به نرخ",Table1[شرح])-FIND("سهم",Table1[شرح])-5),"")</f>
        <v>پالایش نفت شیراز(شراز1)</v>
      </c>
      <c r="K1147" s="10" t="str">
        <f>CHOOSE(MID(Table1[تاریخ],6,2),"فروردین","اردیبهشت","خرداد","تیر","مرداد","شهریور","مهر","آبان","آذر","دی","بهمن","اسفند")</f>
        <v>شهریور</v>
      </c>
      <c r="L1147" s="10" t="str">
        <f>LEFT(Table1[[#All],[تاریخ]],4)</f>
        <v>1398</v>
      </c>
      <c r="M1147" s="13" t="str">
        <f>Table1[سال]&amp;"-"&amp;Table1[ماه]</f>
        <v>1398-شهریور</v>
      </c>
      <c r="N1147" s="9"/>
    </row>
    <row r="1148" spans="1:14" ht="15.75" x14ac:dyDescent="0.25">
      <c r="A1148" s="17" t="str">
        <f>IF(AND(C1148&gt;='گزارش روزانه'!$F$2,C1148&lt;='گزارش روزانه'!$F$4,J1148='گزارش روزانه'!$D$6),MAX($A$1:A1147)+1,"")</f>
        <v/>
      </c>
      <c r="B1148" s="10">
        <v>1147</v>
      </c>
      <c r="C1148" s="10" t="s">
        <v>1768</v>
      </c>
      <c r="D1148" s="10" t="s">
        <v>1799</v>
      </c>
      <c r="E1148" s="11">
        <v>0</v>
      </c>
      <c r="F1148" s="11">
        <v>1292453</v>
      </c>
      <c r="G1148" s="11">
        <v>-565688000</v>
      </c>
      <c r="H11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8" s="10">
        <f>VALUE(IFERROR(MID(Table1[شرح],11,FIND("سهم",Table1[شرح])-11),0))</f>
        <v>29</v>
      </c>
      <c r="J1148" s="10" t="str">
        <f>IFERROR(MID(Table1[شرح],FIND("سهم",Table1[شرح])+4,FIND("به نرخ",Table1[شرح])-FIND("سهم",Table1[شرح])-5),"")</f>
        <v>پالایش نفت شیراز(شراز1)</v>
      </c>
      <c r="K1148" s="10" t="str">
        <f>CHOOSE(MID(Table1[تاریخ],6,2),"فروردین","اردیبهشت","خرداد","تیر","مرداد","شهریور","مهر","آبان","آذر","دی","بهمن","اسفند")</f>
        <v>شهریور</v>
      </c>
      <c r="L1148" s="10" t="str">
        <f>LEFT(Table1[[#All],[تاریخ]],4)</f>
        <v>1398</v>
      </c>
      <c r="M1148" s="13" t="str">
        <f>Table1[سال]&amp;"-"&amp;Table1[ماه]</f>
        <v>1398-شهریور</v>
      </c>
      <c r="N1148" s="9"/>
    </row>
    <row r="1149" spans="1:14" ht="15.75" x14ac:dyDescent="0.25">
      <c r="A1149" s="17" t="str">
        <f>IF(AND(C1149&gt;='گزارش روزانه'!$F$2,C1149&lt;='گزارش روزانه'!$F$4,J1149='گزارش روزانه'!$D$6),MAX($A$1:A1148)+1,"")</f>
        <v/>
      </c>
      <c r="B1149" s="10">
        <v>1148</v>
      </c>
      <c r="C1149" s="10" t="s">
        <v>1768</v>
      </c>
      <c r="D1149" s="10" t="s">
        <v>1800</v>
      </c>
      <c r="E1149" s="11">
        <v>0</v>
      </c>
      <c r="F1149" s="11">
        <v>433005239</v>
      </c>
      <c r="G1149" s="11">
        <v>-566980453</v>
      </c>
      <c r="H11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49" s="10">
        <f>VALUE(IFERROR(MID(Table1[شرح],11,FIND("سهم",Table1[شرح])-11),0))</f>
        <v>9716</v>
      </c>
      <c r="J1149" s="10" t="str">
        <f>IFERROR(MID(Table1[شرح],FIND("سهم",Table1[شرح])+4,FIND("به نرخ",Table1[شرح])-FIND("سهم",Table1[شرح])-5),"")</f>
        <v>پالایش نفت شیراز(شراز1)</v>
      </c>
      <c r="K1149" s="10" t="str">
        <f>CHOOSE(MID(Table1[تاریخ],6,2),"فروردین","اردیبهشت","خرداد","تیر","مرداد","شهریور","مهر","آبان","آذر","دی","بهمن","اسفند")</f>
        <v>شهریور</v>
      </c>
      <c r="L1149" s="10" t="str">
        <f>LEFT(Table1[[#All],[تاریخ]],4)</f>
        <v>1398</v>
      </c>
      <c r="M1149" s="13" t="str">
        <f>Table1[سال]&amp;"-"&amp;Table1[ماه]</f>
        <v>1398-شهریور</v>
      </c>
      <c r="N1149" s="9"/>
    </row>
    <row r="1150" spans="1:14" ht="15.75" x14ac:dyDescent="0.25">
      <c r="A1150" s="17" t="str">
        <f>IF(AND(C1150&gt;='گزارش روزانه'!$F$2,C1150&lt;='گزارش روزانه'!$F$4,J1150='گزارش روزانه'!$D$6),MAX($A$1:A1149)+1,"")</f>
        <v/>
      </c>
      <c r="B1150" s="10">
        <v>1149</v>
      </c>
      <c r="C1150" s="10" t="s">
        <v>1763</v>
      </c>
      <c r="D1150" s="10" t="s">
        <v>1764</v>
      </c>
      <c r="E1150" s="11">
        <v>59549096</v>
      </c>
      <c r="F1150" s="11">
        <v>0</v>
      </c>
      <c r="G1150" s="11">
        <v>-999915628</v>
      </c>
      <c r="H11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50" s="10">
        <f>VALUE(IFERROR(MID(Table1[شرح],11,FIND("سهم",Table1[شرح])-11),0))</f>
        <v>1950</v>
      </c>
      <c r="J1150" s="10" t="str">
        <f>IFERROR(MID(Table1[شرح],FIND("سهم",Table1[شرح])+4,FIND("به نرخ",Table1[شرح])-FIND("سهم",Table1[شرح])-5),"")</f>
        <v>پخش هجرت(هجرت1)</v>
      </c>
      <c r="K1150" s="10" t="str">
        <f>CHOOSE(MID(Table1[تاریخ],6,2),"فروردین","اردیبهشت","خرداد","تیر","مرداد","شهریور","مهر","آبان","آذر","دی","بهمن","اسفند")</f>
        <v>شهریور</v>
      </c>
      <c r="L1150" s="10" t="str">
        <f>LEFT(Table1[[#All],[تاریخ]],4)</f>
        <v>1398</v>
      </c>
      <c r="M1150" s="13" t="str">
        <f>Table1[سال]&amp;"-"&amp;Table1[ماه]</f>
        <v>1398-شهریور</v>
      </c>
      <c r="N1150" s="9"/>
    </row>
    <row r="1151" spans="1:14" ht="15.75" x14ac:dyDescent="0.25">
      <c r="A1151" s="17" t="str">
        <f>IF(AND(C1151&gt;='گزارش روزانه'!$F$2,C1151&lt;='گزارش روزانه'!$F$4,J1151='گزارش روزانه'!$D$6),MAX($A$1:A1150)+1,"")</f>
        <v/>
      </c>
      <c r="B1151" s="10">
        <v>1150</v>
      </c>
      <c r="C1151" s="10" t="s">
        <v>1763</v>
      </c>
      <c r="D1151" s="10" t="s">
        <v>1765</v>
      </c>
      <c r="E1151" s="11">
        <v>41798883</v>
      </c>
      <c r="F1151" s="11">
        <v>0</v>
      </c>
      <c r="G1151" s="11">
        <v>-940366532</v>
      </c>
      <c r="H11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51" s="10">
        <f>VALUE(IFERROR(MID(Table1[شرح],11,FIND("سهم",Table1[شرح])-11),0))</f>
        <v>2020</v>
      </c>
      <c r="J1151" s="10" t="str">
        <f>IFERROR(MID(Table1[شرح],FIND("سهم",Table1[شرح])+4,FIND("به نرخ",Table1[شرح])-FIND("سهم",Table1[شرح])-5),"")</f>
        <v>کشت و دامداری فکا(زفکا1)</v>
      </c>
      <c r="K1151" s="10" t="str">
        <f>CHOOSE(MID(Table1[تاریخ],6,2),"فروردین","اردیبهشت","خرداد","تیر","مرداد","شهریور","مهر","آبان","آذر","دی","بهمن","اسفند")</f>
        <v>شهریور</v>
      </c>
      <c r="L1151" s="10" t="str">
        <f>LEFT(Table1[[#All],[تاریخ]],4)</f>
        <v>1398</v>
      </c>
      <c r="M1151" s="13" t="str">
        <f>Table1[سال]&amp;"-"&amp;Table1[ماه]</f>
        <v>1398-شهریور</v>
      </c>
      <c r="N1151" s="9"/>
    </row>
    <row r="1152" spans="1:14" ht="15.75" x14ac:dyDescent="0.25">
      <c r="A1152" s="17" t="str">
        <f>IF(AND(C1152&gt;='گزارش روزانه'!$F$2,C1152&lt;='گزارش روزانه'!$F$4,J1152='گزارش روزانه'!$D$6),MAX($A$1:A1151)+1,"")</f>
        <v/>
      </c>
      <c r="B1152" s="10">
        <v>1151</v>
      </c>
      <c r="C1152" s="10" t="s">
        <v>1763</v>
      </c>
      <c r="D1152" s="10" t="s">
        <v>1766</v>
      </c>
      <c r="E1152" s="11">
        <v>0</v>
      </c>
      <c r="F1152" s="11">
        <v>41871962</v>
      </c>
      <c r="G1152" s="11">
        <v>-898567649</v>
      </c>
      <c r="H11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52" s="10">
        <f>VALUE(IFERROR(MID(Table1[شرح],11,FIND("سهم",Table1[شرح])-11),0))</f>
        <v>4228</v>
      </c>
      <c r="J1152" s="10" t="str">
        <f>IFERROR(MID(Table1[شرح],FIND("سهم",Table1[شرح])+4,FIND("به نرخ",Table1[شرح])-FIND("سهم",Table1[شرح])-5),"")</f>
        <v>کشت و صنعت دشت خرم دره(زدشت1)</v>
      </c>
      <c r="K1152" s="10" t="str">
        <f>CHOOSE(MID(Table1[تاریخ],6,2),"فروردین","اردیبهشت","خرداد","تیر","مرداد","شهریور","مهر","آبان","آذر","دی","بهمن","اسفند")</f>
        <v>شهریور</v>
      </c>
      <c r="L1152" s="10" t="str">
        <f>LEFT(Table1[[#All],[تاریخ]],4)</f>
        <v>1398</v>
      </c>
      <c r="M1152" s="13" t="str">
        <f>Table1[سال]&amp;"-"&amp;Table1[ماه]</f>
        <v>1398-شهریور</v>
      </c>
      <c r="N1152" s="9"/>
    </row>
    <row r="1153" spans="1:14" ht="15.75" x14ac:dyDescent="0.25">
      <c r="A1153" s="17" t="str">
        <f>IF(AND(C1153&gt;='گزارش روزانه'!$F$2,C1153&lt;='گزارش روزانه'!$F$4,J1153='گزارش روزانه'!$D$6),MAX($A$1:A1152)+1,"")</f>
        <v/>
      </c>
      <c r="B1153" s="10">
        <v>1152</v>
      </c>
      <c r="C1153" s="10" t="s">
        <v>1763</v>
      </c>
      <c r="D1153" s="10" t="s">
        <v>1767</v>
      </c>
      <c r="E1153" s="11">
        <v>0</v>
      </c>
      <c r="F1153" s="11">
        <v>59554825</v>
      </c>
      <c r="G1153" s="11">
        <v>-940439611</v>
      </c>
      <c r="H11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53" s="10">
        <f>VALUE(IFERROR(MID(Table1[شرح],11,FIND("سهم",Table1[شرح])-11),0))</f>
        <v>1316</v>
      </c>
      <c r="J1153" s="10" t="str">
        <f>IFERROR(MID(Table1[شرح],FIND("سهم",Table1[شرح])+4,FIND("به نرخ",Table1[شرح])-FIND("سهم",Table1[شرح])-5),"")</f>
        <v>پالایش نفت شیراز(شراز1)</v>
      </c>
      <c r="K1153" s="10" t="str">
        <f>CHOOSE(MID(Table1[تاریخ],6,2),"فروردین","اردیبهشت","خرداد","تیر","مرداد","شهریور","مهر","آبان","آذر","دی","بهمن","اسفند")</f>
        <v>شهریور</v>
      </c>
      <c r="L1153" s="10" t="str">
        <f>LEFT(Table1[[#All],[تاریخ]],4)</f>
        <v>1398</v>
      </c>
      <c r="M1153" s="13" t="str">
        <f>Table1[سال]&amp;"-"&amp;Table1[ماه]</f>
        <v>1398-شهریور</v>
      </c>
      <c r="N1153" s="9"/>
    </row>
    <row r="1154" spans="1:14" ht="15.75" x14ac:dyDescent="0.25">
      <c r="A1154" s="17" t="str">
        <f>IF(AND(C1154&gt;='گزارش روزانه'!$F$2,C1154&lt;='گزارش روزانه'!$F$4,J1154='گزارش روزانه'!$D$6),MAX($A$1:A1153)+1,"")</f>
        <v/>
      </c>
      <c r="B1154" s="10">
        <v>1153</v>
      </c>
      <c r="C1154" s="10" t="s">
        <v>1756</v>
      </c>
      <c r="D1154" s="10" t="s">
        <v>154</v>
      </c>
      <c r="E1154" s="11">
        <v>0</v>
      </c>
      <c r="F1154" s="11">
        <v>999819373</v>
      </c>
      <c r="G1154" s="11">
        <v>0</v>
      </c>
      <c r="H11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1154" s="10">
        <f>VALUE(IFERROR(MID(Table1[شرح],11,FIND("سهم",Table1[شرح])-11),0))</f>
        <v>0</v>
      </c>
      <c r="J1154" s="10" t="str">
        <f>IFERROR(MID(Table1[شرح],FIND("سهم",Table1[شرح])+4,FIND("به نرخ",Table1[شرح])-FIND("سهم",Table1[شرح])-5),"")</f>
        <v/>
      </c>
      <c r="K1154" s="10" t="str">
        <f>CHOOSE(MID(Table1[تاریخ],6,2),"فروردین","اردیبهشت","خرداد","تیر","مرداد","شهریور","مهر","آبان","آذر","دی","بهمن","اسفند")</f>
        <v>شهریور</v>
      </c>
      <c r="L1154" s="10" t="str">
        <f>LEFT(Table1[[#All],[تاریخ]],4)</f>
        <v>1398</v>
      </c>
      <c r="M1154" s="13" t="str">
        <f>Table1[سال]&amp;"-"&amp;Table1[ماه]</f>
        <v>1398-شهریور</v>
      </c>
      <c r="N1154" s="9"/>
    </row>
    <row r="1155" spans="1:14" ht="15.75" x14ac:dyDescent="0.25">
      <c r="A1155" s="17" t="str">
        <f>IF(AND(C1155&gt;='گزارش روزانه'!$F$2,C1155&lt;='گزارش روزانه'!$F$4,J1155='گزارش روزانه'!$D$6),MAX($A$1:A1154)+1,"")</f>
        <v/>
      </c>
      <c r="B1155" s="10">
        <v>1154</v>
      </c>
      <c r="C1155" s="10" t="s">
        <v>1756</v>
      </c>
      <c r="D1155" s="10" t="s">
        <v>1757</v>
      </c>
      <c r="E1155" s="11">
        <v>227872984</v>
      </c>
      <c r="F1155" s="11">
        <v>0</v>
      </c>
      <c r="G1155" s="11">
        <v>-999819373</v>
      </c>
      <c r="H11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55" s="10">
        <f>VALUE(IFERROR(MID(Table1[شرح],11,FIND("سهم",Table1[شرح])-11),0))</f>
        <v>7160</v>
      </c>
      <c r="J1155" s="10" t="str">
        <f>IFERROR(MID(Table1[شرح],FIND("سهم",Table1[شرح])+4,FIND("به نرخ",Table1[شرح])-FIND("سهم",Table1[شرح])-5),"")</f>
        <v>پخش هجرت(هجرت1)</v>
      </c>
      <c r="K1155" s="10" t="str">
        <f>CHOOSE(MID(Table1[تاریخ],6,2),"فروردین","اردیبهشت","خرداد","تیر","مرداد","شهریور","مهر","آبان","آذر","دی","بهمن","اسفند")</f>
        <v>شهریور</v>
      </c>
      <c r="L1155" s="10" t="str">
        <f>LEFT(Table1[[#All],[تاریخ]],4)</f>
        <v>1398</v>
      </c>
      <c r="M1155" s="13" t="str">
        <f>Table1[سال]&amp;"-"&amp;Table1[ماه]</f>
        <v>1398-شهریور</v>
      </c>
      <c r="N1155" s="9"/>
    </row>
    <row r="1156" spans="1:14" ht="15.75" x14ac:dyDescent="0.25">
      <c r="A1156" s="17" t="str">
        <f>IF(AND(C1156&gt;='گزارش روزانه'!$F$2,C1156&lt;='گزارش روزانه'!$F$4,J1156='گزارش روزانه'!$D$6),MAX($A$1:A1155)+1,"")</f>
        <v/>
      </c>
      <c r="B1156" s="10">
        <v>1155</v>
      </c>
      <c r="C1156" s="10" t="s">
        <v>1756</v>
      </c>
      <c r="D1156" s="10" t="s">
        <v>1758</v>
      </c>
      <c r="E1156" s="11">
        <v>41656822</v>
      </c>
      <c r="F1156" s="11">
        <v>0</v>
      </c>
      <c r="G1156" s="11">
        <v>-771946389</v>
      </c>
      <c r="H11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56" s="10">
        <f>VALUE(IFERROR(MID(Table1[شرح],11,FIND("سهم",Table1[شرح])-11),0))</f>
        <v>11690</v>
      </c>
      <c r="J1156" s="10" t="str">
        <f>IFERROR(MID(Table1[شرح],FIND("سهم",Table1[شرح])+4,FIND("به نرخ",Table1[شرح])-FIND("سهم",Table1[شرح])-5),"")</f>
        <v>بانک کارآفرین (وکار1)</v>
      </c>
      <c r="K1156" s="10" t="str">
        <f>CHOOSE(MID(Table1[تاریخ],6,2),"فروردین","اردیبهشت","خرداد","تیر","مرداد","شهریور","مهر","آبان","آذر","دی","بهمن","اسفند")</f>
        <v>شهریور</v>
      </c>
      <c r="L1156" s="10" t="str">
        <f>LEFT(Table1[[#All],[تاریخ]],4)</f>
        <v>1398</v>
      </c>
      <c r="M1156" s="13" t="str">
        <f>Table1[سال]&amp;"-"&amp;Table1[ماه]</f>
        <v>1398-شهریور</v>
      </c>
      <c r="N1156" s="9"/>
    </row>
    <row r="1157" spans="1:14" ht="15.75" x14ac:dyDescent="0.25">
      <c r="A1157" s="17" t="str">
        <f>IF(AND(C1157&gt;='گزارش روزانه'!$F$2,C1157&lt;='گزارش روزانه'!$F$4,J1157='گزارش روزانه'!$D$6),MAX($A$1:A1156)+1,"")</f>
        <v/>
      </c>
      <c r="B1157" s="10">
        <v>1156</v>
      </c>
      <c r="C1157" s="10" t="s">
        <v>1756</v>
      </c>
      <c r="D1157" s="10" t="s">
        <v>1759</v>
      </c>
      <c r="E1157" s="11">
        <v>0</v>
      </c>
      <c r="F1157" s="11">
        <v>41591492</v>
      </c>
      <c r="G1157" s="11">
        <v>-730289567</v>
      </c>
      <c r="H11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57" s="10">
        <f>VALUE(IFERROR(MID(Table1[شرح],11,FIND("سهم",Table1[شرح])-11),0))</f>
        <v>970</v>
      </c>
      <c r="J1157" s="10" t="str">
        <f>IFERROR(MID(Table1[شرح],FIND("سهم",Table1[شرح])+4,FIND("به نرخ",Table1[شرح])-FIND("سهم",Table1[شرح])-5),"")</f>
        <v>پالایش نفت شیراز(شراز1)</v>
      </c>
      <c r="K1157" s="10" t="str">
        <f>CHOOSE(MID(Table1[تاریخ],6,2),"فروردین","اردیبهشت","خرداد","تیر","مرداد","شهریور","مهر","آبان","آذر","دی","بهمن","اسفند")</f>
        <v>شهریور</v>
      </c>
      <c r="L1157" s="10" t="str">
        <f>LEFT(Table1[[#All],[تاریخ]],4)</f>
        <v>1398</v>
      </c>
      <c r="M1157" s="13" t="str">
        <f>Table1[سال]&amp;"-"&amp;Table1[ماه]</f>
        <v>1398-شهریور</v>
      </c>
      <c r="N1157" s="9"/>
    </row>
    <row r="1158" spans="1:14" ht="15.75" x14ac:dyDescent="0.25">
      <c r="A1158" s="17" t="str">
        <f>IF(AND(C1158&gt;='گزارش روزانه'!$F$2,C1158&lt;='گزارش روزانه'!$F$4,J1158='گزارش روزانه'!$D$6),MAX($A$1:A1157)+1,"")</f>
        <v/>
      </c>
      <c r="B1158" s="10">
        <v>1157</v>
      </c>
      <c r="C1158" s="10" t="s">
        <v>1756</v>
      </c>
      <c r="D1158" s="10" t="s">
        <v>1760</v>
      </c>
      <c r="E1158" s="11">
        <v>0</v>
      </c>
      <c r="F1158" s="11">
        <v>164128828</v>
      </c>
      <c r="G1158" s="11">
        <v>-771881059</v>
      </c>
      <c r="H11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58" s="10">
        <f>VALUE(IFERROR(MID(Table1[شرح],11,FIND("سهم",Table1[شرح])-11),0))</f>
        <v>3872</v>
      </c>
      <c r="J1158" s="10" t="str">
        <f>IFERROR(MID(Table1[شرح],FIND("سهم",Table1[شرح])+4,FIND("به نرخ",Table1[شرح])-FIND("سهم",Table1[شرح])-5),"")</f>
        <v>پالایش نفت شیراز(شراز1)</v>
      </c>
      <c r="K1158" s="10" t="str">
        <f>CHOOSE(MID(Table1[تاریخ],6,2),"فروردین","اردیبهشت","خرداد","تیر","مرداد","شهریور","مهر","آبان","آذر","دی","بهمن","اسفند")</f>
        <v>شهریور</v>
      </c>
      <c r="L1158" s="10" t="str">
        <f>LEFT(Table1[[#All],[تاریخ]],4)</f>
        <v>1398</v>
      </c>
      <c r="M1158" s="13" t="str">
        <f>Table1[سال]&amp;"-"&amp;Table1[ماه]</f>
        <v>1398-شهریور</v>
      </c>
      <c r="N1158" s="9"/>
    </row>
    <row r="1159" spans="1:14" ht="15.75" x14ac:dyDescent="0.25">
      <c r="A1159" s="17" t="str">
        <f>IF(AND(C1159&gt;='گزارش روزانه'!$F$2,C1159&lt;='گزارش روزانه'!$F$4,J1159='گزارش روزانه'!$D$6),MAX($A$1:A1158)+1,"")</f>
        <v/>
      </c>
      <c r="B1159" s="10">
        <v>1158</v>
      </c>
      <c r="C1159" s="10" t="s">
        <v>1756</v>
      </c>
      <c r="D1159" s="10" t="s">
        <v>1761</v>
      </c>
      <c r="E1159" s="11">
        <v>0</v>
      </c>
      <c r="F1159" s="11">
        <v>63793420</v>
      </c>
      <c r="G1159" s="11">
        <v>-936009887</v>
      </c>
      <c r="H11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59" s="10">
        <f>VALUE(IFERROR(MID(Table1[شرح],11,FIND("سهم",Table1[شرح])-11),0))</f>
        <v>1505</v>
      </c>
      <c r="J1159" s="10" t="str">
        <f>IFERROR(MID(Table1[شرح],FIND("سهم",Table1[شرح])+4,FIND("به نرخ",Table1[شرح])-FIND("سهم",Table1[شرح])-5),"")</f>
        <v>پالایش نفت شیراز(شراز1)</v>
      </c>
      <c r="K1159" s="10" t="str">
        <f>CHOOSE(MID(Table1[تاریخ],6,2),"فروردین","اردیبهشت","خرداد","تیر","مرداد","شهریور","مهر","آبان","آذر","دی","بهمن","اسفند")</f>
        <v>شهریور</v>
      </c>
      <c r="L1159" s="10" t="str">
        <f>LEFT(Table1[[#All],[تاریخ]],4)</f>
        <v>1398</v>
      </c>
      <c r="M1159" s="13" t="str">
        <f>Table1[سال]&amp;"-"&amp;Table1[ماه]</f>
        <v>1398-شهریور</v>
      </c>
      <c r="N1159" s="9"/>
    </row>
    <row r="1160" spans="1:14" ht="15.75" x14ac:dyDescent="0.25">
      <c r="A1160" s="17" t="str">
        <f>IF(AND(C1160&gt;='گزارش روزانه'!$F$2,C1160&lt;='گزارش روزانه'!$F$4,J1160='گزارش روزانه'!$D$6),MAX($A$1:A1159)+1,"")</f>
        <v/>
      </c>
      <c r="B1160" s="10">
        <v>1159</v>
      </c>
      <c r="C1160" s="10" t="s">
        <v>1756</v>
      </c>
      <c r="D1160" s="10" t="s">
        <v>1762</v>
      </c>
      <c r="E1160" s="11">
        <v>0</v>
      </c>
      <c r="F1160" s="11">
        <v>112321</v>
      </c>
      <c r="G1160" s="11">
        <v>-999803307</v>
      </c>
      <c r="H11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1160" s="10">
        <f>VALUE(IFERROR(MID(Table1[شرح],11,FIND("سهم",Table1[شرح])-11),0))</f>
        <v>0</v>
      </c>
      <c r="J1160" s="10" t="str">
        <f>IFERROR(MID(Table1[شرح],FIND("سهم",Table1[شرح])+4,FIND("به نرخ",Table1[شرح])-FIND("سهم",Table1[شرح])-5),"")</f>
        <v/>
      </c>
      <c r="K1160" s="10" t="str">
        <f>CHOOSE(MID(Table1[تاریخ],6,2),"فروردین","اردیبهشت","خرداد","تیر","مرداد","شهریور","مهر","آبان","آذر","دی","بهمن","اسفند")</f>
        <v>شهریور</v>
      </c>
      <c r="L1160" s="10" t="str">
        <f>LEFT(Table1[[#All],[تاریخ]],4)</f>
        <v>1398</v>
      </c>
      <c r="M1160" s="13" t="str">
        <f>Table1[سال]&amp;"-"&amp;Table1[ماه]</f>
        <v>1398-شهریور</v>
      </c>
      <c r="N1160" s="9"/>
    </row>
    <row r="1161" spans="1:14" ht="15.75" x14ac:dyDescent="0.25">
      <c r="A1161" s="17" t="str">
        <f>IF(AND(C1161&gt;='گزارش روزانه'!$F$2,C1161&lt;='گزارش روزانه'!$F$4,J1161='گزارش روزانه'!$D$6),MAX($A$1:A1160)+1,"")</f>
        <v/>
      </c>
      <c r="B1161" s="10">
        <v>1160</v>
      </c>
      <c r="C1161" s="10" t="s">
        <v>1754</v>
      </c>
      <c r="D1161" s="10" t="s">
        <v>1755</v>
      </c>
      <c r="E1161" s="11">
        <v>999819373</v>
      </c>
      <c r="F1161" s="11">
        <v>0</v>
      </c>
      <c r="G1161" s="11">
        <v>-999819373</v>
      </c>
      <c r="H11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1161" s="10">
        <f>VALUE(IFERROR(MID(Table1[شرح],11,FIND("سهم",Table1[شرح])-11),0))</f>
        <v>0</v>
      </c>
      <c r="J1161" s="10" t="str">
        <f>IFERROR(MID(Table1[شرح],FIND("سهم",Table1[شرح])+4,FIND("به نرخ",Table1[شرح])-FIND("سهم",Table1[شرح])-5),"")</f>
        <v/>
      </c>
      <c r="K1161" s="10" t="str">
        <f>CHOOSE(MID(Table1[تاریخ],6,2),"فروردین","اردیبهشت","خرداد","تیر","مرداد","شهریور","مهر","آبان","آذر","دی","بهمن","اسفند")</f>
        <v>مهر</v>
      </c>
      <c r="L1161" s="10" t="str">
        <f>LEFT(Table1[[#All],[تاریخ]],4)</f>
        <v>1398</v>
      </c>
      <c r="M1161" s="13" t="str">
        <f>Table1[سال]&amp;"-"&amp;Table1[ماه]</f>
        <v>1398-مهر</v>
      </c>
      <c r="N1161" s="9"/>
    </row>
    <row r="1162" spans="1:14" ht="15.75" x14ac:dyDescent="0.25">
      <c r="A1162" s="17" t="str">
        <f>IF(AND(C1162&gt;='گزارش روزانه'!$F$2,C1162&lt;='گزارش روزانه'!$F$4,J1162='گزارش روزانه'!$D$6),MAX($A$1:A1161)+1,"")</f>
        <v/>
      </c>
      <c r="B1162" s="10">
        <v>1161</v>
      </c>
      <c r="C1162" s="10" t="s">
        <v>1752</v>
      </c>
      <c r="D1162" s="10" t="s">
        <v>1753</v>
      </c>
      <c r="E1162" s="11">
        <v>2984557</v>
      </c>
      <c r="F1162" s="11">
        <v>0</v>
      </c>
      <c r="G1162" s="11">
        <v>-1002803930</v>
      </c>
      <c r="H11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62" s="10">
        <f>VALUE(IFERROR(MID(Table1[شرح],11,FIND("سهم",Table1[شرح])-11),0))</f>
        <v>1493</v>
      </c>
      <c r="J1162" s="10" t="str">
        <f>IFERROR(MID(Table1[شرح],FIND("سهم",Table1[شرح])+4,FIND("به نرخ",Table1[شرح])-FIND("سهم",Table1[شرح])-5),"")</f>
        <v>توسعه مولد نیروگاهی جهرم(بجهرم1)</v>
      </c>
      <c r="K1162" s="10" t="str">
        <f>CHOOSE(MID(Table1[تاریخ],6,2),"فروردین","اردیبهشت","خرداد","تیر","مرداد","شهریور","مهر","آبان","آذر","دی","بهمن","اسفند")</f>
        <v>مهر</v>
      </c>
      <c r="L1162" s="10" t="str">
        <f>LEFT(Table1[[#All],[تاریخ]],4)</f>
        <v>1398</v>
      </c>
      <c r="M1162" s="13" t="str">
        <f>Table1[سال]&amp;"-"&amp;Table1[ماه]</f>
        <v>1398-مهر</v>
      </c>
      <c r="N1162" s="9"/>
    </row>
    <row r="1163" spans="1:14" ht="15.75" x14ac:dyDescent="0.25">
      <c r="A1163" s="17" t="str">
        <f>IF(AND(C1163&gt;='گزارش روزانه'!$F$2,C1163&lt;='گزارش روزانه'!$F$4,J1163='گزارش روزانه'!$D$6),MAX($A$1:A1162)+1,"")</f>
        <v/>
      </c>
      <c r="B1163" s="10">
        <v>1162</v>
      </c>
      <c r="C1163" s="10" t="s">
        <v>1750</v>
      </c>
      <c r="D1163" s="10" t="s">
        <v>1751</v>
      </c>
      <c r="E1163" s="11">
        <v>0</v>
      </c>
      <c r="F1163" s="11">
        <v>4700000</v>
      </c>
      <c r="G1163" s="11">
        <v>-998103930</v>
      </c>
      <c r="H11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163" s="10">
        <f>VALUE(IFERROR(MID(Table1[شرح],11,FIND("سهم",Table1[شرح])-11),0))</f>
        <v>0</v>
      </c>
      <c r="J1163" s="10" t="str">
        <f>IFERROR(MID(Table1[شرح],FIND("سهم",Table1[شرح])+4,FIND("به نرخ",Table1[شرح])-FIND("سهم",Table1[شرح])-5),"")</f>
        <v/>
      </c>
      <c r="K1163" s="10" t="str">
        <f>CHOOSE(MID(Table1[تاریخ],6,2),"فروردین","اردیبهشت","خرداد","تیر","مرداد","شهریور","مهر","آبان","آذر","دی","بهمن","اسفند")</f>
        <v>مهر</v>
      </c>
      <c r="L1163" s="10" t="str">
        <f>LEFT(Table1[[#All],[تاریخ]],4)</f>
        <v>1398</v>
      </c>
      <c r="M1163" s="13" t="str">
        <f>Table1[سال]&amp;"-"&amp;Table1[ماه]</f>
        <v>1398-مهر</v>
      </c>
      <c r="N1163" s="9"/>
    </row>
    <row r="1164" spans="1:14" ht="15.75" x14ac:dyDescent="0.25">
      <c r="A1164" s="17" t="str">
        <f>IF(AND(C1164&gt;='گزارش روزانه'!$F$2,C1164&lt;='گزارش روزانه'!$F$4,J1164='گزارش روزانه'!$D$6),MAX($A$1:A1163)+1,"")</f>
        <v/>
      </c>
      <c r="B1164" s="10">
        <v>1163</v>
      </c>
      <c r="C1164" s="10" t="s">
        <v>1738</v>
      </c>
      <c r="D1164" s="10" t="s">
        <v>1739</v>
      </c>
      <c r="E1164" s="11">
        <v>3258322</v>
      </c>
      <c r="F1164" s="11">
        <v>0</v>
      </c>
      <c r="G1164" s="11">
        <v>-908937713</v>
      </c>
      <c r="H11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64" s="10">
        <f>VALUE(IFERROR(MID(Table1[شرح],11,FIND("سهم",Table1[شرح])-11),0))</f>
        <v>100</v>
      </c>
      <c r="J1164" s="10" t="str">
        <f>IFERROR(MID(Table1[شرح],FIND("سهم",Table1[شرح])+4,FIND("به نرخ",Table1[شرح])-FIND("سهم",Table1[شرح])-5),"")</f>
        <v>پخش هجرت(هجرت1)</v>
      </c>
      <c r="K1164" s="10" t="str">
        <f>CHOOSE(MID(Table1[تاریخ],6,2),"فروردین","اردیبهشت","خرداد","تیر","مرداد","شهریور","مهر","آبان","آذر","دی","بهمن","اسفند")</f>
        <v>مهر</v>
      </c>
      <c r="L1164" s="10" t="str">
        <f>LEFT(Table1[[#All],[تاریخ]],4)</f>
        <v>1398</v>
      </c>
      <c r="M1164" s="13" t="str">
        <f>Table1[سال]&amp;"-"&amp;Table1[ماه]</f>
        <v>1398-مهر</v>
      </c>
      <c r="N1164" s="9"/>
    </row>
    <row r="1165" spans="1:14" ht="15.75" x14ac:dyDescent="0.25">
      <c r="A1165" s="17" t="str">
        <f>IF(AND(C1165&gt;='گزارش روزانه'!$F$2,C1165&lt;='گزارش روزانه'!$F$4,J1165='گزارش روزانه'!$D$6),MAX($A$1:A1164)+1,"")</f>
        <v/>
      </c>
      <c r="B1165" s="10">
        <v>1164</v>
      </c>
      <c r="C1165" s="10" t="s">
        <v>1738</v>
      </c>
      <c r="D1165" s="10" t="s">
        <v>1740</v>
      </c>
      <c r="E1165" s="11">
        <v>1567240276</v>
      </c>
      <c r="F1165" s="11">
        <v>0</v>
      </c>
      <c r="G1165" s="11">
        <v>-905679391</v>
      </c>
      <c r="H11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65" s="10">
        <f>VALUE(IFERROR(MID(Table1[شرح],11,FIND("سهم",Table1[شرح])-11),0))</f>
        <v>48153</v>
      </c>
      <c r="J1165" s="10" t="str">
        <f>IFERROR(MID(Table1[شرح],FIND("سهم",Table1[شرح])+4,FIND("به نرخ",Table1[شرح])-FIND("سهم",Table1[شرح])-5),"")</f>
        <v>پخش هجرت(هجرت1)</v>
      </c>
      <c r="K1165" s="10" t="str">
        <f>CHOOSE(MID(Table1[تاریخ],6,2),"فروردین","اردیبهشت","خرداد","تیر","مرداد","شهریور","مهر","آبان","آذر","دی","بهمن","اسفند")</f>
        <v>مهر</v>
      </c>
      <c r="L1165" s="10" t="str">
        <f>LEFT(Table1[[#All],[تاریخ]],4)</f>
        <v>1398</v>
      </c>
      <c r="M1165" s="13" t="str">
        <f>Table1[سال]&amp;"-"&amp;Table1[ماه]</f>
        <v>1398-مهر</v>
      </c>
      <c r="N1165" s="9"/>
    </row>
    <row r="1166" spans="1:14" ht="15.75" x14ac:dyDescent="0.25">
      <c r="A1166" s="17" t="str">
        <f>IF(AND(C1166&gt;='گزارش روزانه'!$F$2,C1166&lt;='گزارش روزانه'!$F$4,J1166='گزارش روزانه'!$D$6),MAX($A$1:A1165)+1,"")</f>
        <v/>
      </c>
      <c r="B1166" s="10">
        <v>1165</v>
      </c>
      <c r="C1166" s="10" t="s">
        <v>1738</v>
      </c>
      <c r="D1166" s="10" t="s">
        <v>1741</v>
      </c>
      <c r="E1166" s="11">
        <v>27541862</v>
      </c>
      <c r="F1166" s="11">
        <v>0</v>
      </c>
      <c r="G1166" s="11">
        <v>661560885</v>
      </c>
      <c r="H11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66" s="10">
        <f>VALUE(IFERROR(MID(Table1[شرح],11,FIND("سهم",Table1[شرح])-11),0))</f>
        <v>847</v>
      </c>
      <c r="J1166" s="10" t="str">
        <f>IFERROR(MID(Table1[شرح],FIND("سهم",Table1[شرح])+4,FIND("به نرخ",Table1[شرح])-FIND("سهم",Table1[شرح])-5),"")</f>
        <v>پخش هجرت(هجرت1)</v>
      </c>
      <c r="K1166" s="10" t="str">
        <f>CHOOSE(MID(Table1[تاریخ],6,2),"فروردین","اردیبهشت","خرداد","تیر","مرداد","شهریور","مهر","آبان","آذر","دی","بهمن","اسفند")</f>
        <v>مهر</v>
      </c>
      <c r="L1166" s="10" t="str">
        <f>LEFT(Table1[[#All],[تاریخ]],4)</f>
        <v>1398</v>
      </c>
      <c r="M1166" s="13" t="str">
        <f>Table1[سال]&amp;"-"&amp;Table1[ماه]</f>
        <v>1398-مهر</v>
      </c>
      <c r="N1166" s="9"/>
    </row>
    <row r="1167" spans="1:14" ht="15.75" x14ac:dyDescent="0.25">
      <c r="A1167" s="17" t="str">
        <f>IF(AND(C1167&gt;='گزارش روزانه'!$F$2,C1167&lt;='گزارش روزانه'!$F$4,J1167='گزارش روزانه'!$D$6),MAX($A$1:A1166)+1,"")</f>
        <v/>
      </c>
      <c r="B1167" s="10">
        <v>1166</v>
      </c>
      <c r="C1167" s="10" t="s">
        <v>1738</v>
      </c>
      <c r="D1167" s="10" t="s">
        <v>1742</v>
      </c>
      <c r="E1167" s="11">
        <v>296208944</v>
      </c>
      <c r="F1167" s="11">
        <v>0</v>
      </c>
      <c r="G1167" s="11">
        <v>689102747</v>
      </c>
      <c r="H11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67" s="10">
        <f>VALUE(IFERROR(MID(Table1[شرح],11,FIND("سهم",Table1[شرح])-11),0))</f>
        <v>9115</v>
      </c>
      <c r="J1167" s="10" t="str">
        <f>IFERROR(MID(Table1[شرح],FIND("سهم",Table1[شرح])+4,FIND("به نرخ",Table1[شرح])-FIND("سهم",Table1[شرح])-5),"")</f>
        <v>پخش هجرت(هجرت1)</v>
      </c>
      <c r="K1167" s="10" t="str">
        <f>CHOOSE(MID(Table1[تاریخ],6,2),"فروردین","اردیبهشت","خرداد","تیر","مرداد","شهریور","مهر","آبان","آذر","دی","بهمن","اسفند")</f>
        <v>مهر</v>
      </c>
      <c r="L1167" s="10" t="str">
        <f>LEFT(Table1[[#All],[تاریخ]],4)</f>
        <v>1398</v>
      </c>
      <c r="M1167" s="13" t="str">
        <f>Table1[سال]&amp;"-"&amp;Table1[ماه]</f>
        <v>1398-مهر</v>
      </c>
      <c r="N1167" s="9"/>
    </row>
    <row r="1168" spans="1:14" ht="15.75" x14ac:dyDescent="0.25">
      <c r="A1168" s="17" t="str">
        <f>IF(AND(C1168&gt;='گزارش روزانه'!$F$2,C1168&lt;='گزارش روزانه'!$F$4,J1168='گزارش روزانه'!$D$6),MAX($A$1:A1167)+1,"")</f>
        <v/>
      </c>
      <c r="B1168" s="10">
        <v>1167</v>
      </c>
      <c r="C1168" s="10" t="s">
        <v>1738</v>
      </c>
      <c r="D1168" s="10" t="s">
        <v>1743</v>
      </c>
      <c r="E1168" s="11">
        <v>23624487</v>
      </c>
      <c r="F1168" s="11">
        <v>0</v>
      </c>
      <c r="G1168" s="11">
        <v>985311691</v>
      </c>
      <c r="H11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68" s="10">
        <f>VALUE(IFERROR(MID(Table1[شرح],11,FIND("سهم",Table1[شرح])-11),0))</f>
        <v>727</v>
      </c>
      <c r="J1168" s="10" t="str">
        <f>IFERROR(MID(Table1[شرح],FIND("سهم",Table1[شرح])+4,FIND("به نرخ",Table1[شرح])-FIND("سهم",Table1[شرح])-5),"")</f>
        <v>پخش هجرت(هجرت1)</v>
      </c>
      <c r="K1168" s="10" t="str">
        <f>CHOOSE(MID(Table1[تاریخ],6,2),"فروردین","اردیبهشت","خرداد","تیر","مرداد","شهریور","مهر","آبان","آذر","دی","بهمن","اسفند")</f>
        <v>مهر</v>
      </c>
      <c r="L1168" s="10" t="str">
        <f>LEFT(Table1[[#All],[تاریخ]],4)</f>
        <v>1398</v>
      </c>
      <c r="M1168" s="13" t="str">
        <f>Table1[سال]&amp;"-"&amp;Table1[ماه]</f>
        <v>1398-مهر</v>
      </c>
      <c r="N1168" s="9"/>
    </row>
    <row r="1169" spans="1:14" ht="15.75" x14ac:dyDescent="0.25">
      <c r="A1169" s="17" t="str">
        <f>IF(AND(C1169&gt;='گزارش روزانه'!$F$2,C1169&lt;='گزارش روزانه'!$F$4,J1169='گزارش روزانه'!$D$6),MAX($A$1:A1168)+1,"")</f>
        <v/>
      </c>
      <c r="B1169" s="10">
        <v>1168</v>
      </c>
      <c r="C1169" s="10" t="s">
        <v>1738</v>
      </c>
      <c r="D1169" s="10" t="s">
        <v>1744</v>
      </c>
      <c r="E1169" s="11">
        <v>3669874</v>
      </c>
      <c r="F1169" s="11">
        <v>0</v>
      </c>
      <c r="G1169" s="11">
        <v>1008936178</v>
      </c>
      <c r="H11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69" s="10">
        <f>VALUE(IFERROR(MID(Table1[شرح],11,FIND("سهم",Table1[شرح])-11),0))</f>
        <v>113</v>
      </c>
      <c r="J1169" s="10" t="str">
        <f>IFERROR(MID(Table1[شرح],FIND("سهم",Table1[شرح])+4,FIND("به نرخ",Table1[شرح])-FIND("سهم",Table1[شرح])-5),"")</f>
        <v>پخش هجرت(هجرت1)</v>
      </c>
      <c r="K1169" s="10" t="str">
        <f>CHOOSE(MID(Table1[تاریخ],6,2),"فروردین","اردیبهشت","خرداد","تیر","مرداد","شهریور","مهر","آبان","آذر","دی","بهمن","اسفند")</f>
        <v>مهر</v>
      </c>
      <c r="L1169" s="10" t="str">
        <f>LEFT(Table1[[#All],[تاریخ]],4)</f>
        <v>1398</v>
      </c>
      <c r="M1169" s="13" t="str">
        <f>Table1[سال]&amp;"-"&amp;Table1[ماه]</f>
        <v>1398-مهر</v>
      </c>
      <c r="N1169" s="9"/>
    </row>
    <row r="1170" spans="1:14" ht="15.75" x14ac:dyDescent="0.25">
      <c r="A1170" s="17" t="str">
        <f>IF(AND(C1170&gt;='گزارش روزانه'!$F$2,C1170&lt;='گزارش روزانه'!$F$4,J1170='گزارش روزانه'!$D$6),MAX($A$1:A1169)+1,"")</f>
        <v/>
      </c>
      <c r="B1170" s="10">
        <v>1169</v>
      </c>
      <c r="C1170" s="10" t="s">
        <v>1738</v>
      </c>
      <c r="D1170" s="10" t="s">
        <v>1745</v>
      </c>
      <c r="E1170" s="11">
        <v>1460549</v>
      </c>
      <c r="F1170" s="11">
        <v>0</v>
      </c>
      <c r="G1170" s="11">
        <v>1012606052</v>
      </c>
      <c r="H11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70" s="10">
        <f>VALUE(IFERROR(MID(Table1[شرح],11,FIND("سهم",Table1[شرح])-11),0))</f>
        <v>45</v>
      </c>
      <c r="J1170" s="10" t="str">
        <f>IFERROR(MID(Table1[شرح],FIND("سهم",Table1[شرح])+4,FIND("به نرخ",Table1[شرح])-FIND("سهم",Table1[شرح])-5),"")</f>
        <v>پخش هجرت(هجرت1)</v>
      </c>
      <c r="K1170" s="10" t="str">
        <f>CHOOSE(MID(Table1[تاریخ],6,2),"فروردین","اردیبهشت","خرداد","تیر","مرداد","شهریور","مهر","آبان","آذر","دی","بهمن","اسفند")</f>
        <v>مهر</v>
      </c>
      <c r="L1170" s="10" t="str">
        <f>LEFT(Table1[[#All],[تاریخ]],4)</f>
        <v>1398</v>
      </c>
      <c r="M1170" s="13" t="str">
        <f>Table1[سال]&amp;"-"&amp;Table1[ماه]</f>
        <v>1398-مهر</v>
      </c>
      <c r="N1170" s="9"/>
    </row>
    <row r="1171" spans="1:14" ht="15.75" x14ac:dyDescent="0.25">
      <c r="A1171" s="17" t="str">
        <f>IF(AND(C1171&gt;='گزارش روزانه'!$F$2,C1171&lt;='گزارش روزانه'!$F$4,J1171='گزارش روزانه'!$D$6),MAX($A$1:A1170)+1,"")</f>
        <v/>
      </c>
      <c r="B1171" s="10">
        <v>1170</v>
      </c>
      <c r="C1171" s="10" t="s">
        <v>1738</v>
      </c>
      <c r="D1171" s="10" t="s">
        <v>1746</v>
      </c>
      <c r="E1171" s="11">
        <v>0</v>
      </c>
      <c r="F1171" s="11">
        <v>1698229242</v>
      </c>
      <c r="G1171" s="11">
        <v>1014066601</v>
      </c>
      <c r="H11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71" s="10">
        <f>VALUE(IFERROR(MID(Table1[شرح],11,FIND("سهم",Table1[شرح])-11),0))</f>
        <v>150000</v>
      </c>
      <c r="J1171" s="10" t="str">
        <f>IFERROR(MID(Table1[شرح],FIND("سهم",Table1[شرح])+4,FIND("به نرخ",Table1[شرح])-FIND("سهم",Table1[شرح])-5),"")</f>
        <v>داروسازی آوه سینا(داوه1)</v>
      </c>
      <c r="K1171" s="10" t="str">
        <f>CHOOSE(MID(Table1[تاریخ],6,2),"فروردین","اردیبهشت","خرداد","تیر","مرداد","شهریور","مهر","آبان","آذر","دی","بهمن","اسفند")</f>
        <v>مهر</v>
      </c>
      <c r="L1171" s="10" t="str">
        <f>LEFT(Table1[[#All],[تاریخ]],4)</f>
        <v>1398</v>
      </c>
      <c r="M1171" s="13" t="str">
        <f>Table1[سال]&amp;"-"&amp;Table1[ماه]</f>
        <v>1398-مهر</v>
      </c>
      <c r="N1171" s="9"/>
    </row>
    <row r="1172" spans="1:14" ht="15.75" x14ac:dyDescent="0.25">
      <c r="A1172" s="17" t="str">
        <f>IF(AND(C1172&gt;='گزارش روزانه'!$F$2,C1172&lt;='گزارش روزانه'!$F$4,J1172='گزارش روزانه'!$D$6),MAX($A$1:A1171)+1,"")</f>
        <v/>
      </c>
      <c r="B1172" s="10">
        <v>1171</v>
      </c>
      <c r="C1172" s="10" t="s">
        <v>1738</v>
      </c>
      <c r="D1172" s="10" t="s">
        <v>1747</v>
      </c>
      <c r="E1172" s="11">
        <v>0</v>
      </c>
      <c r="F1172" s="11">
        <v>17576939</v>
      </c>
      <c r="G1172" s="11">
        <v>-684162641</v>
      </c>
      <c r="H11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72" s="10">
        <f>VALUE(IFERROR(MID(Table1[شرح],11,FIND("سهم",Table1[شرح])-11),0))</f>
        <v>2500</v>
      </c>
      <c r="J1172" s="10" t="str">
        <f>IFERROR(MID(Table1[شرح],FIND("سهم",Table1[شرح])+4,FIND("به نرخ",Table1[شرح])-FIND("سهم",Table1[شرح])-5),"")</f>
        <v>توسعه معدنی و صنعتی صبانور(کنور1)</v>
      </c>
      <c r="K1172" s="10" t="str">
        <f>CHOOSE(MID(Table1[تاریخ],6,2),"فروردین","اردیبهشت","خرداد","تیر","مرداد","شهریور","مهر","آبان","آذر","دی","بهمن","اسفند")</f>
        <v>مهر</v>
      </c>
      <c r="L1172" s="10" t="str">
        <f>LEFT(Table1[[#All],[تاریخ]],4)</f>
        <v>1398</v>
      </c>
      <c r="M1172" s="13" t="str">
        <f>Table1[سال]&amp;"-"&amp;Table1[ماه]</f>
        <v>1398-مهر</v>
      </c>
      <c r="N1172" s="9"/>
    </row>
    <row r="1173" spans="1:14" ht="15.75" x14ac:dyDescent="0.25">
      <c r="A1173" s="17" t="str">
        <f>IF(AND(C1173&gt;='گزارش روزانه'!$F$2,C1173&lt;='گزارش روزانه'!$F$4,J1173='گزارش روزانه'!$D$6),MAX($A$1:A1172)+1,"")</f>
        <v/>
      </c>
      <c r="B1173" s="10">
        <v>1172</v>
      </c>
      <c r="C1173" s="10" t="s">
        <v>1738</v>
      </c>
      <c r="D1173" s="10" t="s">
        <v>1748</v>
      </c>
      <c r="E1173" s="11">
        <v>0</v>
      </c>
      <c r="F1173" s="11">
        <v>263415364</v>
      </c>
      <c r="G1173" s="11">
        <v>-701739580</v>
      </c>
      <c r="H11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73" s="10">
        <f>VALUE(IFERROR(MID(Table1[شرح],11,FIND("سهم",Table1[شرح])-11),0))</f>
        <v>37641</v>
      </c>
      <c r="J1173" s="10" t="str">
        <f>IFERROR(MID(Table1[شرح],FIND("سهم",Table1[شرح])+4,FIND("به نرخ",Table1[شرح])-FIND("سهم",Table1[شرح])-5),"")</f>
        <v>توسعه معدنی و صنعتی صبانور(کنور1)</v>
      </c>
      <c r="K1173" s="10" t="str">
        <f>CHOOSE(MID(Table1[تاریخ],6,2),"فروردین","اردیبهشت","خرداد","تیر","مرداد","شهریور","مهر","آبان","آذر","دی","بهمن","اسفند")</f>
        <v>مهر</v>
      </c>
      <c r="L1173" s="10" t="str">
        <f>LEFT(Table1[[#All],[تاریخ]],4)</f>
        <v>1398</v>
      </c>
      <c r="M1173" s="13" t="str">
        <f>Table1[سال]&amp;"-"&amp;Table1[ماه]</f>
        <v>1398-مهر</v>
      </c>
      <c r="N1173" s="9"/>
    </row>
    <row r="1174" spans="1:14" ht="15.75" x14ac:dyDescent="0.25">
      <c r="A1174" s="17" t="str">
        <f>IF(AND(C1174&gt;='گزارش روزانه'!$F$2,C1174&lt;='گزارش روزانه'!$F$4,J1174='گزارش روزانه'!$D$6),MAX($A$1:A1173)+1,"")</f>
        <v/>
      </c>
      <c r="B1174" s="10">
        <v>1173</v>
      </c>
      <c r="C1174" s="10" t="s">
        <v>1738</v>
      </c>
      <c r="D1174" s="10" t="s">
        <v>1749</v>
      </c>
      <c r="E1174" s="11">
        <v>0</v>
      </c>
      <c r="F1174" s="11">
        <v>32948986</v>
      </c>
      <c r="G1174" s="11">
        <v>-965154944</v>
      </c>
      <c r="H11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74" s="10">
        <f>VALUE(IFERROR(MID(Table1[شرح],11,FIND("سهم",Table1[شرح])-11),0))</f>
        <v>2650</v>
      </c>
      <c r="J1174" s="10" t="str">
        <f>IFERROR(MID(Table1[شرح],FIND("سهم",Table1[شرح])+4,FIND("به نرخ",Table1[شرح])-FIND("سهم",Table1[شرح])-5),"")</f>
        <v>نیرو سرمایه(نیرو1)</v>
      </c>
      <c r="K1174" s="10" t="str">
        <f>CHOOSE(MID(Table1[تاریخ],6,2),"فروردین","اردیبهشت","خرداد","تیر","مرداد","شهریور","مهر","آبان","آذر","دی","بهمن","اسفند")</f>
        <v>مهر</v>
      </c>
      <c r="L1174" s="10" t="str">
        <f>LEFT(Table1[[#All],[تاریخ]],4)</f>
        <v>1398</v>
      </c>
      <c r="M1174" s="13" t="str">
        <f>Table1[سال]&amp;"-"&amp;Table1[ماه]</f>
        <v>1398-مهر</v>
      </c>
      <c r="N1174" s="9"/>
    </row>
    <row r="1175" spans="1:14" ht="15.75" x14ac:dyDescent="0.25">
      <c r="A1175" s="17" t="str">
        <f>IF(AND(C1175&gt;='گزارش روزانه'!$F$2,C1175&lt;='گزارش روزانه'!$F$4,J1175='گزارش روزانه'!$D$6),MAX($A$1:A1174)+1,"")</f>
        <v/>
      </c>
      <c r="B1175" s="10">
        <v>1174</v>
      </c>
      <c r="C1175" s="10" t="s">
        <v>1735</v>
      </c>
      <c r="D1175" s="10" t="s">
        <v>1736</v>
      </c>
      <c r="E1175" s="11">
        <v>66028317</v>
      </c>
      <c r="F1175" s="11">
        <v>0</v>
      </c>
      <c r="G1175" s="11">
        <v>-999682944</v>
      </c>
      <c r="H11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75" s="10">
        <f>VALUE(IFERROR(MID(Table1[شرح],11,FIND("سهم",Table1[شرح])-11),0))</f>
        <v>18041</v>
      </c>
      <c r="J1175" s="10" t="str">
        <f>IFERROR(MID(Table1[شرح],FIND("سهم",Table1[شرح])+4,FIND("به نرخ",Table1[شرح])-FIND("سهم",Table1[شرح])-5),"")</f>
        <v>بانک کارآفرین (وکار1)</v>
      </c>
      <c r="K1175" s="10" t="str">
        <f>CHOOSE(MID(Table1[تاریخ],6,2),"فروردین","اردیبهشت","خرداد","تیر","مرداد","شهریور","مهر","آبان","آذر","دی","بهمن","اسفند")</f>
        <v>مهر</v>
      </c>
      <c r="L1175" s="10" t="str">
        <f>LEFT(Table1[[#All],[تاریخ]],4)</f>
        <v>1398</v>
      </c>
      <c r="M1175" s="13" t="str">
        <f>Table1[سال]&amp;"-"&amp;Table1[ماه]</f>
        <v>1398-مهر</v>
      </c>
      <c r="N1175" s="9"/>
    </row>
    <row r="1176" spans="1:14" ht="15.75" x14ac:dyDescent="0.25">
      <c r="A1176" s="17" t="str">
        <f>IF(AND(C1176&gt;='گزارش روزانه'!$F$2,C1176&lt;='گزارش روزانه'!$F$4,J1176='گزارش روزانه'!$D$6),MAX($A$1:A1175)+1,"")</f>
        <v/>
      </c>
      <c r="B1176" s="10">
        <v>1175</v>
      </c>
      <c r="C1176" s="10" t="s">
        <v>1735</v>
      </c>
      <c r="D1176" s="10" t="s">
        <v>1737</v>
      </c>
      <c r="E1176" s="11">
        <v>24716914</v>
      </c>
      <c r="F1176" s="11">
        <v>0</v>
      </c>
      <c r="G1176" s="11">
        <v>-933654627</v>
      </c>
      <c r="H11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76" s="10">
        <f>VALUE(IFERROR(MID(Table1[شرح],11,FIND("سهم",Table1[شرح])-11),0))</f>
        <v>6759</v>
      </c>
      <c r="J1176" s="10" t="str">
        <f>IFERROR(MID(Table1[شرح],FIND("سهم",Table1[شرح])+4,FIND("به نرخ",Table1[شرح])-FIND("سهم",Table1[شرح])-5),"")</f>
        <v>بانک کارآفرین (وکار1)</v>
      </c>
      <c r="K1176" s="10" t="str">
        <f>CHOOSE(MID(Table1[تاریخ],6,2),"فروردین","اردیبهشت","خرداد","تیر","مرداد","شهریور","مهر","آبان","آذر","دی","بهمن","اسفند")</f>
        <v>مهر</v>
      </c>
      <c r="L1176" s="10" t="str">
        <f>LEFT(Table1[[#All],[تاریخ]],4)</f>
        <v>1398</v>
      </c>
      <c r="M1176" s="13" t="str">
        <f>Table1[سال]&amp;"-"&amp;Table1[ماه]</f>
        <v>1398-مهر</v>
      </c>
      <c r="N1176" s="9"/>
    </row>
    <row r="1177" spans="1:14" ht="15.75" x14ac:dyDescent="0.25">
      <c r="A1177" s="17" t="str">
        <f>IF(AND(C1177&gt;='گزارش روزانه'!$F$2,C1177&lt;='گزارش روزانه'!$F$4,J1177='گزارش روزانه'!$D$6),MAX($A$1:A1176)+1,"")</f>
        <v/>
      </c>
      <c r="B1177" s="10">
        <v>1176</v>
      </c>
      <c r="C1177" s="10" t="s">
        <v>1709</v>
      </c>
      <c r="D1177" s="10" t="s">
        <v>1710</v>
      </c>
      <c r="E1177" s="11">
        <v>420592854</v>
      </c>
      <c r="F1177" s="11">
        <v>0</v>
      </c>
      <c r="G1177" s="11">
        <v>123187</v>
      </c>
      <c r="H11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177" s="10">
        <f>VALUE(IFERROR(MID(Table1[شرح],11,FIND("سهم",Table1[شرح])-11),0))</f>
        <v>14800</v>
      </c>
      <c r="J1177" s="10" t="str">
        <f>IFERROR(MID(Table1[شرح],FIND("سهم",Table1[شرح])+4,FIND("به نرخ",Table1[شرح])-FIND("سهم",Table1[شرح])-5),"")</f>
        <v>شیر پاستوریزه پگاه فارس(غفارس1)</v>
      </c>
      <c r="K1177" s="10" t="str">
        <f>CHOOSE(MID(Table1[تاریخ],6,2),"فروردین","اردیبهشت","خرداد","تیر","مرداد","شهریور","مهر","آبان","آذر","دی","بهمن","اسفند")</f>
        <v>مهر</v>
      </c>
      <c r="L1177" s="10" t="str">
        <f>LEFT(Table1[[#All],[تاریخ]],4)</f>
        <v>1398</v>
      </c>
      <c r="M1177" s="13" t="str">
        <f>Table1[سال]&amp;"-"&amp;Table1[ماه]</f>
        <v>1398-مهر</v>
      </c>
      <c r="N1177" s="9"/>
    </row>
    <row r="1178" spans="1:14" ht="15.75" x14ac:dyDescent="0.25">
      <c r="A1178" s="17" t="str">
        <f>IF(AND(C1178&gt;='گزارش روزانه'!$F$2,C1178&lt;='گزارش روزانه'!$F$4,J1178='گزارش روزانه'!$D$6),MAX($A$1:A1177)+1,"")</f>
        <v/>
      </c>
      <c r="B1178" s="10">
        <v>1177</v>
      </c>
      <c r="C1178" s="10" t="s">
        <v>1709</v>
      </c>
      <c r="D1178" s="10" t="s">
        <v>1711</v>
      </c>
      <c r="E1178" s="11">
        <v>0</v>
      </c>
      <c r="F1178" s="11">
        <v>30015867</v>
      </c>
      <c r="G1178" s="11">
        <v>420716041</v>
      </c>
      <c r="H11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78" s="10">
        <f>VALUE(IFERROR(MID(Table1[شرح],11,FIND("سهم",Table1[شرح])-11),0))</f>
        <v>2450</v>
      </c>
      <c r="J1178" s="10" t="str">
        <f>IFERROR(MID(Table1[شرح],FIND("سهم",Table1[شرح])+4,FIND("به نرخ",Table1[شرح])-FIND("سهم",Table1[شرح])-5),"")</f>
        <v>کشت وصنعت شریف آباد(زشریف1)</v>
      </c>
      <c r="K1178" s="10" t="str">
        <f>CHOOSE(MID(Table1[تاریخ],6,2),"فروردین","اردیبهشت","خرداد","تیر","مرداد","شهریور","مهر","آبان","آذر","دی","بهمن","اسفند")</f>
        <v>مهر</v>
      </c>
      <c r="L1178" s="10" t="str">
        <f>LEFT(Table1[[#All],[تاریخ]],4)</f>
        <v>1398</v>
      </c>
      <c r="M1178" s="13" t="str">
        <f>Table1[سال]&amp;"-"&amp;Table1[ماه]</f>
        <v>1398-مهر</v>
      </c>
      <c r="N1178" s="9"/>
    </row>
    <row r="1179" spans="1:14" ht="15.75" x14ac:dyDescent="0.25">
      <c r="A1179" s="17" t="str">
        <f>IF(AND(C1179&gt;='گزارش روزانه'!$F$2,C1179&lt;='گزارش روزانه'!$F$4,J1179='گزارش روزانه'!$D$6),MAX($A$1:A1178)+1,"")</f>
        <v/>
      </c>
      <c r="B1179" s="10">
        <v>1178</v>
      </c>
      <c r="C1179" s="10" t="s">
        <v>1709</v>
      </c>
      <c r="D1179" s="10" t="s">
        <v>1712</v>
      </c>
      <c r="E1179" s="11">
        <v>0</v>
      </c>
      <c r="F1179" s="11">
        <v>68044836</v>
      </c>
      <c r="G1179" s="11">
        <v>390700174</v>
      </c>
      <c r="H11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79" s="10">
        <f>VALUE(IFERROR(MID(Table1[شرح],11,FIND("سهم",Table1[شرح])-11),0))</f>
        <v>5559</v>
      </c>
      <c r="J1179" s="10" t="str">
        <f>IFERROR(MID(Table1[شرح],FIND("سهم",Table1[شرح])+4,FIND("به نرخ",Table1[شرح])-FIND("سهم",Table1[شرح])-5),"")</f>
        <v>کشت وصنعت شریف آباد(زشریف1)</v>
      </c>
      <c r="K1179" s="10" t="str">
        <f>CHOOSE(MID(Table1[تاریخ],6,2),"فروردین","اردیبهشت","خرداد","تیر","مرداد","شهریور","مهر","آبان","آذر","دی","بهمن","اسفند")</f>
        <v>مهر</v>
      </c>
      <c r="L1179" s="10" t="str">
        <f>LEFT(Table1[[#All],[تاریخ]],4)</f>
        <v>1398</v>
      </c>
      <c r="M1179" s="13" t="str">
        <f>Table1[سال]&amp;"-"&amp;Table1[ماه]</f>
        <v>1398-مهر</v>
      </c>
      <c r="N1179" s="9"/>
    </row>
    <row r="1180" spans="1:14" ht="15.75" x14ac:dyDescent="0.25">
      <c r="A1180" s="17" t="str">
        <f>IF(AND(C1180&gt;='گزارش روزانه'!$F$2,C1180&lt;='گزارش روزانه'!$F$4,J1180='گزارش روزانه'!$D$6),MAX($A$1:A1179)+1,"")</f>
        <v/>
      </c>
      <c r="B1180" s="10">
        <v>1179</v>
      </c>
      <c r="C1180" s="10" t="s">
        <v>1709</v>
      </c>
      <c r="D1180" s="10" t="s">
        <v>1713</v>
      </c>
      <c r="E1180" s="11">
        <v>0</v>
      </c>
      <c r="F1180" s="11">
        <v>66560032</v>
      </c>
      <c r="G1180" s="11">
        <v>322655338</v>
      </c>
      <c r="H11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0" s="10">
        <f>VALUE(IFERROR(MID(Table1[شرح],11,FIND("سهم",Table1[شرح])-11),0))</f>
        <v>5462</v>
      </c>
      <c r="J1180" s="10" t="str">
        <f>IFERROR(MID(Table1[شرح],FIND("سهم",Table1[شرح])+4,FIND("به نرخ",Table1[شرح])-FIND("سهم",Table1[شرح])-5),"")</f>
        <v>کشت وصنعت شریف آباد(زشریف1)</v>
      </c>
      <c r="K1180" s="10" t="str">
        <f>CHOOSE(MID(Table1[تاریخ],6,2),"فروردین","اردیبهشت","خرداد","تیر","مرداد","شهریور","مهر","آبان","آذر","دی","بهمن","اسفند")</f>
        <v>مهر</v>
      </c>
      <c r="L1180" s="10" t="str">
        <f>LEFT(Table1[[#All],[تاریخ]],4)</f>
        <v>1398</v>
      </c>
      <c r="M1180" s="13" t="str">
        <f>Table1[سال]&amp;"-"&amp;Table1[ماه]</f>
        <v>1398-مهر</v>
      </c>
      <c r="N1180" s="9"/>
    </row>
    <row r="1181" spans="1:14" ht="15.75" x14ac:dyDescent="0.25">
      <c r="A1181" s="17" t="str">
        <f>IF(AND(C1181&gt;='گزارش روزانه'!$F$2,C1181&lt;='گزارش روزانه'!$F$4,J1181='گزارش روزانه'!$D$6),MAX($A$1:A1180)+1,"")</f>
        <v/>
      </c>
      <c r="B1181" s="10">
        <v>1180</v>
      </c>
      <c r="C1181" s="10" t="s">
        <v>1709</v>
      </c>
      <c r="D1181" s="10" t="s">
        <v>1714</v>
      </c>
      <c r="E1181" s="11">
        <v>0</v>
      </c>
      <c r="F1181" s="11">
        <v>12185029</v>
      </c>
      <c r="G1181" s="11">
        <v>256095306</v>
      </c>
      <c r="H11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1" s="10">
        <f>VALUE(IFERROR(MID(Table1[شرح],11,FIND("سهم",Table1[شرح])-11),0))</f>
        <v>1000</v>
      </c>
      <c r="J1181" s="10" t="str">
        <f>IFERROR(MID(Table1[شرح],FIND("سهم",Table1[شرح])+4,FIND("به نرخ",Table1[شرح])-FIND("سهم",Table1[شرح])-5),"")</f>
        <v>کشت وصنعت شریف آباد(زشریف1)</v>
      </c>
      <c r="K1181" s="10" t="str">
        <f>CHOOSE(MID(Table1[تاریخ],6,2),"فروردین","اردیبهشت","خرداد","تیر","مرداد","شهریور","مهر","آبان","آذر","دی","بهمن","اسفند")</f>
        <v>مهر</v>
      </c>
      <c r="L1181" s="10" t="str">
        <f>LEFT(Table1[[#All],[تاریخ]],4)</f>
        <v>1398</v>
      </c>
      <c r="M1181" s="13" t="str">
        <f>Table1[سال]&amp;"-"&amp;Table1[ماه]</f>
        <v>1398-مهر</v>
      </c>
      <c r="N1181" s="9"/>
    </row>
    <row r="1182" spans="1:14" ht="15.75" x14ac:dyDescent="0.25">
      <c r="A1182" s="17" t="str">
        <f>IF(AND(C1182&gt;='گزارش روزانه'!$F$2,C1182&lt;='گزارش روزانه'!$F$4,J1182='گزارش روزانه'!$D$6),MAX($A$1:A1181)+1,"")</f>
        <v/>
      </c>
      <c r="B1182" s="10">
        <v>1181</v>
      </c>
      <c r="C1182" s="10" t="s">
        <v>1709</v>
      </c>
      <c r="D1182" s="10" t="s">
        <v>1715</v>
      </c>
      <c r="E1182" s="11">
        <v>0</v>
      </c>
      <c r="F1182" s="11">
        <v>84975116</v>
      </c>
      <c r="G1182" s="11">
        <v>243910277</v>
      </c>
      <c r="H11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2" s="10">
        <f>VALUE(IFERROR(MID(Table1[شرح],11,FIND("سهم",Table1[شرح])-11),0))</f>
        <v>6976</v>
      </c>
      <c r="J1182" s="10" t="str">
        <f>IFERROR(MID(Table1[شرح],FIND("سهم",Table1[شرح])+4,FIND("به نرخ",Table1[شرح])-FIND("سهم",Table1[شرح])-5),"")</f>
        <v>کشت وصنعت شریف آباد(زشریف1)</v>
      </c>
      <c r="K1182" s="10" t="str">
        <f>CHOOSE(MID(Table1[تاریخ],6,2),"فروردین","اردیبهشت","خرداد","تیر","مرداد","شهریور","مهر","آبان","آذر","دی","بهمن","اسفند")</f>
        <v>مهر</v>
      </c>
      <c r="L1182" s="10" t="str">
        <f>LEFT(Table1[[#All],[تاریخ]],4)</f>
        <v>1398</v>
      </c>
      <c r="M1182" s="13" t="str">
        <f>Table1[سال]&amp;"-"&amp;Table1[ماه]</f>
        <v>1398-مهر</v>
      </c>
      <c r="N1182" s="9"/>
    </row>
    <row r="1183" spans="1:14" ht="15.75" x14ac:dyDescent="0.25">
      <c r="A1183" s="17" t="str">
        <f>IF(AND(C1183&gt;='گزارش روزانه'!$F$2,C1183&lt;='گزارش روزانه'!$F$4,J1183='گزارش روزانه'!$D$6),MAX($A$1:A1182)+1,"")</f>
        <v/>
      </c>
      <c r="B1183" s="10">
        <v>1182</v>
      </c>
      <c r="C1183" s="10" t="s">
        <v>1709</v>
      </c>
      <c r="D1183" s="10" t="s">
        <v>1716</v>
      </c>
      <c r="E1183" s="11">
        <v>0</v>
      </c>
      <c r="F1183" s="11">
        <v>5595094</v>
      </c>
      <c r="G1183" s="11">
        <v>158935161</v>
      </c>
      <c r="H11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3" s="10">
        <f>VALUE(IFERROR(MID(Table1[شرح],11,FIND("سهم",Table1[شرح])-11),0))</f>
        <v>460</v>
      </c>
      <c r="J1183" s="10" t="str">
        <f>IFERROR(MID(Table1[شرح],FIND("سهم",Table1[شرح])+4,FIND("به نرخ",Table1[شرح])-FIND("سهم",Table1[شرح])-5),"")</f>
        <v>کشت وصنعت شریف آباد(زشریف1)</v>
      </c>
      <c r="K1183" s="10" t="str">
        <f>CHOOSE(MID(Table1[تاریخ],6,2),"فروردین","اردیبهشت","خرداد","تیر","مرداد","شهریور","مهر","آبان","آذر","دی","بهمن","اسفند")</f>
        <v>مهر</v>
      </c>
      <c r="L1183" s="10" t="str">
        <f>LEFT(Table1[[#All],[تاریخ]],4)</f>
        <v>1398</v>
      </c>
      <c r="M1183" s="13" t="str">
        <f>Table1[سال]&amp;"-"&amp;Table1[ماه]</f>
        <v>1398-مهر</v>
      </c>
      <c r="N1183" s="9"/>
    </row>
    <row r="1184" spans="1:14" ht="15.75" x14ac:dyDescent="0.25">
      <c r="A1184" s="17" t="str">
        <f>IF(AND(C1184&gt;='گزارش روزانه'!$F$2,C1184&lt;='گزارش روزانه'!$F$4,J1184='گزارش روزانه'!$D$6),MAX($A$1:A1183)+1,"")</f>
        <v/>
      </c>
      <c r="B1184" s="10">
        <v>1183</v>
      </c>
      <c r="C1184" s="10" t="s">
        <v>1709</v>
      </c>
      <c r="D1184" s="10" t="s">
        <v>1717</v>
      </c>
      <c r="E1184" s="11">
        <v>0</v>
      </c>
      <c r="F1184" s="11">
        <v>30405631</v>
      </c>
      <c r="G1184" s="11">
        <v>153340067</v>
      </c>
      <c r="H11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4" s="10">
        <f>VALUE(IFERROR(MID(Table1[شرح],11,FIND("سهم",Table1[شرح])-11),0))</f>
        <v>2500</v>
      </c>
      <c r="J1184" s="10" t="str">
        <f>IFERROR(MID(Table1[شرح],FIND("سهم",Table1[شرح])+4,FIND("به نرخ",Table1[شرح])-FIND("سهم",Table1[شرح])-5),"")</f>
        <v>کشت وصنعت شریف آباد(زشریف1)</v>
      </c>
      <c r="K1184" s="10" t="str">
        <f>CHOOSE(MID(Table1[تاریخ],6,2),"فروردین","اردیبهشت","خرداد","تیر","مرداد","شهریور","مهر","آبان","آذر","دی","بهمن","اسفند")</f>
        <v>مهر</v>
      </c>
      <c r="L1184" s="10" t="str">
        <f>LEFT(Table1[[#All],[تاریخ]],4)</f>
        <v>1398</v>
      </c>
      <c r="M1184" s="13" t="str">
        <f>Table1[سال]&amp;"-"&amp;Table1[ماه]</f>
        <v>1398-مهر</v>
      </c>
      <c r="N1184" s="9"/>
    </row>
    <row r="1185" spans="1:14" ht="15.75" x14ac:dyDescent="0.25">
      <c r="A1185" s="17" t="str">
        <f>IF(AND(C1185&gt;='گزارش روزانه'!$F$2,C1185&lt;='گزارش روزانه'!$F$4,J1185='گزارش روزانه'!$D$6),MAX($A$1:A1184)+1,"")</f>
        <v/>
      </c>
      <c r="B1185" s="10">
        <v>1184</v>
      </c>
      <c r="C1185" s="10" t="s">
        <v>1709</v>
      </c>
      <c r="D1185" s="10" t="s">
        <v>1718</v>
      </c>
      <c r="E1185" s="11">
        <v>0</v>
      </c>
      <c r="F1185" s="11">
        <v>161015103</v>
      </c>
      <c r="G1185" s="11">
        <v>122934436</v>
      </c>
      <c r="H11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5" s="10">
        <f>VALUE(IFERROR(MID(Table1[شرح],11,FIND("سهم",Table1[شرح])-11),0))</f>
        <v>13240</v>
      </c>
      <c r="J1185" s="10" t="str">
        <f>IFERROR(MID(Table1[شرح],FIND("سهم",Table1[شرح])+4,FIND("به نرخ",Table1[شرح])-FIND("سهم",Table1[شرح])-5),"")</f>
        <v>کشت وصنعت شریف آباد(زشریف1)</v>
      </c>
      <c r="K1185" s="10" t="str">
        <f>CHOOSE(MID(Table1[تاریخ],6,2),"فروردین","اردیبهشت","خرداد","تیر","مرداد","شهریور","مهر","آبان","آذر","دی","بهمن","اسفند")</f>
        <v>مهر</v>
      </c>
      <c r="L1185" s="10" t="str">
        <f>LEFT(Table1[[#All],[تاریخ]],4)</f>
        <v>1398</v>
      </c>
      <c r="M1185" s="13" t="str">
        <f>Table1[سال]&amp;"-"&amp;Table1[ماه]</f>
        <v>1398-مهر</v>
      </c>
      <c r="N1185" s="9"/>
    </row>
    <row r="1186" spans="1:14" ht="15.75" x14ac:dyDescent="0.25">
      <c r="A1186" s="17" t="str">
        <f>IF(AND(C1186&gt;='گزارش روزانه'!$F$2,C1186&lt;='گزارش روزانه'!$F$4,J1186='گزارش روزانه'!$D$6),MAX($A$1:A1185)+1,"")</f>
        <v/>
      </c>
      <c r="B1186" s="10">
        <v>1185</v>
      </c>
      <c r="C1186" s="10" t="s">
        <v>1709</v>
      </c>
      <c r="D1186" s="10" t="s">
        <v>1719</v>
      </c>
      <c r="E1186" s="11">
        <v>0</v>
      </c>
      <c r="F1186" s="11">
        <v>2976846</v>
      </c>
      <c r="G1186" s="11">
        <v>-38080667</v>
      </c>
      <c r="H11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6" s="10">
        <f>VALUE(IFERROR(MID(Table1[شرح],11,FIND("سهم",Table1[شرح])-11),0))</f>
        <v>245</v>
      </c>
      <c r="J1186" s="10" t="str">
        <f>IFERROR(MID(Table1[شرح],FIND("سهم",Table1[شرح])+4,FIND("به نرخ",Table1[شرح])-FIND("سهم",Table1[شرح])-5),"")</f>
        <v>کشت وصنعت شریف آباد(زشریف1)</v>
      </c>
      <c r="K1186" s="10" t="str">
        <f>CHOOSE(MID(Table1[تاریخ],6,2),"فروردین","اردیبهشت","خرداد","تیر","مرداد","شهریور","مهر","آبان","آذر","دی","بهمن","اسفند")</f>
        <v>مهر</v>
      </c>
      <c r="L1186" s="10" t="str">
        <f>LEFT(Table1[[#All],[تاریخ]],4)</f>
        <v>1398</v>
      </c>
      <c r="M1186" s="13" t="str">
        <f>Table1[سال]&amp;"-"&amp;Table1[ماه]</f>
        <v>1398-مهر</v>
      </c>
      <c r="N1186" s="9"/>
    </row>
    <row r="1187" spans="1:14" ht="15.75" x14ac:dyDescent="0.25">
      <c r="A1187" s="17" t="str">
        <f>IF(AND(C1187&gt;='گزارش روزانه'!$F$2,C1187&lt;='گزارش روزانه'!$F$4,J1187='گزارش روزانه'!$D$6),MAX($A$1:A1186)+1,"")</f>
        <v/>
      </c>
      <c r="B1187" s="10">
        <v>1186</v>
      </c>
      <c r="C1187" s="10" t="s">
        <v>1709</v>
      </c>
      <c r="D1187" s="10" t="s">
        <v>1720</v>
      </c>
      <c r="E1187" s="11">
        <v>0</v>
      </c>
      <c r="F1187" s="11">
        <v>21200666</v>
      </c>
      <c r="G1187" s="11">
        <v>-41057513</v>
      </c>
      <c r="H11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7" s="10">
        <f>VALUE(IFERROR(MID(Table1[شرح],11,FIND("سهم",Table1[شرح])-11),0))</f>
        <v>1745</v>
      </c>
      <c r="J1187" s="10" t="str">
        <f>IFERROR(MID(Table1[شرح],FIND("سهم",Table1[شرح])+4,FIND("به نرخ",Table1[شرح])-FIND("سهم",Table1[شرح])-5),"")</f>
        <v>کشت وصنعت شریف آباد(زشریف1)</v>
      </c>
      <c r="K1187" s="10" t="str">
        <f>CHOOSE(MID(Table1[تاریخ],6,2),"فروردین","اردیبهشت","خرداد","تیر","مرداد","شهریور","مهر","آبان","آذر","دی","بهمن","اسفند")</f>
        <v>مهر</v>
      </c>
      <c r="L1187" s="10" t="str">
        <f>LEFT(Table1[[#All],[تاریخ]],4)</f>
        <v>1398</v>
      </c>
      <c r="M1187" s="13" t="str">
        <f>Table1[سال]&amp;"-"&amp;Table1[ماه]</f>
        <v>1398-مهر</v>
      </c>
      <c r="N1187" s="9"/>
    </row>
    <row r="1188" spans="1:14" ht="15.75" x14ac:dyDescent="0.25">
      <c r="A1188" s="17" t="str">
        <f>IF(AND(C1188&gt;='گزارش روزانه'!$F$2,C1188&lt;='گزارش روزانه'!$F$4,J1188='گزارش روزانه'!$D$6),MAX($A$1:A1187)+1,"")</f>
        <v/>
      </c>
      <c r="B1188" s="10">
        <v>1187</v>
      </c>
      <c r="C1188" s="10" t="s">
        <v>1709</v>
      </c>
      <c r="D1188" s="10" t="s">
        <v>1721</v>
      </c>
      <c r="E1188" s="11">
        <v>0</v>
      </c>
      <c r="F1188" s="11">
        <v>97357664</v>
      </c>
      <c r="G1188" s="11">
        <v>-62258179</v>
      </c>
      <c r="H11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8" s="10">
        <f>VALUE(IFERROR(MID(Table1[شرح],11,FIND("سهم",Table1[شرح])-11),0))</f>
        <v>8016</v>
      </c>
      <c r="J1188" s="10" t="str">
        <f>IFERROR(MID(Table1[شرح],FIND("سهم",Table1[شرح])+4,FIND("به نرخ",Table1[شرح])-FIND("سهم",Table1[شرح])-5),"")</f>
        <v>کشت وصنعت شریف آباد(زشریف1)</v>
      </c>
      <c r="K1188" s="10" t="str">
        <f>CHOOSE(MID(Table1[تاریخ],6,2),"فروردین","اردیبهشت","خرداد","تیر","مرداد","شهریور","مهر","آبان","آذر","دی","بهمن","اسفند")</f>
        <v>مهر</v>
      </c>
      <c r="L1188" s="10" t="str">
        <f>LEFT(Table1[[#All],[تاریخ]],4)</f>
        <v>1398</v>
      </c>
      <c r="M1188" s="13" t="str">
        <f>Table1[سال]&amp;"-"&amp;Table1[ماه]</f>
        <v>1398-مهر</v>
      </c>
      <c r="N1188" s="9"/>
    </row>
    <row r="1189" spans="1:14" ht="15.75" x14ac:dyDescent="0.25">
      <c r="A1189" s="17" t="str">
        <f>IF(AND(C1189&gt;='گزارش روزانه'!$F$2,C1189&lt;='گزارش روزانه'!$F$4,J1189='گزارش روزانه'!$D$6),MAX($A$1:A1188)+1,"")</f>
        <v/>
      </c>
      <c r="B1189" s="10">
        <v>1188</v>
      </c>
      <c r="C1189" s="10" t="s">
        <v>1709</v>
      </c>
      <c r="D1189" s="10" t="s">
        <v>1722</v>
      </c>
      <c r="E1189" s="11">
        <v>0</v>
      </c>
      <c r="F1189" s="11">
        <v>85177511</v>
      </c>
      <c r="G1189" s="11">
        <v>-159615843</v>
      </c>
      <c r="H11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89" s="10">
        <f>VALUE(IFERROR(MID(Table1[شرح],11,FIND("سهم",Table1[شرح])-11),0))</f>
        <v>7016</v>
      </c>
      <c r="J1189" s="10" t="str">
        <f>IFERROR(MID(Table1[شرح],FIND("سهم",Table1[شرح])+4,FIND("به نرخ",Table1[شرح])-FIND("سهم",Table1[شرح])-5),"")</f>
        <v>کشت وصنعت شریف آباد(زشریف1)</v>
      </c>
      <c r="K1189" s="10" t="str">
        <f>CHOOSE(MID(Table1[تاریخ],6,2),"فروردین","اردیبهشت","خرداد","تیر","مرداد","شهریور","مهر","آبان","آذر","دی","بهمن","اسفند")</f>
        <v>مهر</v>
      </c>
      <c r="L1189" s="10" t="str">
        <f>LEFT(Table1[[#All],[تاریخ]],4)</f>
        <v>1398</v>
      </c>
      <c r="M1189" s="13" t="str">
        <f>Table1[سال]&amp;"-"&amp;Table1[ماه]</f>
        <v>1398-مهر</v>
      </c>
      <c r="N1189" s="9"/>
    </row>
    <row r="1190" spans="1:14" ht="15.75" x14ac:dyDescent="0.25">
      <c r="A1190" s="17" t="str">
        <f>IF(AND(C1190&gt;='گزارش روزانه'!$F$2,C1190&lt;='گزارش روزانه'!$F$4,J1190='گزارش روزانه'!$D$6),MAX($A$1:A1189)+1,"")</f>
        <v/>
      </c>
      <c r="B1190" s="10">
        <v>1189</v>
      </c>
      <c r="C1190" s="10" t="s">
        <v>1709</v>
      </c>
      <c r="D1190" s="10" t="s">
        <v>1723</v>
      </c>
      <c r="E1190" s="11">
        <v>0</v>
      </c>
      <c r="F1190" s="11">
        <v>24275005</v>
      </c>
      <c r="G1190" s="11">
        <v>-244793354</v>
      </c>
      <c r="H11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0" s="10">
        <f>VALUE(IFERROR(MID(Table1[شرح],11,FIND("سهم",Table1[شرح])-11),0))</f>
        <v>2000</v>
      </c>
      <c r="J1190" s="10" t="str">
        <f>IFERROR(MID(Table1[شرح],FIND("سهم",Table1[شرح])+4,FIND("به نرخ",Table1[شرح])-FIND("سهم",Table1[شرح])-5),"")</f>
        <v>کشت وصنعت شریف آباد(زشریف1)</v>
      </c>
      <c r="K1190" s="10" t="str">
        <f>CHOOSE(MID(Table1[تاریخ],6,2),"فروردین","اردیبهشت","خرداد","تیر","مرداد","شهریور","مهر","آبان","آذر","دی","بهمن","اسفند")</f>
        <v>مهر</v>
      </c>
      <c r="L1190" s="10" t="str">
        <f>LEFT(Table1[[#All],[تاریخ]],4)</f>
        <v>1398</v>
      </c>
      <c r="M1190" s="13" t="str">
        <f>Table1[سال]&amp;"-"&amp;Table1[ماه]</f>
        <v>1398-مهر</v>
      </c>
      <c r="N1190" s="9"/>
    </row>
    <row r="1191" spans="1:14" ht="15.75" x14ac:dyDescent="0.25">
      <c r="A1191" s="17" t="str">
        <f>IF(AND(C1191&gt;='گزارش روزانه'!$F$2,C1191&lt;='گزارش روزانه'!$F$4,J1191='گزارش روزانه'!$D$6),MAX($A$1:A1190)+1,"")</f>
        <v/>
      </c>
      <c r="B1191" s="10">
        <v>1190</v>
      </c>
      <c r="C1191" s="10" t="s">
        <v>1709</v>
      </c>
      <c r="D1191" s="10" t="s">
        <v>1724</v>
      </c>
      <c r="E1191" s="11">
        <v>0</v>
      </c>
      <c r="F1191" s="11">
        <v>8640746</v>
      </c>
      <c r="G1191" s="11">
        <v>-269068359</v>
      </c>
      <c r="H11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1" s="10">
        <f>VALUE(IFERROR(MID(Table1[شرح],11,FIND("سهم",Table1[شرح])-11),0))</f>
        <v>268</v>
      </c>
      <c r="J1191" s="10" t="str">
        <f>IFERROR(MID(Table1[شرح],FIND("سهم",Table1[شرح])+4,FIND("به نرخ",Table1[شرح])-FIND("سهم",Table1[شرح])-5),"")</f>
        <v>شیر پاستوریزه پگاه گلپایگان(غگلپا1)</v>
      </c>
      <c r="K1191" s="10" t="str">
        <f>CHOOSE(MID(Table1[تاریخ],6,2),"فروردین","اردیبهشت","خرداد","تیر","مرداد","شهریور","مهر","آبان","آذر","دی","بهمن","اسفند")</f>
        <v>مهر</v>
      </c>
      <c r="L1191" s="10" t="str">
        <f>LEFT(Table1[[#All],[تاریخ]],4)</f>
        <v>1398</v>
      </c>
      <c r="M1191" s="13" t="str">
        <f>Table1[سال]&amp;"-"&amp;Table1[ماه]</f>
        <v>1398-مهر</v>
      </c>
      <c r="N1191" s="9"/>
    </row>
    <row r="1192" spans="1:14" ht="15.75" x14ac:dyDescent="0.25">
      <c r="A1192" s="17" t="str">
        <f>IF(AND(C1192&gt;='گزارش روزانه'!$F$2,C1192&lt;='گزارش روزانه'!$F$4,J1192='گزارش روزانه'!$D$6),MAX($A$1:A1191)+1,"")</f>
        <v/>
      </c>
      <c r="B1192" s="10">
        <v>1191</v>
      </c>
      <c r="C1192" s="10" t="s">
        <v>1709</v>
      </c>
      <c r="D1192" s="10" t="s">
        <v>1725</v>
      </c>
      <c r="E1192" s="11">
        <v>0</v>
      </c>
      <c r="F1192" s="11">
        <v>32523785</v>
      </c>
      <c r="G1192" s="11">
        <v>-277709105</v>
      </c>
      <c r="H11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2" s="10">
        <f>VALUE(IFERROR(MID(Table1[شرح],11,FIND("سهم",Table1[شرح])-11),0))</f>
        <v>1020</v>
      </c>
      <c r="J1192" s="10" t="str">
        <f>IFERROR(MID(Table1[شرح],FIND("سهم",Table1[شرح])+4,FIND("به نرخ",Table1[شرح])-FIND("سهم",Table1[شرح])-5),"")</f>
        <v>شیر پاستوریزه پگاه گلپایگان(غگلپا1)</v>
      </c>
      <c r="K1192" s="10" t="str">
        <f>CHOOSE(MID(Table1[تاریخ],6,2),"فروردین","اردیبهشت","خرداد","تیر","مرداد","شهریور","مهر","آبان","آذر","دی","بهمن","اسفند")</f>
        <v>مهر</v>
      </c>
      <c r="L1192" s="10" t="str">
        <f>LEFT(Table1[[#All],[تاریخ]],4)</f>
        <v>1398</v>
      </c>
      <c r="M1192" s="13" t="str">
        <f>Table1[سال]&amp;"-"&amp;Table1[ماه]</f>
        <v>1398-مهر</v>
      </c>
      <c r="N1192" s="9"/>
    </row>
    <row r="1193" spans="1:14" ht="15.75" x14ac:dyDescent="0.25">
      <c r="A1193" s="17" t="str">
        <f>IF(AND(C1193&gt;='گزارش روزانه'!$F$2,C1193&lt;='گزارش روزانه'!$F$4,J1193='گزارش روزانه'!$D$6),MAX($A$1:A1192)+1,"")</f>
        <v/>
      </c>
      <c r="B1193" s="10">
        <v>1192</v>
      </c>
      <c r="C1193" s="10" t="s">
        <v>1709</v>
      </c>
      <c r="D1193" s="10" t="s">
        <v>1726</v>
      </c>
      <c r="E1193" s="11">
        <v>0</v>
      </c>
      <c r="F1193" s="11">
        <v>200451682</v>
      </c>
      <c r="G1193" s="11">
        <v>-310232890</v>
      </c>
      <c r="H11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3" s="10">
        <f>VALUE(IFERROR(MID(Table1[شرح],11,FIND("سهم",Table1[شرح])-11),0))</f>
        <v>6300</v>
      </c>
      <c r="J1193" s="10" t="str">
        <f>IFERROR(MID(Table1[شرح],FIND("سهم",Table1[شرح])+4,FIND("به نرخ",Table1[شرح])-FIND("سهم",Table1[شرح])-5),"")</f>
        <v>شیر پاستوریزه پگاه گلپایگان(غگلپا1)</v>
      </c>
      <c r="K1193" s="10" t="str">
        <f>CHOOSE(MID(Table1[تاریخ],6,2),"فروردین","اردیبهشت","خرداد","تیر","مرداد","شهریور","مهر","آبان","آذر","دی","بهمن","اسفند")</f>
        <v>مهر</v>
      </c>
      <c r="L1193" s="10" t="str">
        <f>LEFT(Table1[[#All],[تاریخ]],4)</f>
        <v>1398</v>
      </c>
      <c r="M1193" s="13" t="str">
        <f>Table1[سال]&amp;"-"&amp;Table1[ماه]</f>
        <v>1398-مهر</v>
      </c>
      <c r="N1193" s="9"/>
    </row>
    <row r="1194" spans="1:14" ht="15.75" x14ac:dyDescent="0.25">
      <c r="A1194" s="17" t="str">
        <f>IF(AND(C1194&gt;='گزارش روزانه'!$F$2,C1194&lt;='گزارش روزانه'!$F$4,J1194='گزارش روزانه'!$D$6),MAX($A$1:A1193)+1,"")</f>
        <v/>
      </c>
      <c r="B1194" s="10">
        <v>1193</v>
      </c>
      <c r="C1194" s="10" t="s">
        <v>1709</v>
      </c>
      <c r="D1194" s="10" t="s">
        <v>1727</v>
      </c>
      <c r="E1194" s="11">
        <v>0</v>
      </c>
      <c r="F1194" s="11">
        <v>171301311</v>
      </c>
      <c r="G1194" s="11">
        <v>-510684572</v>
      </c>
      <c r="H11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4" s="10">
        <f>VALUE(IFERROR(MID(Table1[شرح],11,FIND("سهم",Table1[شرح])-11),0))</f>
        <v>5384</v>
      </c>
      <c r="J1194" s="10" t="str">
        <f>IFERROR(MID(Table1[شرح],FIND("سهم",Table1[شرح])+4,FIND("به نرخ",Table1[شرح])-FIND("سهم",Table1[شرح])-5),"")</f>
        <v>شیر پاستوریزه پگاه گلپایگان(غگلپا1)</v>
      </c>
      <c r="K1194" s="10" t="str">
        <f>CHOOSE(MID(Table1[تاریخ],6,2),"فروردین","اردیبهشت","خرداد","تیر","مرداد","شهریور","مهر","آبان","آذر","دی","بهمن","اسفند")</f>
        <v>مهر</v>
      </c>
      <c r="L1194" s="10" t="str">
        <f>LEFT(Table1[[#All],[تاریخ]],4)</f>
        <v>1398</v>
      </c>
      <c r="M1194" s="13" t="str">
        <f>Table1[سال]&amp;"-"&amp;Table1[ماه]</f>
        <v>1398-مهر</v>
      </c>
      <c r="N1194" s="9"/>
    </row>
    <row r="1195" spans="1:14" ht="15.75" x14ac:dyDescent="0.25">
      <c r="A1195" s="17" t="str">
        <f>IF(AND(C1195&gt;='گزارش روزانه'!$F$2,C1195&lt;='گزارش روزانه'!$F$4,J1195='گزارش روزانه'!$D$6),MAX($A$1:A1194)+1,"")</f>
        <v/>
      </c>
      <c r="B1195" s="10">
        <v>1194</v>
      </c>
      <c r="C1195" s="10" t="s">
        <v>1709</v>
      </c>
      <c r="D1195" s="10" t="s">
        <v>1728</v>
      </c>
      <c r="E1195" s="11">
        <v>0</v>
      </c>
      <c r="F1195" s="11">
        <v>27676253</v>
      </c>
      <c r="G1195" s="11">
        <v>-681985883</v>
      </c>
      <c r="H11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5" s="10">
        <f>VALUE(IFERROR(MID(Table1[شرح],11,FIND("سهم",Table1[شرح])-11),0))</f>
        <v>870</v>
      </c>
      <c r="J1195" s="10" t="str">
        <f>IFERROR(MID(Table1[شرح],FIND("سهم",Table1[شرح])+4,FIND("به نرخ",Table1[شرح])-FIND("سهم",Table1[شرح])-5),"")</f>
        <v>شیر پاستوریزه پگاه گلپایگان(غگلپا1)</v>
      </c>
      <c r="K1195" s="10" t="str">
        <f>CHOOSE(MID(Table1[تاریخ],6,2),"فروردین","اردیبهشت","خرداد","تیر","مرداد","شهریور","مهر","آبان","آذر","دی","بهمن","اسفند")</f>
        <v>مهر</v>
      </c>
      <c r="L1195" s="10" t="str">
        <f>LEFT(Table1[[#All],[تاریخ]],4)</f>
        <v>1398</v>
      </c>
      <c r="M1195" s="13" t="str">
        <f>Table1[سال]&amp;"-"&amp;Table1[ماه]</f>
        <v>1398-مهر</v>
      </c>
      <c r="N1195" s="9"/>
    </row>
    <row r="1196" spans="1:14" ht="15.75" x14ac:dyDescent="0.25">
      <c r="A1196" s="17" t="str">
        <f>IF(AND(C1196&gt;='گزارش روزانه'!$F$2,C1196&lt;='گزارش روزانه'!$F$4,J1196='گزارش روزانه'!$D$6),MAX($A$1:A1195)+1,"")</f>
        <v/>
      </c>
      <c r="B1196" s="10">
        <v>1195</v>
      </c>
      <c r="C1196" s="10" t="s">
        <v>1709</v>
      </c>
      <c r="D1196" s="10" t="s">
        <v>1729</v>
      </c>
      <c r="E1196" s="11">
        <v>0</v>
      </c>
      <c r="F1196" s="11">
        <v>35943960</v>
      </c>
      <c r="G1196" s="11">
        <v>-709662136</v>
      </c>
      <c r="H11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6" s="10">
        <f>VALUE(IFERROR(MID(Table1[شرح],11,FIND("سهم",Table1[شرح])-11),0))</f>
        <v>1130</v>
      </c>
      <c r="J1196" s="10" t="str">
        <f>IFERROR(MID(Table1[شرح],FIND("سهم",Table1[شرح])+4,FIND("به نرخ",Table1[شرح])-FIND("سهم",Table1[شرح])-5),"")</f>
        <v>شیر پاستوریزه پگاه گلپایگان(غگلپا1)</v>
      </c>
      <c r="K1196" s="10" t="str">
        <f>CHOOSE(MID(Table1[تاریخ],6,2),"فروردین","اردیبهشت","خرداد","تیر","مرداد","شهریور","مهر","آبان","آذر","دی","بهمن","اسفند")</f>
        <v>مهر</v>
      </c>
      <c r="L1196" s="10" t="str">
        <f>LEFT(Table1[[#All],[تاریخ]],4)</f>
        <v>1398</v>
      </c>
      <c r="M1196" s="13" t="str">
        <f>Table1[سال]&amp;"-"&amp;Table1[ماه]</f>
        <v>1398-مهر</v>
      </c>
      <c r="N1196" s="9"/>
    </row>
    <row r="1197" spans="1:14" ht="15.75" x14ac:dyDescent="0.25">
      <c r="A1197" s="17" t="str">
        <f>IF(AND(C1197&gt;='گزارش روزانه'!$F$2,C1197&lt;='گزارش روزانه'!$F$4,J1197='گزارش روزانه'!$D$6),MAX($A$1:A1196)+1,"")</f>
        <v/>
      </c>
      <c r="B1197" s="10">
        <v>1196</v>
      </c>
      <c r="C1197" s="10" t="s">
        <v>1709</v>
      </c>
      <c r="D1197" s="10" t="s">
        <v>1730</v>
      </c>
      <c r="E1197" s="11">
        <v>0</v>
      </c>
      <c r="F1197" s="11">
        <v>55648093</v>
      </c>
      <c r="G1197" s="11">
        <v>-745606096</v>
      </c>
      <c r="H11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7" s="10">
        <f>VALUE(IFERROR(MID(Table1[شرح],11,FIND("سهم",Table1[شرح])-11),0))</f>
        <v>1750</v>
      </c>
      <c r="J1197" s="10" t="str">
        <f>IFERROR(MID(Table1[شرح],FIND("سهم",Table1[شرح])+4,FIND("به نرخ",Table1[شرح])-FIND("سهم",Table1[شرح])-5),"")</f>
        <v>شیر پاستوریزه پگاه گلپایگان(غگلپا1)</v>
      </c>
      <c r="K1197" s="10" t="str">
        <f>CHOOSE(MID(Table1[تاریخ],6,2),"فروردین","اردیبهشت","خرداد","تیر","مرداد","شهریور","مهر","آبان","آذر","دی","بهمن","اسفند")</f>
        <v>مهر</v>
      </c>
      <c r="L1197" s="10" t="str">
        <f>LEFT(Table1[[#All],[تاریخ]],4)</f>
        <v>1398</v>
      </c>
      <c r="M1197" s="13" t="str">
        <f>Table1[سال]&amp;"-"&amp;Table1[ماه]</f>
        <v>1398-مهر</v>
      </c>
      <c r="N1197" s="9"/>
    </row>
    <row r="1198" spans="1:14" ht="15.75" x14ac:dyDescent="0.25">
      <c r="A1198" s="17" t="str">
        <f>IF(AND(C1198&gt;='گزارش روزانه'!$F$2,C1198&lt;='گزارش روزانه'!$F$4,J1198='گزارش روزانه'!$D$6),MAX($A$1:A1197)+1,"")</f>
        <v/>
      </c>
      <c r="B1198" s="10">
        <v>1197</v>
      </c>
      <c r="C1198" s="10" t="s">
        <v>1709</v>
      </c>
      <c r="D1198" s="10" t="s">
        <v>1731</v>
      </c>
      <c r="E1198" s="11">
        <v>0</v>
      </c>
      <c r="F1198" s="11">
        <v>61052012</v>
      </c>
      <c r="G1198" s="11">
        <v>-801254189</v>
      </c>
      <c r="H11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8" s="10">
        <f>VALUE(IFERROR(MID(Table1[شرح],11,FIND("سهم",Table1[شرح])-11),0))</f>
        <v>1920</v>
      </c>
      <c r="J1198" s="10" t="str">
        <f>IFERROR(MID(Table1[شرح],FIND("سهم",Table1[شرح])+4,FIND("به نرخ",Table1[شرح])-FIND("سهم",Table1[شرح])-5),"")</f>
        <v>شیر پاستوریزه پگاه گلپایگان(غگلپا1)</v>
      </c>
      <c r="K1198" s="10" t="str">
        <f>CHOOSE(MID(Table1[تاریخ],6,2),"فروردین","اردیبهشت","خرداد","تیر","مرداد","شهریور","مهر","آبان","آذر","دی","بهمن","اسفند")</f>
        <v>مهر</v>
      </c>
      <c r="L1198" s="10" t="str">
        <f>LEFT(Table1[[#All],[تاریخ]],4)</f>
        <v>1398</v>
      </c>
      <c r="M1198" s="13" t="str">
        <f>Table1[سال]&amp;"-"&amp;Table1[ماه]</f>
        <v>1398-مهر</v>
      </c>
      <c r="N1198" s="9"/>
    </row>
    <row r="1199" spans="1:14" ht="15.75" x14ac:dyDescent="0.25">
      <c r="A1199" s="17" t="str">
        <f>IF(AND(C1199&gt;='گزارش روزانه'!$F$2,C1199&lt;='گزارش روزانه'!$F$4,J1199='گزارش روزانه'!$D$6),MAX($A$1:A1198)+1,"")</f>
        <v/>
      </c>
      <c r="B1199" s="10">
        <v>1198</v>
      </c>
      <c r="C1199" s="10" t="s">
        <v>1709</v>
      </c>
      <c r="D1199" s="10" t="s">
        <v>1732</v>
      </c>
      <c r="E1199" s="11">
        <v>0</v>
      </c>
      <c r="F1199" s="11">
        <v>19517843</v>
      </c>
      <c r="G1199" s="11">
        <v>-862306201</v>
      </c>
      <c r="H11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199" s="10">
        <f>VALUE(IFERROR(MID(Table1[شرح],11,FIND("سهم",Table1[شرح])-11),0))</f>
        <v>614</v>
      </c>
      <c r="J1199" s="10" t="str">
        <f>IFERROR(MID(Table1[شرح],FIND("سهم",Table1[شرح])+4,FIND("به نرخ",Table1[شرح])-FIND("سهم",Table1[شرح])-5),"")</f>
        <v>شیر پاستوریزه پگاه گلپایگان(غگلپا1)</v>
      </c>
      <c r="K1199" s="10" t="str">
        <f>CHOOSE(MID(Table1[تاریخ],6,2),"فروردین","اردیبهشت","خرداد","تیر","مرداد","شهریور","مهر","آبان","آذر","دی","بهمن","اسفند")</f>
        <v>مهر</v>
      </c>
      <c r="L1199" s="10" t="str">
        <f>LEFT(Table1[[#All],[تاریخ]],4)</f>
        <v>1398</v>
      </c>
      <c r="M1199" s="13" t="str">
        <f>Table1[سال]&amp;"-"&amp;Table1[ماه]</f>
        <v>1398-مهر</v>
      </c>
      <c r="N1199" s="9"/>
    </row>
    <row r="1200" spans="1:14" ht="15.75" x14ac:dyDescent="0.25">
      <c r="A1200" s="17" t="str">
        <f>IF(AND(C1200&gt;='گزارش روزانه'!$F$2,C1200&lt;='گزارش روزانه'!$F$4,J1200='گزارش روزانه'!$D$6),MAX($A$1:A1199)+1,"")</f>
        <v/>
      </c>
      <c r="B1200" s="10">
        <v>1199</v>
      </c>
      <c r="C1200" s="10" t="s">
        <v>1709</v>
      </c>
      <c r="D1200" s="10" t="s">
        <v>1733</v>
      </c>
      <c r="E1200" s="11">
        <v>0</v>
      </c>
      <c r="F1200" s="11">
        <v>117071624</v>
      </c>
      <c r="G1200" s="11">
        <v>-881824044</v>
      </c>
      <c r="H12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00" s="10">
        <f>VALUE(IFERROR(MID(Table1[شرح],11,FIND("سهم",Table1[شرح])-11),0))</f>
        <v>3683</v>
      </c>
      <c r="J1200" s="10" t="str">
        <f>IFERROR(MID(Table1[شرح],FIND("سهم",Table1[شرح])+4,FIND("به نرخ",Table1[شرح])-FIND("سهم",Table1[شرح])-5),"")</f>
        <v>شیر پاستوریزه پگاه گلپایگان(غگلپا1)</v>
      </c>
      <c r="K1200" s="10" t="str">
        <f>CHOOSE(MID(Table1[تاریخ],6,2),"فروردین","اردیبهشت","خرداد","تیر","مرداد","شهریور","مهر","آبان","آذر","دی","بهمن","اسفند")</f>
        <v>مهر</v>
      </c>
      <c r="L1200" s="10" t="str">
        <f>LEFT(Table1[[#All],[تاریخ]],4)</f>
        <v>1398</v>
      </c>
      <c r="M1200" s="13" t="str">
        <f>Table1[سال]&amp;"-"&amp;Table1[ماه]</f>
        <v>1398-مهر</v>
      </c>
      <c r="N1200" s="9"/>
    </row>
    <row r="1201" spans="1:14" ht="15.75" x14ac:dyDescent="0.25">
      <c r="A1201" s="17" t="str">
        <f>IF(AND(C1201&gt;='گزارش روزانه'!$F$2,C1201&lt;='گزارش روزانه'!$F$4,J1201='گزارش روزانه'!$D$6),MAX($A$1:A1200)+1,"")</f>
        <v/>
      </c>
      <c r="B1201" s="10">
        <v>1200</v>
      </c>
      <c r="C1201" s="10" t="s">
        <v>1709</v>
      </c>
      <c r="D1201" s="10" t="s">
        <v>1734</v>
      </c>
      <c r="E1201" s="11">
        <v>0</v>
      </c>
      <c r="F1201" s="11">
        <v>787276</v>
      </c>
      <c r="G1201" s="11">
        <v>-998895668</v>
      </c>
      <c r="H12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01" s="10">
        <f>VALUE(IFERROR(MID(Table1[شرح],11,FIND("سهم",Table1[شرح])-11),0))</f>
        <v>35</v>
      </c>
      <c r="J1201" s="10" t="str">
        <f>IFERROR(MID(Table1[شرح],FIND("سهم",Table1[شرح])+4,FIND("به نرخ",Table1[شرح])-FIND("سهم",Table1[شرح])-5),"")</f>
        <v>شیر پگاه آذربایجان شرقی(غپآذر1)</v>
      </c>
      <c r="K1201" s="10" t="str">
        <f>CHOOSE(MID(Table1[تاریخ],6,2),"فروردین","اردیبهشت","خرداد","تیر","مرداد","شهریور","مهر","آبان","آذر","دی","بهمن","اسفند")</f>
        <v>مهر</v>
      </c>
      <c r="L1201" s="10" t="str">
        <f>LEFT(Table1[[#All],[تاریخ]],4)</f>
        <v>1398</v>
      </c>
      <c r="M1201" s="13" t="str">
        <f>Table1[سال]&amp;"-"&amp;Table1[ماه]</f>
        <v>1398-مهر</v>
      </c>
      <c r="N1201" s="9"/>
    </row>
    <row r="1202" spans="1:14" ht="15.75" x14ac:dyDescent="0.25">
      <c r="A1202" s="17" t="str">
        <f>IF(AND(C1202&gt;='گزارش روزانه'!$F$2,C1202&lt;='گزارش روزانه'!$F$4,J1202='گزارش روزانه'!$D$6),MAX($A$1:A1201)+1,"")</f>
        <v/>
      </c>
      <c r="B1202" s="10">
        <v>1201</v>
      </c>
      <c r="C1202" s="10" t="s">
        <v>1706</v>
      </c>
      <c r="D1202" s="10" t="s">
        <v>1707</v>
      </c>
      <c r="E1202" s="11">
        <v>993630819</v>
      </c>
      <c r="F1202" s="11">
        <v>0</v>
      </c>
      <c r="G1202" s="11">
        <v>-999946733</v>
      </c>
      <c r="H12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02" s="10">
        <f>VALUE(IFERROR(MID(Table1[شرح],11,FIND("سهم",Table1[شرح])-11),0))</f>
        <v>77150</v>
      </c>
      <c r="J1202" s="10" t="str">
        <f>IFERROR(MID(Table1[شرح],FIND("سهم",Table1[شرح])+4,FIND("به نرخ",Table1[شرح])-FIND("سهم",Table1[شرح])-5),"")</f>
        <v>کشت وصنعت شریف آباد(زشریف1)</v>
      </c>
      <c r="K1202" s="10" t="str">
        <f>CHOOSE(MID(Table1[تاریخ],6,2),"فروردین","اردیبهشت","خرداد","تیر","مرداد","شهریور","مهر","آبان","آذر","دی","بهمن","اسفند")</f>
        <v>مهر</v>
      </c>
      <c r="L1202" s="10" t="str">
        <f>LEFT(Table1[[#All],[تاریخ]],4)</f>
        <v>1398</v>
      </c>
      <c r="M1202" s="13" t="str">
        <f>Table1[سال]&amp;"-"&amp;Table1[ماه]</f>
        <v>1398-مهر</v>
      </c>
      <c r="N1202" s="9"/>
    </row>
    <row r="1203" spans="1:14" ht="15.75" x14ac:dyDescent="0.25">
      <c r="A1203" s="17" t="str">
        <f>IF(AND(C1203&gt;='گزارش روزانه'!$F$2,C1203&lt;='گزارش روزانه'!$F$4,J1203='گزارش روزانه'!$D$6),MAX($A$1:A1202)+1,"")</f>
        <v/>
      </c>
      <c r="B1203" s="10">
        <v>1202</v>
      </c>
      <c r="C1203" s="10" t="s">
        <v>1706</v>
      </c>
      <c r="D1203" s="10" t="s">
        <v>1708</v>
      </c>
      <c r="E1203" s="11">
        <v>6439101</v>
      </c>
      <c r="F1203" s="11">
        <v>0</v>
      </c>
      <c r="G1203" s="11">
        <v>-6315914</v>
      </c>
      <c r="H12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03" s="10">
        <f>VALUE(IFERROR(MID(Table1[شرح],11,FIND("سهم",Table1[شرح])-11),0))</f>
        <v>500</v>
      </c>
      <c r="J1203" s="10" t="str">
        <f>IFERROR(MID(Table1[شرح],FIND("سهم",Table1[شرح])+4,FIND("به نرخ",Table1[شرح])-FIND("سهم",Table1[شرح])-5),"")</f>
        <v>کشت وصنعت شریف آباد(زشریف1)</v>
      </c>
      <c r="K1203" s="10" t="str">
        <f>CHOOSE(MID(Table1[تاریخ],6,2),"فروردین","اردیبهشت","خرداد","تیر","مرداد","شهریور","مهر","آبان","آذر","دی","بهمن","اسفند")</f>
        <v>مهر</v>
      </c>
      <c r="L1203" s="10" t="str">
        <f>LEFT(Table1[[#All],[تاریخ]],4)</f>
        <v>1398</v>
      </c>
      <c r="M1203" s="13" t="str">
        <f>Table1[سال]&amp;"-"&amp;Table1[ماه]</f>
        <v>1398-مهر</v>
      </c>
      <c r="N1203" s="9"/>
    </row>
    <row r="1204" spans="1:14" ht="15.75" x14ac:dyDescent="0.25">
      <c r="A1204" s="17" t="str">
        <f>IF(AND(C1204&gt;='گزارش روزانه'!$F$2,C1204&lt;='گزارش روزانه'!$F$4,J1204='گزارش روزانه'!$D$6),MAX($A$1:A1203)+1,"")</f>
        <v/>
      </c>
      <c r="B1204" s="10">
        <v>1203</v>
      </c>
      <c r="C1204" s="10" t="s">
        <v>1700</v>
      </c>
      <c r="D1204" s="10" t="s">
        <v>1701</v>
      </c>
      <c r="E1204" s="11">
        <v>0</v>
      </c>
      <c r="F1204" s="11">
        <v>845683421</v>
      </c>
      <c r="G1204" s="11">
        <v>257176839</v>
      </c>
      <c r="H12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04" s="10">
        <f>VALUE(IFERROR(MID(Table1[شرح],11,FIND("سهم",Table1[شرح])-11),0))</f>
        <v>45000</v>
      </c>
      <c r="J1204" s="10" t="str">
        <f>IFERROR(MID(Table1[شرح],FIND("سهم",Table1[شرح])+4,FIND("به نرخ",Table1[شرح])-FIND("سهم",Table1[شرح])-5),"")</f>
        <v>تولید ژلاتین کپسول ایران(دکپسول1)</v>
      </c>
      <c r="K1204" s="10" t="str">
        <f>CHOOSE(MID(Table1[تاریخ],6,2),"فروردین","اردیبهشت","خرداد","تیر","مرداد","شهریور","مهر","آبان","آذر","دی","بهمن","اسفند")</f>
        <v>مهر</v>
      </c>
      <c r="L1204" s="10" t="str">
        <f>LEFT(Table1[[#All],[تاریخ]],4)</f>
        <v>1398</v>
      </c>
      <c r="M1204" s="13" t="str">
        <f>Table1[سال]&amp;"-"&amp;Table1[ماه]</f>
        <v>1398-مهر</v>
      </c>
      <c r="N1204" s="9"/>
    </row>
    <row r="1205" spans="1:14" ht="15.75" x14ac:dyDescent="0.25">
      <c r="A1205" s="17" t="str">
        <f>IF(AND(C1205&gt;='گزارش روزانه'!$F$2,C1205&lt;='گزارش روزانه'!$F$4,J1205='گزارش روزانه'!$D$6),MAX($A$1:A1204)+1,"")</f>
        <v/>
      </c>
      <c r="B1205" s="10">
        <v>1204</v>
      </c>
      <c r="C1205" s="10" t="s">
        <v>1700</v>
      </c>
      <c r="D1205" s="10" t="s">
        <v>1702</v>
      </c>
      <c r="E1205" s="11">
        <v>0</v>
      </c>
      <c r="F1205" s="11">
        <v>101659663</v>
      </c>
      <c r="G1205" s="11">
        <v>-588506582</v>
      </c>
      <c r="H12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05" s="10">
        <f>VALUE(IFERROR(MID(Table1[شرح],11,FIND("سهم",Table1[شرح])-11),0))</f>
        <v>5182</v>
      </c>
      <c r="J1205" s="10" t="str">
        <f>IFERROR(MID(Table1[شرح],FIND("سهم",Table1[شرح])+4,FIND("به نرخ",Table1[شرح])-FIND("سهم",Table1[شرح])-5),"")</f>
        <v>تولید و صادرات ریشمک(ریشمک1)</v>
      </c>
      <c r="K1205" s="10" t="str">
        <f>CHOOSE(MID(Table1[تاریخ],6,2),"فروردین","اردیبهشت","خرداد","تیر","مرداد","شهریور","مهر","آبان","آذر","دی","بهمن","اسفند")</f>
        <v>مهر</v>
      </c>
      <c r="L1205" s="10" t="str">
        <f>LEFT(Table1[[#All],[تاریخ]],4)</f>
        <v>1398</v>
      </c>
      <c r="M1205" s="13" t="str">
        <f>Table1[سال]&amp;"-"&amp;Table1[ماه]</f>
        <v>1398-مهر</v>
      </c>
      <c r="N1205" s="9"/>
    </row>
    <row r="1206" spans="1:14" ht="15.75" x14ac:dyDescent="0.25">
      <c r="A1206" s="17" t="str">
        <f>IF(AND(C1206&gt;='گزارش روزانه'!$F$2,C1206&lt;='گزارش روزانه'!$F$4,J1206='گزارش روزانه'!$D$6),MAX($A$1:A1205)+1,"")</f>
        <v/>
      </c>
      <c r="B1206" s="10">
        <v>1205</v>
      </c>
      <c r="C1206" s="10" t="s">
        <v>1700</v>
      </c>
      <c r="D1206" s="10" t="s">
        <v>1703</v>
      </c>
      <c r="E1206" s="11">
        <v>0</v>
      </c>
      <c r="F1206" s="11">
        <v>123154532</v>
      </c>
      <c r="G1206" s="11">
        <v>-690166245</v>
      </c>
      <c r="H12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06" s="10">
        <f>VALUE(IFERROR(MID(Table1[شرح],11,FIND("سهم",Table1[شرح])-11),0))</f>
        <v>5577</v>
      </c>
      <c r="J1206" s="10" t="str">
        <f>IFERROR(MID(Table1[شرح],FIND("سهم",Table1[شرح])+4,FIND("به نرخ",Table1[شرح])-FIND("سهم",Table1[شرح])-5),"")</f>
        <v>شیر پگاه آذربایجان شرقی(غپآذر1)</v>
      </c>
      <c r="K1206" s="10" t="str">
        <f>CHOOSE(MID(Table1[تاریخ],6,2),"فروردین","اردیبهشت","خرداد","تیر","مرداد","شهریور","مهر","آبان","آذر","دی","بهمن","اسفند")</f>
        <v>مهر</v>
      </c>
      <c r="L1206" s="10" t="str">
        <f>LEFT(Table1[[#All],[تاریخ]],4)</f>
        <v>1398</v>
      </c>
      <c r="M1206" s="13" t="str">
        <f>Table1[سال]&amp;"-"&amp;Table1[ماه]</f>
        <v>1398-مهر</v>
      </c>
      <c r="N1206" s="9"/>
    </row>
    <row r="1207" spans="1:14" ht="15.75" x14ac:dyDescent="0.25">
      <c r="A1207" s="17" t="str">
        <f>IF(AND(C1207&gt;='گزارش روزانه'!$F$2,C1207&lt;='گزارش روزانه'!$F$4,J1207='گزارش روزانه'!$D$6),MAX($A$1:A1206)+1,"")</f>
        <v/>
      </c>
      <c r="B1207" s="10">
        <v>1206</v>
      </c>
      <c r="C1207" s="10" t="s">
        <v>1700</v>
      </c>
      <c r="D1207" s="10" t="s">
        <v>1704</v>
      </c>
      <c r="E1207" s="11">
        <v>0</v>
      </c>
      <c r="F1207" s="11">
        <v>93400884</v>
      </c>
      <c r="G1207" s="11">
        <v>-813320777</v>
      </c>
      <c r="H12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07" s="10">
        <f>VALUE(IFERROR(MID(Table1[شرح],11,FIND("سهم",Table1[شرح])-11),0))</f>
        <v>4387</v>
      </c>
      <c r="J1207" s="10" t="str">
        <f>IFERROR(MID(Table1[شرح],FIND("سهم",Table1[شرح])+4,FIND("به نرخ",Table1[شرح])-FIND("سهم",Table1[شرح])-5),"")</f>
        <v>شیر پگاه آذربایجان شرقی(غپآذر1)</v>
      </c>
      <c r="K1207" s="10" t="str">
        <f>CHOOSE(MID(Table1[تاریخ],6,2),"فروردین","اردیبهشت","خرداد","تیر","مرداد","شهریور","مهر","آبان","آذر","دی","بهمن","اسفند")</f>
        <v>مهر</v>
      </c>
      <c r="L1207" s="10" t="str">
        <f>LEFT(Table1[[#All],[تاریخ]],4)</f>
        <v>1398</v>
      </c>
      <c r="M1207" s="13" t="str">
        <f>Table1[سال]&amp;"-"&amp;Table1[ماه]</f>
        <v>1398-مهر</v>
      </c>
      <c r="N1207" s="9"/>
    </row>
    <row r="1208" spans="1:14" ht="15.75" x14ac:dyDescent="0.25">
      <c r="A1208" s="17" t="str">
        <f>IF(AND(C1208&gt;='گزارش روزانه'!$F$2,C1208&lt;='گزارش روزانه'!$F$4,J1208='گزارش روزانه'!$D$6),MAX($A$1:A1207)+1,"")</f>
        <v/>
      </c>
      <c r="B1208" s="10">
        <v>1207</v>
      </c>
      <c r="C1208" s="10" t="s">
        <v>1700</v>
      </c>
      <c r="D1208" s="10" t="s">
        <v>1705</v>
      </c>
      <c r="E1208" s="11">
        <v>0</v>
      </c>
      <c r="F1208" s="11">
        <v>93225072</v>
      </c>
      <c r="G1208" s="11">
        <v>-906721661</v>
      </c>
      <c r="H12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08" s="10">
        <f>VALUE(IFERROR(MID(Table1[شرح],11,FIND("سهم",Table1[شرح])-11),0))</f>
        <v>10527</v>
      </c>
      <c r="J1208" s="10" t="str">
        <f>IFERROR(MID(Table1[شرح],FIND("سهم",Table1[شرح])+4,FIND("به نرخ",Table1[شرح])-FIND("سهم",Table1[شرح])-5),"")</f>
        <v>داروسازی سبحان انکولوژی(دسانکو1)</v>
      </c>
      <c r="K1208" s="10" t="str">
        <f>CHOOSE(MID(Table1[تاریخ],6,2),"فروردین","اردیبهشت","خرداد","تیر","مرداد","شهریور","مهر","آبان","آذر","دی","بهمن","اسفند")</f>
        <v>مهر</v>
      </c>
      <c r="L1208" s="10" t="str">
        <f>LEFT(Table1[[#All],[تاریخ]],4)</f>
        <v>1398</v>
      </c>
      <c r="M1208" s="13" t="str">
        <f>Table1[سال]&amp;"-"&amp;Table1[ماه]</f>
        <v>1398-مهر</v>
      </c>
      <c r="N1208" s="9"/>
    </row>
    <row r="1209" spans="1:14" ht="15.75" x14ac:dyDescent="0.25">
      <c r="A1209" s="17" t="str">
        <f>IF(AND(C1209&gt;='گزارش روزانه'!$F$2,C1209&lt;='گزارش روزانه'!$F$4,J1209='گزارش روزانه'!$D$6),MAX($A$1:A1208)+1,"")</f>
        <v/>
      </c>
      <c r="B1209" s="10">
        <v>1208</v>
      </c>
      <c r="C1209" s="10" t="s">
        <v>1698</v>
      </c>
      <c r="D1209" s="10" t="s">
        <v>1699</v>
      </c>
      <c r="E1209" s="11">
        <v>38966362</v>
      </c>
      <c r="F1209" s="11">
        <v>0</v>
      </c>
      <c r="G1209" s="11">
        <v>218210477</v>
      </c>
      <c r="H12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09" s="10">
        <f>VALUE(IFERROR(MID(Table1[شرح],11,FIND("سهم",Table1[شرح])-11),0))</f>
        <v>1800</v>
      </c>
      <c r="J1209" s="10" t="str">
        <f>IFERROR(MID(Table1[شرح],FIND("سهم",Table1[شرح])+4,FIND("به نرخ",Table1[شرح])-FIND("سهم",Table1[شرح])-5),"")</f>
        <v>غلتک سازان سپاهان(فسازان1)</v>
      </c>
      <c r="K1209" s="10" t="str">
        <f>CHOOSE(MID(Table1[تاریخ],6,2),"فروردین","اردیبهشت","خرداد","تیر","مرداد","شهریور","مهر","آبان","آذر","دی","بهمن","اسفند")</f>
        <v>مهر</v>
      </c>
      <c r="L1209" s="10" t="str">
        <f>LEFT(Table1[[#All],[تاریخ]],4)</f>
        <v>1398</v>
      </c>
      <c r="M1209" s="13" t="str">
        <f>Table1[سال]&amp;"-"&amp;Table1[ماه]</f>
        <v>1398-مهر</v>
      </c>
      <c r="N1209" s="9"/>
    </row>
    <row r="1210" spans="1:14" ht="15.75" x14ac:dyDescent="0.25">
      <c r="A1210" s="17" t="str">
        <f>IF(AND(C1210&gt;='گزارش روزانه'!$F$2,C1210&lt;='گزارش روزانه'!$F$4,J1210='گزارش روزانه'!$D$6),MAX($A$1:A1209)+1,"")</f>
        <v/>
      </c>
      <c r="B1210" s="10">
        <v>1209</v>
      </c>
      <c r="C1210" s="10" t="s">
        <v>1694</v>
      </c>
      <c r="D1210" s="10" t="s">
        <v>1695</v>
      </c>
      <c r="E1210" s="11">
        <v>1726722</v>
      </c>
      <c r="F1210" s="11">
        <v>0</v>
      </c>
      <c r="G1210" s="11">
        <v>2101558</v>
      </c>
      <c r="H12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10" s="10">
        <f>VALUE(IFERROR(MID(Table1[شرح],11,FIND("سهم",Table1[شرح])-11),0))</f>
        <v>275</v>
      </c>
      <c r="J1210" s="10" t="str">
        <f>IFERROR(MID(Table1[شرح],FIND("سهم",Table1[شرح])+4,FIND("به نرخ",Table1[شرح])-FIND("سهم",Table1[شرح])-5),"")</f>
        <v>تولیدی فولاد سپید فراب کویر(کویر1)</v>
      </c>
      <c r="K1210" s="10" t="str">
        <f>CHOOSE(MID(Table1[تاریخ],6,2),"فروردین","اردیبهشت","خرداد","تیر","مرداد","شهریور","مهر","آبان","آذر","دی","بهمن","اسفند")</f>
        <v>مهر</v>
      </c>
      <c r="L1210" s="10" t="str">
        <f>LEFT(Table1[[#All],[تاریخ]],4)</f>
        <v>1398</v>
      </c>
      <c r="M1210" s="13" t="str">
        <f>Table1[سال]&amp;"-"&amp;Table1[ماه]</f>
        <v>1398-مهر</v>
      </c>
      <c r="N1210" s="9"/>
    </row>
    <row r="1211" spans="1:14" ht="15.75" x14ac:dyDescent="0.25">
      <c r="A1211" s="17" t="str">
        <f>IF(AND(C1211&gt;='گزارش روزانه'!$F$2,C1211&lt;='گزارش روزانه'!$F$4,J1211='گزارش روزانه'!$D$6),MAX($A$1:A1210)+1,"")</f>
        <v/>
      </c>
      <c r="B1211" s="10">
        <v>1210</v>
      </c>
      <c r="C1211" s="10" t="s">
        <v>1694</v>
      </c>
      <c r="D1211" s="10" t="s">
        <v>1696</v>
      </c>
      <c r="E1211" s="11">
        <v>14382197</v>
      </c>
      <c r="F1211" s="11">
        <v>0</v>
      </c>
      <c r="G1211" s="11">
        <v>3828280</v>
      </c>
      <c r="H12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11" s="10">
        <f>VALUE(IFERROR(MID(Table1[شرح],11,FIND("سهم",Table1[شرح])-11),0))</f>
        <v>900</v>
      </c>
      <c r="J1211" s="10" t="str">
        <f>IFERROR(MID(Table1[شرح],FIND("سهم",Table1[شرح])+4,FIND("به نرخ",Table1[شرح])-FIND("سهم",Table1[شرح])-5),"")</f>
        <v>دارویی ره آورد تامین(درهآور1)</v>
      </c>
      <c r="K1211" s="10" t="str">
        <f>CHOOSE(MID(Table1[تاریخ],6,2),"فروردین","اردیبهشت","خرداد","تیر","مرداد","شهریور","مهر","آبان","آذر","دی","بهمن","اسفند")</f>
        <v>مهر</v>
      </c>
      <c r="L1211" s="10" t="str">
        <f>LEFT(Table1[[#All],[تاریخ]],4)</f>
        <v>1398</v>
      </c>
      <c r="M1211" s="13" t="str">
        <f>Table1[سال]&amp;"-"&amp;Table1[ماه]</f>
        <v>1398-مهر</v>
      </c>
      <c r="N1211" s="9"/>
    </row>
    <row r="1212" spans="1:14" ht="15.75" x14ac:dyDescent="0.25">
      <c r="A1212" s="17" t="str">
        <f>IF(AND(C1212&gt;='گزارش روزانه'!$F$2,C1212&lt;='گزارش روزانه'!$F$4,J1212='گزارش روزانه'!$D$6),MAX($A$1:A1211)+1,"")</f>
        <v/>
      </c>
      <c r="B1212" s="10">
        <v>1211</v>
      </c>
      <c r="C1212" s="10" t="s">
        <v>1694</v>
      </c>
      <c r="D1212" s="10" t="s">
        <v>1697</v>
      </c>
      <c r="E1212" s="11">
        <v>200000000</v>
      </c>
      <c r="F1212" s="11">
        <v>0</v>
      </c>
      <c r="G1212" s="11">
        <v>18210477</v>
      </c>
      <c r="H12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212" s="10">
        <f>VALUE(IFERROR(MID(Table1[شرح],11,FIND("سهم",Table1[شرح])-11),0))</f>
        <v>0</v>
      </c>
      <c r="J1212" s="10" t="str">
        <f>IFERROR(MID(Table1[شرح],FIND("سهم",Table1[شرح])+4,FIND("به نرخ",Table1[شرح])-FIND("سهم",Table1[شرح])-5),"")</f>
        <v/>
      </c>
      <c r="K1212" s="10" t="str">
        <f>CHOOSE(MID(Table1[تاریخ],6,2),"فروردین","اردیبهشت","خرداد","تیر","مرداد","شهریور","مهر","آبان","آذر","دی","بهمن","اسفند")</f>
        <v>مهر</v>
      </c>
      <c r="L1212" s="10" t="str">
        <f>LEFT(Table1[[#All],[تاریخ]],4)</f>
        <v>1398</v>
      </c>
      <c r="M1212" s="13" t="str">
        <f>Table1[سال]&amp;"-"&amp;Table1[ماه]</f>
        <v>1398-مهر</v>
      </c>
      <c r="N1212" s="9"/>
    </row>
    <row r="1213" spans="1:14" ht="15.75" x14ac:dyDescent="0.25">
      <c r="A1213" s="17" t="str">
        <f>IF(AND(C1213&gt;='گزارش روزانه'!$F$2,C1213&lt;='گزارش روزانه'!$F$4,J1213='گزارش روزانه'!$D$6),MAX($A$1:A1212)+1,"")</f>
        <v/>
      </c>
      <c r="B1213" s="10">
        <v>1212</v>
      </c>
      <c r="C1213" s="10" t="s">
        <v>1682</v>
      </c>
      <c r="D1213" s="10" t="s">
        <v>1683</v>
      </c>
      <c r="E1213" s="11">
        <v>15528176</v>
      </c>
      <c r="F1213" s="11">
        <v>0</v>
      </c>
      <c r="G1213" s="11">
        <v>17378</v>
      </c>
      <c r="H12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13" s="10">
        <f>VALUE(IFERROR(MID(Table1[شرح],11,FIND("سهم",Table1[شرح])-11),0))</f>
        <v>655</v>
      </c>
      <c r="J1213" s="10" t="str">
        <f>IFERROR(MID(Table1[شرح],FIND("سهم",Table1[شرح])+4,FIND("به نرخ",Table1[شرح])-FIND("سهم",Table1[شرح])-5),"")</f>
        <v>صنعت روی زنگان(زنگان1)</v>
      </c>
      <c r="K1213" s="10" t="str">
        <f>CHOOSE(MID(Table1[تاریخ],6,2),"فروردین","اردیبهشت","خرداد","تیر","مرداد","شهریور","مهر","آبان","آذر","دی","بهمن","اسفند")</f>
        <v>مهر</v>
      </c>
      <c r="L1213" s="10" t="str">
        <f>LEFT(Table1[[#All],[تاریخ]],4)</f>
        <v>1398</v>
      </c>
      <c r="M1213" s="13" t="str">
        <f>Table1[سال]&amp;"-"&amp;Table1[ماه]</f>
        <v>1398-مهر</v>
      </c>
      <c r="N1213" s="9"/>
    </row>
    <row r="1214" spans="1:14" ht="15.75" x14ac:dyDescent="0.25">
      <c r="A1214" s="17" t="str">
        <f>IF(AND(C1214&gt;='گزارش روزانه'!$F$2,C1214&lt;='گزارش روزانه'!$F$4,J1214='گزارش روزانه'!$D$6),MAX($A$1:A1213)+1,"")</f>
        <v/>
      </c>
      <c r="B1214" s="10">
        <v>1213</v>
      </c>
      <c r="C1214" s="10" t="s">
        <v>1682</v>
      </c>
      <c r="D1214" s="10" t="s">
        <v>1684</v>
      </c>
      <c r="E1214" s="11">
        <v>2100697</v>
      </c>
      <c r="F1214" s="11">
        <v>0</v>
      </c>
      <c r="G1214" s="11">
        <v>15545554</v>
      </c>
      <c r="H12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14" s="10">
        <f>VALUE(IFERROR(MID(Table1[شرح],11,FIND("سهم",Table1[شرح])-11),0))</f>
        <v>615</v>
      </c>
      <c r="J1214" s="10" t="str">
        <f>IFERROR(MID(Table1[شرح],FIND("سهم",Table1[شرح])+4,FIND("به نرخ",Table1[شرح])-FIND("سهم",Table1[شرح])-5),"")</f>
        <v>بانک کارآفرین (وکار1)</v>
      </c>
      <c r="K1214" s="10" t="str">
        <f>CHOOSE(MID(Table1[تاریخ],6,2),"فروردین","اردیبهشت","خرداد","تیر","مرداد","شهریور","مهر","آبان","آذر","دی","بهمن","اسفند")</f>
        <v>مهر</v>
      </c>
      <c r="L1214" s="10" t="str">
        <f>LEFT(Table1[[#All],[تاریخ]],4)</f>
        <v>1398</v>
      </c>
      <c r="M1214" s="13" t="str">
        <f>Table1[سال]&amp;"-"&amp;Table1[ماه]</f>
        <v>1398-مهر</v>
      </c>
      <c r="N1214" s="9"/>
    </row>
    <row r="1215" spans="1:14" ht="15.75" x14ac:dyDescent="0.25">
      <c r="A1215" s="17" t="str">
        <f>IF(AND(C1215&gt;='گزارش روزانه'!$F$2,C1215&lt;='گزارش روزانه'!$F$4,J1215='گزارش روزانه'!$D$6),MAX($A$1:A1214)+1,"")</f>
        <v/>
      </c>
      <c r="B1215" s="10">
        <v>1214</v>
      </c>
      <c r="C1215" s="10" t="s">
        <v>1682</v>
      </c>
      <c r="D1215" s="10" t="s">
        <v>1685</v>
      </c>
      <c r="E1215" s="11">
        <v>16901052</v>
      </c>
      <c r="F1215" s="11">
        <v>0</v>
      </c>
      <c r="G1215" s="11">
        <v>17646251</v>
      </c>
      <c r="H12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15" s="10">
        <f>VALUE(IFERROR(MID(Table1[شرح],11,FIND("سهم",Table1[شرح])-11),0))</f>
        <v>4964</v>
      </c>
      <c r="J1215" s="10" t="str">
        <f>IFERROR(MID(Table1[شرح],FIND("سهم",Table1[شرح])+4,FIND("به نرخ",Table1[شرح])-FIND("سهم",Table1[شرح])-5),"")</f>
        <v>بانک کارآفرین (وکار1)</v>
      </c>
      <c r="K1215" s="10" t="str">
        <f>CHOOSE(MID(Table1[تاریخ],6,2),"فروردین","اردیبهشت","خرداد","تیر","مرداد","شهریور","مهر","آبان","آذر","دی","بهمن","اسفند")</f>
        <v>مهر</v>
      </c>
      <c r="L1215" s="10" t="str">
        <f>LEFT(Table1[[#All],[تاریخ]],4)</f>
        <v>1398</v>
      </c>
      <c r="M1215" s="13" t="str">
        <f>Table1[سال]&amp;"-"&amp;Table1[ماه]</f>
        <v>1398-مهر</v>
      </c>
      <c r="N1215" s="9"/>
    </row>
    <row r="1216" spans="1:14" ht="15.75" x14ac:dyDescent="0.25">
      <c r="A1216" s="17" t="str">
        <f>IF(AND(C1216&gt;='گزارش روزانه'!$F$2,C1216&lt;='گزارش روزانه'!$F$4,J1216='گزارش روزانه'!$D$6),MAX($A$1:A1215)+1,"")</f>
        <v/>
      </c>
      <c r="B1216" s="10">
        <v>1215</v>
      </c>
      <c r="C1216" s="10" t="s">
        <v>1682</v>
      </c>
      <c r="D1216" s="10" t="s">
        <v>1686</v>
      </c>
      <c r="E1216" s="11">
        <v>25990801</v>
      </c>
      <c r="F1216" s="11">
        <v>0</v>
      </c>
      <c r="G1216" s="11">
        <v>34547303</v>
      </c>
      <c r="H12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16" s="10">
        <f>VALUE(IFERROR(MID(Table1[شرح],11,FIND("سهم",Table1[شرح])-11),0))</f>
        <v>7636</v>
      </c>
      <c r="J1216" s="10" t="str">
        <f>IFERROR(MID(Table1[شرح],FIND("سهم",Table1[شرح])+4,FIND("به نرخ",Table1[شرح])-FIND("سهم",Table1[شرح])-5),"")</f>
        <v>بانک کارآفرین (وکار1)</v>
      </c>
      <c r="K1216" s="10" t="str">
        <f>CHOOSE(MID(Table1[تاریخ],6,2),"فروردین","اردیبهشت","خرداد","تیر","مرداد","شهریور","مهر","آبان","آذر","دی","بهمن","اسفند")</f>
        <v>مهر</v>
      </c>
      <c r="L1216" s="10" t="str">
        <f>LEFT(Table1[[#All],[تاریخ]],4)</f>
        <v>1398</v>
      </c>
      <c r="M1216" s="13" t="str">
        <f>Table1[سال]&amp;"-"&amp;Table1[ماه]</f>
        <v>1398-مهر</v>
      </c>
      <c r="N1216" s="9"/>
    </row>
    <row r="1217" spans="1:14" ht="15.75" x14ac:dyDescent="0.25">
      <c r="A1217" s="17" t="str">
        <f>IF(AND(C1217&gt;='گزارش روزانه'!$F$2,C1217&lt;='گزارش روزانه'!$F$4,J1217='گزارش روزانه'!$D$6),MAX($A$1:A1216)+1,"")</f>
        <v/>
      </c>
      <c r="B1217" s="10">
        <v>1216</v>
      </c>
      <c r="C1217" s="10" t="s">
        <v>1682</v>
      </c>
      <c r="D1217" s="10" t="s">
        <v>1687</v>
      </c>
      <c r="E1217" s="11">
        <v>67913658</v>
      </c>
      <c r="F1217" s="11">
        <v>0</v>
      </c>
      <c r="G1217" s="11">
        <v>60538104</v>
      </c>
      <c r="H12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17" s="10">
        <f>VALUE(IFERROR(MID(Table1[شرح],11,FIND("سهم",Table1[شرح])-11),0))</f>
        <v>20000</v>
      </c>
      <c r="J1217" s="10" t="str">
        <f>IFERROR(MID(Table1[شرح],FIND("سهم",Table1[شرح])+4,FIND("به نرخ",Table1[شرح])-FIND("سهم",Table1[شرح])-5),"")</f>
        <v>بانک کارآفرین (وکار1)</v>
      </c>
      <c r="K1217" s="10" t="str">
        <f>CHOOSE(MID(Table1[تاریخ],6,2),"فروردین","اردیبهشت","خرداد","تیر","مرداد","شهریور","مهر","آبان","آذر","دی","بهمن","اسفند")</f>
        <v>مهر</v>
      </c>
      <c r="L1217" s="10" t="str">
        <f>LEFT(Table1[[#All],[تاریخ]],4)</f>
        <v>1398</v>
      </c>
      <c r="M1217" s="13" t="str">
        <f>Table1[سال]&amp;"-"&amp;Table1[ماه]</f>
        <v>1398-مهر</v>
      </c>
      <c r="N1217" s="9"/>
    </row>
    <row r="1218" spans="1:14" ht="15.75" x14ac:dyDescent="0.25">
      <c r="A1218" s="17" t="str">
        <f>IF(AND(C1218&gt;='گزارش روزانه'!$F$2,C1218&lt;='گزارش روزانه'!$F$4,J1218='گزارش روزانه'!$D$6),MAX($A$1:A1217)+1,"")</f>
        <v/>
      </c>
      <c r="B1218" s="10">
        <v>1217</v>
      </c>
      <c r="C1218" s="10" t="s">
        <v>1682</v>
      </c>
      <c r="D1218" s="10" t="s">
        <v>1688</v>
      </c>
      <c r="E1218" s="11">
        <v>0</v>
      </c>
      <c r="F1218" s="11">
        <v>3988205</v>
      </c>
      <c r="G1218" s="11">
        <v>128451762</v>
      </c>
      <c r="H12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18" s="10">
        <f>VALUE(IFERROR(MID(Table1[شرح],11,FIND("سهم",Table1[شرح])-11),0))</f>
        <v>1490</v>
      </c>
      <c r="J1218" s="10" t="str">
        <f>IFERROR(MID(Table1[شرح],FIND("سهم",Table1[شرح])+4,FIND("به نرخ",Table1[شرح])-FIND("سهم",Table1[شرح])-5),"")</f>
        <v>توسعه مولد نیروگاهی جهرم(بجهرم1)</v>
      </c>
      <c r="K1218" s="10" t="str">
        <f>CHOOSE(MID(Table1[تاریخ],6,2),"فروردین","اردیبهشت","خرداد","تیر","مرداد","شهریور","مهر","آبان","آذر","دی","بهمن","اسفند")</f>
        <v>مهر</v>
      </c>
      <c r="L1218" s="10" t="str">
        <f>LEFT(Table1[[#All],[تاریخ]],4)</f>
        <v>1398</v>
      </c>
      <c r="M1218" s="13" t="str">
        <f>Table1[سال]&amp;"-"&amp;Table1[ماه]</f>
        <v>1398-مهر</v>
      </c>
      <c r="N1218" s="9"/>
    </row>
    <row r="1219" spans="1:14" ht="15.75" x14ac:dyDescent="0.25">
      <c r="A1219" s="17" t="str">
        <f>IF(AND(C1219&gt;='گزارش روزانه'!$F$2,C1219&lt;='گزارش روزانه'!$F$4,J1219='گزارش روزانه'!$D$6),MAX($A$1:A1218)+1,"")</f>
        <v/>
      </c>
      <c r="B1219" s="10">
        <v>1218</v>
      </c>
      <c r="C1219" s="10" t="s">
        <v>1682</v>
      </c>
      <c r="D1219" s="10" t="s">
        <v>1689</v>
      </c>
      <c r="E1219" s="11">
        <v>0</v>
      </c>
      <c r="F1219" s="11">
        <v>8883734</v>
      </c>
      <c r="G1219" s="11">
        <v>124463557</v>
      </c>
      <c r="H12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19" s="10">
        <f>VALUE(IFERROR(MID(Table1[شرح],11,FIND("سهم",Table1[شرح])-11),0))</f>
        <v>3600</v>
      </c>
      <c r="J1219" s="10" t="str">
        <f>IFERROR(MID(Table1[شرح],FIND("سهم",Table1[شرح])+4,FIND("به نرخ",Table1[شرح])-FIND("سهم",Table1[شرح])-5),"")</f>
        <v>سیمان شرق(سشرق1)</v>
      </c>
      <c r="K1219" s="10" t="str">
        <f>CHOOSE(MID(Table1[تاریخ],6,2),"فروردین","اردیبهشت","خرداد","تیر","مرداد","شهریور","مهر","آبان","آذر","دی","بهمن","اسفند")</f>
        <v>مهر</v>
      </c>
      <c r="L1219" s="10" t="str">
        <f>LEFT(Table1[[#All],[تاریخ]],4)</f>
        <v>1398</v>
      </c>
      <c r="M1219" s="13" t="str">
        <f>Table1[سال]&amp;"-"&amp;Table1[ماه]</f>
        <v>1398-مهر</v>
      </c>
      <c r="N1219" s="9"/>
    </row>
    <row r="1220" spans="1:14" ht="15.75" x14ac:dyDescent="0.25">
      <c r="A1220" s="17" t="str">
        <f>IF(AND(C1220&gt;='گزارش روزانه'!$F$2,C1220&lt;='گزارش روزانه'!$F$4,J1220='گزارش روزانه'!$D$6),MAX($A$1:A1219)+1,"")</f>
        <v/>
      </c>
      <c r="B1220" s="10">
        <v>1219</v>
      </c>
      <c r="C1220" s="10" t="s">
        <v>1682</v>
      </c>
      <c r="D1220" s="10" t="s">
        <v>1690</v>
      </c>
      <c r="E1220" s="11">
        <v>0</v>
      </c>
      <c r="F1220" s="11">
        <v>2576158</v>
      </c>
      <c r="G1220" s="11">
        <v>115579823</v>
      </c>
      <c r="H12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20" s="10">
        <f>VALUE(IFERROR(MID(Table1[شرح],11,FIND("سهم",Table1[شرح])-11),0))</f>
        <v>1049</v>
      </c>
      <c r="J1220" s="10" t="str">
        <f>IFERROR(MID(Table1[شرح],FIND("سهم",Table1[شرح])+4,FIND("به نرخ",Table1[شرح])-FIND("سهم",Table1[شرح])-5),"")</f>
        <v>سیمان شرق(سشرق1)</v>
      </c>
      <c r="K1220" s="10" t="str">
        <f>CHOOSE(MID(Table1[تاریخ],6,2),"فروردین","اردیبهشت","خرداد","تیر","مرداد","شهریور","مهر","آبان","آذر","دی","بهمن","اسفند")</f>
        <v>مهر</v>
      </c>
      <c r="L1220" s="10" t="str">
        <f>LEFT(Table1[[#All],[تاریخ]],4)</f>
        <v>1398</v>
      </c>
      <c r="M1220" s="13" t="str">
        <f>Table1[سال]&amp;"-"&amp;Table1[ماه]</f>
        <v>1398-مهر</v>
      </c>
      <c r="N1220" s="9"/>
    </row>
    <row r="1221" spans="1:14" ht="15.75" x14ac:dyDescent="0.25">
      <c r="A1221" s="17" t="str">
        <f>IF(AND(C1221&gt;='گزارش روزانه'!$F$2,C1221&lt;='گزارش روزانه'!$F$4,J1221='گزارش روزانه'!$D$6),MAX($A$1:A1220)+1,"")</f>
        <v/>
      </c>
      <c r="B1221" s="10">
        <v>1220</v>
      </c>
      <c r="C1221" s="10" t="s">
        <v>1682</v>
      </c>
      <c r="D1221" s="10" t="s">
        <v>1691</v>
      </c>
      <c r="E1221" s="11">
        <v>0</v>
      </c>
      <c r="F1221" s="11">
        <v>102361675</v>
      </c>
      <c r="G1221" s="11">
        <v>113003665</v>
      </c>
      <c r="H12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21" s="10">
        <f>VALUE(IFERROR(MID(Table1[شرح],11,FIND("سهم",Table1[شرح])-11),0))</f>
        <v>41850</v>
      </c>
      <c r="J1221" s="10" t="str">
        <f>IFERROR(MID(Table1[شرح],FIND("سهم",Table1[شرح])+4,FIND("به نرخ",Table1[شرح])-FIND("سهم",Table1[شرح])-5),"")</f>
        <v>سیمان شرق(سشرق1)</v>
      </c>
      <c r="K1221" s="10" t="str">
        <f>CHOOSE(MID(Table1[تاریخ],6,2),"فروردین","اردیبهشت","خرداد","تیر","مرداد","شهریور","مهر","آبان","آذر","دی","بهمن","اسفند")</f>
        <v>مهر</v>
      </c>
      <c r="L1221" s="10" t="str">
        <f>LEFT(Table1[[#All],[تاریخ]],4)</f>
        <v>1398</v>
      </c>
      <c r="M1221" s="13" t="str">
        <f>Table1[سال]&amp;"-"&amp;Table1[ماه]</f>
        <v>1398-مهر</v>
      </c>
      <c r="N1221" s="9"/>
    </row>
    <row r="1222" spans="1:14" ht="15.75" x14ac:dyDescent="0.25">
      <c r="A1222" s="17" t="str">
        <f>IF(AND(C1222&gt;='گزارش روزانه'!$F$2,C1222&lt;='گزارش روزانه'!$F$4,J1222='گزارش روزانه'!$D$6),MAX($A$1:A1221)+1,"")</f>
        <v/>
      </c>
      <c r="B1222" s="10">
        <v>1221</v>
      </c>
      <c r="C1222" s="10" t="s">
        <v>1682</v>
      </c>
      <c r="D1222" s="10" t="s">
        <v>1692</v>
      </c>
      <c r="E1222" s="11">
        <v>0</v>
      </c>
      <c r="F1222" s="11">
        <v>4881941</v>
      </c>
      <c r="G1222" s="11">
        <v>10641990</v>
      </c>
      <c r="H12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22" s="10">
        <f>VALUE(IFERROR(MID(Table1[شرح],11,FIND("سهم",Table1[شرح])-11),0))</f>
        <v>2000</v>
      </c>
      <c r="J1222" s="10" t="str">
        <f>IFERROR(MID(Table1[شرح],FIND("سهم",Table1[شرح])+4,FIND("به نرخ",Table1[شرح])-FIND("سهم",Table1[شرح])-5),"")</f>
        <v>سیمان شرق(سشرق1)</v>
      </c>
      <c r="K1222" s="10" t="str">
        <f>CHOOSE(MID(Table1[تاریخ],6,2),"فروردین","اردیبهشت","خرداد","تیر","مرداد","شهریور","مهر","آبان","آذر","دی","بهمن","اسفند")</f>
        <v>مهر</v>
      </c>
      <c r="L1222" s="10" t="str">
        <f>LEFT(Table1[[#All],[تاریخ]],4)</f>
        <v>1398</v>
      </c>
      <c r="M1222" s="13" t="str">
        <f>Table1[سال]&amp;"-"&amp;Table1[ماه]</f>
        <v>1398-مهر</v>
      </c>
      <c r="N1222" s="9"/>
    </row>
    <row r="1223" spans="1:14" ht="15.75" x14ac:dyDescent="0.25">
      <c r="A1223" s="17" t="str">
        <f>IF(AND(C1223&gt;='گزارش روزانه'!$F$2,C1223&lt;='گزارش روزانه'!$F$4,J1223='گزارش روزانه'!$D$6),MAX($A$1:A1222)+1,"")</f>
        <v/>
      </c>
      <c r="B1223" s="10">
        <v>1222</v>
      </c>
      <c r="C1223" s="10" t="s">
        <v>1682</v>
      </c>
      <c r="D1223" s="10" t="s">
        <v>1693</v>
      </c>
      <c r="E1223" s="11">
        <v>0</v>
      </c>
      <c r="F1223" s="11">
        <v>3658491</v>
      </c>
      <c r="G1223" s="11">
        <v>5760049</v>
      </c>
      <c r="H12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23" s="10">
        <f>VALUE(IFERROR(MID(Table1[شرح],11,FIND("سهم",Table1[شرح])-11),0))</f>
        <v>1500</v>
      </c>
      <c r="J1223" s="10" t="str">
        <f>IFERROR(MID(Table1[شرح],FIND("سهم",Table1[شرح])+4,FIND("به نرخ",Table1[شرح])-FIND("سهم",Table1[شرح])-5),"")</f>
        <v>سیمان شرق(سشرق1)</v>
      </c>
      <c r="K1223" s="10" t="str">
        <f>CHOOSE(MID(Table1[تاریخ],6,2),"فروردین","اردیبهشت","خرداد","تیر","مرداد","شهریور","مهر","آبان","آذر","دی","بهمن","اسفند")</f>
        <v>مهر</v>
      </c>
      <c r="L1223" s="10" t="str">
        <f>LEFT(Table1[[#All],[تاریخ]],4)</f>
        <v>1398</v>
      </c>
      <c r="M1223" s="13" t="str">
        <f>Table1[سال]&amp;"-"&amp;Table1[ماه]</f>
        <v>1398-مهر</v>
      </c>
      <c r="N1223" s="9"/>
    </row>
    <row r="1224" spans="1:14" ht="15.75" x14ac:dyDescent="0.25">
      <c r="A1224" s="17" t="str">
        <f>IF(AND(C1224&gt;='گزارش روزانه'!$F$2,C1224&lt;='گزارش روزانه'!$F$4,J1224='گزارش روزانه'!$D$6),MAX($A$1:A1223)+1,"")</f>
        <v/>
      </c>
      <c r="B1224" s="10">
        <v>1223</v>
      </c>
      <c r="C1224" s="10" t="s">
        <v>1676</v>
      </c>
      <c r="D1224" s="10" t="s">
        <v>1677</v>
      </c>
      <c r="E1224" s="11">
        <v>1501785</v>
      </c>
      <c r="F1224" s="11">
        <v>0</v>
      </c>
      <c r="G1224" s="11">
        <v>-854871</v>
      </c>
      <c r="H12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24" s="10">
        <f>VALUE(IFERROR(MID(Table1[شرح],11,FIND("سهم",Table1[شرح])-11),0))</f>
        <v>65</v>
      </c>
      <c r="J1224" s="10" t="str">
        <f>IFERROR(MID(Table1[شرح],FIND("سهم",Table1[شرح])+4,FIND("به نرخ",Table1[شرح])-FIND("سهم",Table1[شرح])-5),"")</f>
        <v>توزیع دارو پخش(دتوزیع1)</v>
      </c>
      <c r="K1224" s="10" t="str">
        <f>CHOOSE(MID(Table1[تاریخ],6,2),"فروردین","اردیبهشت","خرداد","تیر","مرداد","شهریور","مهر","آبان","آذر","دی","بهمن","اسفند")</f>
        <v>مهر</v>
      </c>
      <c r="L1224" s="10" t="str">
        <f>LEFT(Table1[[#All],[تاریخ]],4)</f>
        <v>1398</v>
      </c>
      <c r="M1224" s="13" t="str">
        <f>Table1[سال]&amp;"-"&amp;Table1[ماه]</f>
        <v>1398-مهر</v>
      </c>
      <c r="N1224" s="9"/>
    </row>
    <row r="1225" spans="1:14" ht="15.75" x14ac:dyDescent="0.25">
      <c r="A1225" s="17" t="str">
        <f>IF(AND(C1225&gt;='گزارش روزانه'!$F$2,C1225&lt;='گزارش روزانه'!$F$4,J1225='گزارش روزانه'!$D$6),MAX($A$1:A1224)+1,"")</f>
        <v/>
      </c>
      <c r="B1225" s="10">
        <v>1224</v>
      </c>
      <c r="C1225" s="10" t="s">
        <v>1676</v>
      </c>
      <c r="D1225" s="10" t="s">
        <v>1678</v>
      </c>
      <c r="E1225" s="11">
        <v>82692242</v>
      </c>
      <c r="F1225" s="11">
        <v>0</v>
      </c>
      <c r="G1225" s="11">
        <v>646914</v>
      </c>
      <c r="H12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25" s="10">
        <f>VALUE(IFERROR(MID(Table1[شرح],11,FIND("سهم",Table1[شرح])-11),0))</f>
        <v>1790</v>
      </c>
      <c r="J1225" s="10" t="str">
        <f>IFERROR(MID(Table1[شرح],FIND("سهم",Table1[شرح])+4,FIND("به نرخ",Table1[شرح])-FIND("سهم",Table1[شرح])-5),"")</f>
        <v>پالایش نفت لاوان(شاوان1)</v>
      </c>
      <c r="K1225" s="10" t="str">
        <f>CHOOSE(MID(Table1[تاریخ],6,2),"فروردین","اردیبهشت","خرداد","تیر","مرداد","شهریور","مهر","آبان","آذر","دی","بهمن","اسفند")</f>
        <v>مهر</v>
      </c>
      <c r="L1225" s="10" t="str">
        <f>LEFT(Table1[[#All],[تاریخ]],4)</f>
        <v>1398</v>
      </c>
      <c r="M1225" s="13" t="str">
        <f>Table1[سال]&amp;"-"&amp;Table1[ماه]</f>
        <v>1398-مهر</v>
      </c>
      <c r="N1225" s="9"/>
    </row>
    <row r="1226" spans="1:14" ht="15.75" x14ac:dyDescent="0.25">
      <c r="A1226" s="17" t="str">
        <f>IF(AND(C1226&gt;='گزارش روزانه'!$F$2,C1226&lt;='گزارش روزانه'!$F$4,J1226='گزارش روزانه'!$D$6),MAX($A$1:A1225)+1,"")</f>
        <v/>
      </c>
      <c r="B1226" s="10">
        <v>1225</v>
      </c>
      <c r="C1226" s="10" t="s">
        <v>1676</v>
      </c>
      <c r="D1226" s="10" t="s">
        <v>1679</v>
      </c>
      <c r="E1226" s="11">
        <v>0</v>
      </c>
      <c r="F1226" s="11">
        <v>41714284</v>
      </c>
      <c r="G1226" s="11">
        <v>83339156</v>
      </c>
      <c r="H12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26" s="10">
        <f>VALUE(IFERROR(MID(Table1[شرح],11,FIND("سهم",Table1[شرح])-11),0))</f>
        <v>5000</v>
      </c>
      <c r="J1226" s="10" t="str">
        <f>IFERROR(MID(Table1[شرح],FIND("سهم",Table1[شرح])+4,FIND("به نرخ",Table1[شرح])-FIND("سهم",Table1[شرح])-5),"")</f>
        <v>ایران ترانسفو(بترانس1)</v>
      </c>
      <c r="K1226" s="10" t="str">
        <f>CHOOSE(MID(Table1[تاریخ],6,2),"فروردین","اردیبهشت","خرداد","تیر","مرداد","شهریور","مهر","آبان","آذر","دی","بهمن","اسفند")</f>
        <v>مهر</v>
      </c>
      <c r="L1226" s="10" t="str">
        <f>LEFT(Table1[[#All],[تاریخ]],4)</f>
        <v>1398</v>
      </c>
      <c r="M1226" s="13" t="str">
        <f>Table1[سال]&amp;"-"&amp;Table1[ماه]</f>
        <v>1398-مهر</v>
      </c>
      <c r="N1226" s="9"/>
    </row>
    <row r="1227" spans="1:14" ht="15.75" x14ac:dyDescent="0.25">
      <c r="A1227" s="17" t="str">
        <f>IF(AND(C1227&gt;='گزارش روزانه'!$F$2,C1227&lt;='گزارش روزانه'!$F$4,J1227='گزارش روزانه'!$D$6),MAX($A$1:A1226)+1,"")</f>
        <v/>
      </c>
      <c r="B1227" s="10">
        <v>1226</v>
      </c>
      <c r="C1227" s="10" t="s">
        <v>1676</v>
      </c>
      <c r="D1227" s="10" t="s">
        <v>1680</v>
      </c>
      <c r="E1227" s="11">
        <v>0</v>
      </c>
      <c r="F1227" s="11">
        <v>3310152</v>
      </c>
      <c r="G1227" s="11">
        <v>41624872</v>
      </c>
      <c r="H12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27" s="10">
        <f>VALUE(IFERROR(MID(Table1[شرح],11,FIND("سهم",Table1[شرح])-11),0))</f>
        <v>397</v>
      </c>
      <c r="J1227" s="10" t="str">
        <f>IFERROR(MID(Table1[شرح],FIND("سهم",Table1[شرح])+4,FIND("به نرخ",Table1[شرح])-FIND("سهم",Table1[شرح])-5),"")</f>
        <v>ایران ترانسفو(بترانس1)</v>
      </c>
      <c r="K1227" s="10" t="str">
        <f>CHOOSE(MID(Table1[تاریخ],6,2),"فروردین","اردیبهشت","خرداد","تیر","مرداد","شهریور","مهر","آبان","آذر","دی","بهمن","اسفند")</f>
        <v>مهر</v>
      </c>
      <c r="L1227" s="10" t="str">
        <f>LEFT(Table1[[#All],[تاریخ]],4)</f>
        <v>1398</v>
      </c>
      <c r="M1227" s="13" t="str">
        <f>Table1[سال]&amp;"-"&amp;Table1[ماه]</f>
        <v>1398-مهر</v>
      </c>
      <c r="N1227" s="9"/>
    </row>
    <row r="1228" spans="1:14" ht="15.75" x14ac:dyDescent="0.25">
      <c r="A1228" s="17" t="str">
        <f>IF(AND(C1228&gt;='گزارش روزانه'!$F$2,C1228&lt;='گزارش روزانه'!$F$4,J1228='گزارش روزانه'!$D$6),MAX($A$1:A1227)+1,"")</f>
        <v/>
      </c>
      <c r="B1228" s="10">
        <v>1227</v>
      </c>
      <c r="C1228" s="10" t="s">
        <v>1676</v>
      </c>
      <c r="D1228" s="10" t="s">
        <v>1681</v>
      </c>
      <c r="E1228" s="11">
        <v>0</v>
      </c>
      <c r="F1228" s="11">
        <v>38297342</v>
      </c>
      <c r="G1228" s="11">
        <v>38314720</v>
      </c>
      <c r="H12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28" s="10">
        <f>VALUE(IFERROR(MID(Table1[شرح],11,FIND("سهم",Table1[شرح])-11),0))</f>
        <v>4603</v>
      </c>
      <c r="J1228" s="10" t="str">
        <f>IFERROR(MID(Table1[شرح],FIND("سهم",Table1[شرح])+4,FIND("به نرخ",Table1[شرح])-FIND("سهم",Table1[شرح])-5),"")</f>
        <v>ایران ترانسفو(بترانس1)</v>
      </c>
      <c r="K1228" s="10" t="str">
        <f>CHOOSE(MID(Table1[تاریخ],6,2),"فروردین","اردیبهشت","خرداد","تیر","مرداد","شهریور","مهر","آبان","آذر","دی","بهمن","اسفند")</f>
        <v>مهر</v>
      </c>
      <c r="L1228" s="10" t="str">
        <f>LEFT(Table1[[#All],[تاریخ]],4)</f>
        <v>1398</v>
      </c>
      <c r="M1228" s="13" t="str">
        <f>Table1[سال]&amp;"-"&amp;Table1[ماه]</f>
        <v>1398-مهر</v>
      </c>
      <c r="N1228" s="9"/>
    </row>
    <row r="1229" spans="1:14" ht="15.75" x14ac:dyDescent="0.25">
      <c r="A1229" s="17" t="str">
        <f>IF(AND(C1229&gt;='گزارش روزانه'!$F$2,C1229&lt;='گزارش روزانه'!$F$4,J1229='گزارش روزانه'!$D$6),MAX($A$1:A1228)+1,"")</f>
        <v/>
      </c>
      <c r="B1229" s="10">
        <v>1228</v>
      </c>
      <c r="C1229" s="10" t="s">
        <v>1671</v>
      </c>
      <c r="D1229" s="10" t="s">
        <v>1672</v>
      </c>
      <c r="E1229" s="11">
        <v>972055491</v>
      </c>
      <c r="F1229" s="11">
        <v>0</v>
      </c>
      <c r="G1229" s="11">
        <v>-999939215</v>
      </c>
      <c r="H12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29" s="10">
        <f>VALUE(IFERROR(MID(Table1[شرح],11,FIND("سهم",Table1[شرح])-11),0))</f>
        <v>123100</v>
      </c>
      <c r="J1229" s="10" t="str">
        <f>IFERROR(MID(Table1[شرح],FIND("سهم",Table1[شرح])+4,FIND("به نرخ",Table1[شرح])-FIND("سهم",Table1[شرح])-5),"")</f>
        <v>توسعه معدنی و صنعتی صبانور(کنور1)</v>
      </c>
      <c r="K1229" s="10" t="str">
        <f>CHOOSE(MID(Table1[تاریخ],6,2),"فروردین","اردیبهشت","خرداد","تیر","مرداد","شهریور","مهر","آبان","آذر","دی","بهمن","اسفند")</f>
        <v>مهر</v>
      </c>
      <c r="L1229" s="10" t="str">
        <f>LEFT(Table1[[#All],[تاریخ]],4)</f>
        <v>1398</v>
      </c>
      <c r="M1229" s="13" t="str">
        <f>Table1[سال]&amp;"-"&amp;Table1[ماه]</f>
        <v>1398-مهر</v>
      </c>
      <c r="N1229" s="9"/>
    </row>
    <row r="1230" spans="1:14" ht="15.75" x14ac:dyDescent="0.25">
      <c r="A1230" s="17" t="str">
        <f>IF(AND(C1230&gt;='گزارش روزانه'!$F$2,C1230&lt;='گزارش روزانه'!$F$4,J1230='گزارش روزانه'!$D$6),MAX($A$1:A1229)+1,"")</f>
        <v/>
      </c>
      <c r="B1230" s="10">
        <v>1229</v>
      </c>
      <c r="C1230" s="10" t="s">
        <v>1671</v>
      </c>
      <c r="D1230" s="10" t="s">
        <v>1673</v>
      </c>
      <c r="E1230" s="11">
        <v>30500870</v>
      </c>
      <c r="F1230" s="11">
        <v>0</v>
      </c>
      <c r="G1230" s="11">
        <v>-27883724</v>
      </c>
      <c r="H12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0" s="10">
        <f>VALUE(IFERROR(MID(Table1[شرح],11,FIND("سهم",Table1[شرح])-11),0))</f>
        <v>1650</v>
      </c>
      <c r="J1230" s="10" t="str">
        <f>IFERROR(MID(Table1[شرح],FIND("سهم",Table1[شرح])+4,FIND("به نرخ",Table1[شرح])-FIND("سهم",Table1[شرح])-5),"")</f>
        <v>پالایش نفت بندرعباس(شبندر1)</v>
      </c>
      <c r="K1230" s="10" t="str">
        <f>CHOOSE(MID(Table1[تاریخ],6,2),"فروردین","اردیبهشت","خرداد","تیر","مرداد","شهریور","مهر","آبان","آذر","دی","بهمن","اسفند")</f>
        <v>مهر</v>
      </c>
      <c r="L1230" s="10" t="str">
        <f>LEFT(Table1[[#All],[تاریخ]],4)</f>
        <v>1398</v>
      </c>
      <c r="M1230" s="13" t="str">
        <f>Table1[سال]&amp;"-"&amp;Table1[ماه]</f>
        <v>1398-مهر</v>
      </c>
      <c r="N1230" s="9"/>
    </row>
    <row r="1231" spans="1:14" ht="15.75" x14ac:dyDescent="0.25">
      <c r="A1231" s="17" t="str">
        <f>IF(AND(C1231&gt;='گزارش روزانه'!$F$2,C1231&lt;='گزارش روزانه'!$F$4,J1231='گزارش روزانه'!$D$6),MAX($A$1:A1230)+1,"")</f>
        <v/>
      </c>
      <c r="B1231" s="10">
        <v>1230</v>
      </c>
      <c r="C1231" s="10" t="s">
        <v>1671</v>
      </c>
      <c r="D1231" s="10" t="s">
        <v>1674</v>
      </c>
      <c r="E1231" s="11">
        <v>1027983</v>
      </c>
      <c r="F1231" s="11">
        <v>0</v>
      </c>
      <c r="G1231" s="11">
        <v>2617146</v>
      </c>
      <c r="H12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1" s="10">
        <f>VALUE(IFERROR(MID(Table1[شرح],11,FIND("سهم",Table1[شرح])-11),0))</f>
        <v>19</v>
      </c>
      <c r="J1231" s="10" t="str">
        <f>IFERROR(MID(Table1[شرح],FIND("سهم",Table1[شرح])+4,FIND("به نرخ",Table1[شرح])-FIND("سهم",Table1[شرح])-5),"")</f>
        <v>سایر اشخاص بورس انرژی(انرژی31)</v>
      </c>
      <c r="K1231" s="10" t="str">
        <f>CHOOSE(MID(Table1[تاریخ],6,2),"فروردین","اردیبهشت","خرداد","تیر","مرداد","شهریور","مهر","آبان","آذر","دی","بهمن","اسفند")</f>
        <v>مهر</v>
      </c>
      <c r="L1231" s="10" t="str">
        <f>LEFT(Table1[[#All],[تاریخ]],4)</f>
        <v>1398</v>
      </c>
      <c r="M1231" s="13" t="str">
        <f>Table1[سال]&amp;"-"&amp;Table1[ماه]</f>
        <v>1398-مهر</v>
      </c>
      <c r="N1231" s="9"/>
    </row>
    <row r="1232" spans="1:14" ht="15.75" x14ac:dyDescent="0.25">
      <c r="A1232" s="17" t="str">
        <f>IF(AND(C1232&gt;='گزارش روزانه'!$F$2,C1232&lt;='گزارش روزانه'!$F$4,J1232='گزارش روزانه'!$D$6),MAX($A$1:A1231)+1,"")</f>
        <v/>
      </c>
      <c r="B1232" s="10">
        <v>1231</v>
      </c>
      <c r="C1232" s="10" t="s">
        <v>1671</v>
      </c>
      <c r="D1232" s="10" t="s">
        <v>1675</v>
      </c>
      <c r="E1232" s="11">
        <v>0</v>
      </c>
      <c r="F1232" s="11">
        <v>4500000</v>
      </c>
      <c r="G1232" s="11">
        <v>3645129</v>
      </c>
      <c r="H12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232" s="10">
        <f>VALUE(IFERROR(MID(Table1[شرح],11,FIND("سهم",Table1[شرح])-11),0))</f>
        <v>0</v>
      </c>
      <c r="J1232" s="10" t="str">
        <f>IFERROR(MID(Table1[شرح],FIND("سهم",Table1[شرح])+4,FIND("به نرخ",Table1[شرح])-FIND("سهم",Table1[شرح])-5),"")</f>
        <v/>
      </c>
      <c r="K1232" s="10" t="str">
        <f>CHOOSE(MID(Table1[تاریخ],6,2),"فروردین","اردیبهشت","خرداد","تیر","مرداد","شهریور","مهر","آبان","آذر","دی","بهمن","اسفند")</f>
        <v>مهر</v>
      </c>
      <c r="L1232" s="10" t="str">
        <f>LEFT(Table1[[#All],[تاریخ]],4)</f>
        <v>1398</v>
      </c>
      <c r="M1232" s="13" t="str">
        <f>Table1[سال]&amp;"-"&amp;Table1[ماه]</f>
        <v>1398-مهر</v>
      </c>
      <c r="N1232" s="9"/>
    </row>
    <row r="1233" spans="1:14" ht="15.75" x14ac:dyDescent="0.25">
      <c r="A1233" s="17" t="str">
        <f>IF(AND(C1233&gt;='گزارش روزانه'!$F$2,C1233&lt;='گزارش روزانه'!$F$4,J1233='گزارش روزانه'!$D$6),MAX($A$1:A1232)+1,"")</f>
        <v/>
      </c>
      <c r="B1233" s="10">
        <v>1232</v>
      </c>
      <c r="C1233" s="10" t="s">
        <v>1668</v>
      </c>
      <c r="D1233" s="10" t="s">
        <v>1669</v>
      </c>
      <c r="E1233" s="11">
        <v>75771644</v>
      </c>
      <c r="F1233" s="11">
        <v>0</v>
      </c>
      <c r="G1233" s="11">
        <v>-999672867</v>
      </c>
      <c r="H12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3" s="10">
        <f>VALUE(IFERROR(MID(Table1[شرح],11,FIND("سهم",Table1[شرح])-11),0))</f>
        <v>4400</v>
      </c>
      <c r="J1233" s="10" t="str">
        <f>IFERROR(MID(Table1[شرح],FIND("سهم",Table1[شرح])+4,FIND("به نرخ",Table1[شرح])-FIND("سهم",Table1[شرح])-5),"")</f>
        <v>دارویی ره آورد تامین(درهآور1)</v>
      </c>
      <c r="K1233" s="10" t="str">
        <f>CHOOSE(MID(Table1[تاریخ],6,2),"فروردین","اردیبهشت","خرداد","تیر","مرداد","شهریور","مهر","آبان","آذر","دی","بهمن","اسفند")</f>
        <v>مهر</v>
      </c>
      <c r="L1233" s="10" t="str">
        <f>LEFT(Table1[[#All],[تاریخ]],4)</f>
        <v>1398</v>
      </c>
      <c r="M1233" s="13" t="str">
        <f>Table1[سال]&amp;"-"&amp;Table1[ماه]</f>
        <v>1398-مهر</v>
      </c>
      <c r="N1233" s="9"/>
    </row>
    <row r="1234" spans="1:14" ht="15.75" x14ac:dyDescent="0.25">
      <c r="A1234" s="17" t="str">
        <f>IF(AND(C1234&gt;='گزارش روزانه'!$F$2,C1234&lt;='گزارش روزانه'!$F$4,J1234='گزارش روزانه'!$D$6),MAX($A$1:A1233)+1,"")</f>
        <v/>
      </c>
      <c r="B1234" s="10">
        <v>1233</v>
      </c>
      <c r="C1234" s="10" t="s">
        <v>1668</v>
      </c>
      <c r="D1234" s="10" t="s">
        <v>1670</v>
      </c>
      <c r="E1234" s="11">
        <v>0</v>
      </c>
      <c r="F1234" s="11">
        <v>76037992</v>
      </c>
      <c r="G1234" s="11">
        <v>-923901223</v>
      </c>
      <c r="H12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34" s="10">
        <f>VALUE(IFERROR(MID(Table1[شرح],11,FIND("سهم",Table1[شرح])-11),0))</f>
        <v>3105</v>
      </c>
      <c r="J1234" s="10" t="str">
        <f>IFERROR(MID(Table1[شرح],FIND("سهم",Table1[شرح])+4,FIND("به نرخ",Table1[شرح])-FIND("سهم",Table1[شرح])-5),"")</f>
        <v>کشاورزی مکانیزه اصفهان کشت(زکشت1)</v>
      </c>
      <c r="K1234" s="10" t="str">
        <f>CHOOSE(MID(Table1[تاریخ],6,2),"فروردین","اردیبهشت","خرداد","تیر","مرداد","شهریور","مهر","آبان","آذر","دی","بهمن","اسفند")</f>
        <v>مهر</v>
      </c>
      <c r="L1234" s="10" t="str">
        <f>LEFT(Table1[[#All],[تاریخ]],4)</f>
        <v>1398</v>
      </c>
      <c r="M1234" s="13" t="str">
        <f>Table1[سال]&amp;"-"&amp;Table1[ماه]</f>
        <v>1398-مهر</v>
      </c>
      <c r="N1234" s="9"/>
    </row>
    <row r="1235" spans="1:14" ht="15.75" x14ac:dyDescent="0.25">
      <c r="A1235" s="17" t="str">
        <f>IF(AND(C1235&gt;='گزارش روزانه'!$F$2,C1235&lt;='گزارش روزانه'!$F$4,J1235='گزارش روزانه'!$D$6),MAX($A$1:A1234)+1,"")</f>
        <v/>
      </c>
      <c r="B1235" s="10">
        <v>1234</v>
      </c>
      <c r="C1235" s="10" t="s">
        <v>1663</v>
      </c>
      <c r="D1235" s="10" t="s">
        <v>1664</v>
      </c>
      <c r="E1235" s="11">
        <v>424139658</v>
      </c>
      <c r="F1235" s="11">
        <v>0</v>
      </c>
      <c r="G1235" s="11">
        <v>-1699594690</v>
      </c>
      <c r="H12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5" s="10">
        <f>VALUE(IFERROR(MID(Table1[شرح],11,FIND("سهم",Table1[شرح])-11),0))</f>
        <v>25761</v>
      </c>
      <c r="J1235" s="10" t="str">
        <f>IFERROR(MID(Table1[شرح],FIND("سهم",Table1[شرح])+4,FIND("به نرخ",Table1[شرح])-FIND("سهم",Table1[شرح])-5),"")</f>
        <v>دارویی ره آورد تامین(درهآور1)</v>
      </c>
      <c r="K1235" s="10" t="str">
        <f>CHOOSE(MID(Table1[تاریخ],6,2),"فروردین","اردیبهشت","خرداد","تیر","مرداد","شهریور","مهر","آبان","آذر","دی","بهمن","اسفند")</f>
        <v>مهر</v>
      </c>
      <c r="L1235" s="10" t="str">
        <f>LEFT(Table1[[#All],[تاریخ]],4)</f>
        <v>1398</v>
      </c>
      <c r="M1235" s="13" t="str">
        <f>Table1[سال]&amp;"-"&amp;Table1[ماه]</f>
        <v>1398-مهر</v>
      </c>
      <c r="N1235" s="9"/>
    </row>
    <row r="1236" spans="1:14" ht="15.75" x14ac:dyDescent="0.25">
      <c r="A1236" s="17" t="str">
        <f>IF(AND(C1236&gt;='گزارش روزانه'!$F$2,C1236&lt;='گزارش روزانه'!$F$4,J1236='گزارش روزانه'!$D$6),MAX($A$1:A1235)+1,"")</f>
        <v/>
      </c>
      <c r="B1236" s="10">
        <v>1235</v>
      </c>
      <c r="C1236" s="10" t="s">
        <v>1663</v>
      </c>
      <c r="D1236" s="10" t="s">
        <v>1665</v>
      </c>
      <c r="E1236" s="11">
        <v>3867950</v>
      </c>
      <c r="F1236" s="11">
        <v>0</v>
      </c>
      <c r="G1236" s="11">
        <v>-1275455032</v>
      </c>
      <c r="H12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6" s="10">
        <f>VALUE(IFERROR(MID(Table1[شرح],11,FIND("سهم",Table1[شرح])-11),0))</f>
        <v>235</v>
      </c>
      <c r="J1236" s="10" t="str">
        <f>IFERROR(MID(Table1[شرح],FIND("سهم",Table1[شرح])+4,FIND("به نرخ",Table1[شرح])-FIND("سهم",Table1[شرح])-5),"")</f>
        <v>دارویی ره آورد تامین(درهآور1)</v>
      </c>
      <c r="K1236" s="10" t="str">
        <f>CHOOSE(MID(Table1[تاریخ],6,2),"فروردین","اردیبهشت","خرداد","تیر","مرداد","شهریور","مهر","آبان","آذر","دی","بهمن","اسفند")</f>
        <v>مهر</v>
      </c>
      <c r="L1236" s="10" t="str">
        <f>LEFT(Table1[[#All],[تاریخ]],4)</f>
        <v>1398</v>
      </c>
      <c r="M1236" s="13" t="str">
        <f>Table1[سال]&amp;"-"&amp;Table1[ماه]</f>
        <v>1398-مهر</v>
      </c>
      <c r="N1236" s="9"/>
    </row>
    <row r="1237" spans="1:14" ht="15.75" x14ac:dyDescent="0.25">
      <c r="A1237" s="17" t="str">
        <f>IF(AND(C1237&gt;='گزارش روزانه'!$F$2,C1237&lt;='گزارش روزانه'!$F$4,J1237='گزارش روزانه'!$D$6),MAX($A$1:A1236)+1,"")</f>
        <v/>
      </c>
      <c r="B1237" s="10">
        <v>1236</v>
      </c>
      <c r="C1237" s="10" t="s">
        <v>1663</v>
      </c>
      <c r="D1237" s="10" t="s">
        <v>1666</v>
      </c>
      <c r="E1237" s="11">
        <v>11583866</v>
      </c>
      <c r="F1237" s="11">
        <v>0</v>
      </c>
      <c r="G1237" s="11">
        <v>-1271587082</v>
      </c>
      <c r="H12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7" s="10">
        <f>VALUE(IFERROR(MID(Table1[شرح],11,FIND("سهم",Table1[شرح])-11),0))</f>
        <v>704</v>
      </c>
      <c r="J1237" s="10" t="str">
        <f>IFERROR(MID(Table1[شرح],FIND("سهم",Table1[شرح])+4,FIND("به نرخ",Table1[شرح])-FIND("سهم",Table1[شرح])-5),"")</f>
        <v>دارویی ره آورد تامین(درهآور1)</v>
      </c>
      <c r="K1237" s="10" t="str">
        <f>CHOOSE(MID(Table1[تاریخ],6,2),"فروردین","اردیبهشت","خرداد","تیر","مرداد","شهریور","مهر","آبان","آذر","دی","بهمن","اسفند")</f>
        <v>مهر</v>
      </c>
      <c r="L1237" s="10" t="str">
        <f>LEFT(Table1[[#All],[تاریخ]],4)</f>
        <v>1398</v>
      </c>
      <c r="M1237" s="13" t="str">
        <f>Table1[سال]&amp;"-"&amp;Table1[ماه]</f>
        <v>1398-مهر</v>
      </c>
      <c r="N1237" s="9"/>
    </row>
    <row r="1238" spans="1:14" ht="15.75" x14ac:dyDescent="0.25">
      <c r="A1238" s="17" t="str">
        <f>IF(AND(C1238&gt;='گزارش روزانه'!$F$2,C1238&lt;='گزارش روزانه'!$F$4,J1238='گزارش روزانه'!$D$6),MAX($A$1:A1237)+1,"")</f>
        <v/>
      </c>
      <c r="B1238" s="10">
        <v>1237</v>
      </c>
      <c r="C1238" s="10" t="s">
        <v>1663</v>
      </c>
      <c r="D1238" s="10" t="s">
        <v>1667</v>
      </c>
      <c r="E1238" s="11">
        <v>260330349</v>
      </c>
      <c r="F1238" s="11">
        <v>0</v>
      </c>
      <c r="G1238" s="11">
        <v>-1260003216</v>
      </c>
      <c r="H12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8" s="10">
        <f>VALUE(IFERROR(MID(Table1[شرح],11,FIND("سهم",Table1[شرح])-11),0))</f>
        <v>14400</v>
      </c>
      <c r="J1238" s="10" t="str">
        <f>IFERROR(MID(Table1[شرح],FIND("سهم",Table1[شرح])+4,FIND("به نرخ",Table1[شرح])-FIND("سهم",Table1[شرح])-5),"")</f>
        <v>پالایش نفت بندرعباس(شبندر1)</v>
      </c>
      <c r="K1238" s="10" t="str">
        <f>CHOOSE(MID(Table1[تاریخ],6,2),"فروردین","اردیبهشت","خرداد","تیر","مرداد","شهریور","مهر","آبان","آذر","دی","بهمن","اسفند")</f>
        <v>مهر</v>
      </c>
      <c r="L1238" s="10" t="str">
        <f>LEFT(Table1[[#All],[تاریخ]],4)</f>
        <v>1398</v>
      </c>
      <c r="M1238" s="13" t="str">
        <f>Table1[سال]&amp;"-"&amp;Table1[ماه]</f>
        <v>1398-مهر</v>
      </c>
      <c r="N1238" s="9"/>
    </row>
    <row r="1239" spans="1:14" ht="15.75" x14ac:dyDescent="0.25">
      <c r="A1239" s="17" t="str">
        <f>IF(AND(C1239&gt;='گزارش روزانه'!$F$2,C1239&lt;='گزارش روزانه'!$F$4,J1239='گزارش روزانه'!$D$6),MAX($A$1:A1238)+1,"")</f>
        <v/>
      </c>
      <c r="B1239" s="10">
        <v>1238</v>
      </c>
      <c r="C1239" s="10" t="s">
        <v>1661</v>
      </c>
      <c r="D1239" s="10" t="s">
        <v>1662</v>
      </c>
      <c r="E1239" s="11">
        <v>10387484</v>
      </c>
      <c r="F1239" s="11">
        <v>0</v>
      </c>
      <c r="G1239" s="11">
        <v>-1709982174</v>
      </c>
      <c r="H12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39" s="10">
        <f>VALUE(IFERROR(MID(Table1[شرح],11,FIND("سهم",Table1[شرح])-11),0))</f>
        <v>3170</v>
      </c>
      <c r="J1239" s="10" t="str">
        <f>IFERROR(MID(Table1[شرح],FIND("سهم",Table1[شرح])+4,FIND("به نرخ",Table1[شرح])-FIND("سهم",Table1[شرح])-5),"")</f>
        <v>گسترش سرمایه گذاری ایرانیان(وگستر1)</v>
      </c>
      <c r="K1239" s="10" t="str">
        <f>CHOOSE(MID(Table1[تاریخ],6,2),"فروردین","اردیبهشت","خرداد","تیر","مرداد","شهریور","مهر","آبان","آذر","دی","بهمن","اسفند")</f>
        <v>مهر</v>
      </c>
      <c r="L1239" s="10" t="str">
        <f>LEFT(Table1[[#All],[تاریخ]],4)</f>
        <v>1398</v>
      </c>
      <c r="M1239" s="13" t="str">
        <f>Table1[سال]&amp;"-"&amp;Table1[ماه]</f>
        <v>1398-مهر</v>
      </c>
      <c r="N1239" s="9"/>
    </row>
    <row r="1240" spans="1:14" ht="15.75" x14ac:dyDescent="0.25">
      <c r="A1240" s="17" t="str">
        <f>IF(AND(C1240&gt;='گزارش روزانه'!$F$2,C1240&lt;='گزارش روزانه'!$F$4,J1240='گزارش روزانه'!$D$6),MAX($A$1:A1239)+1,"")</f>
        <v/>
      </c>
      <c r="B1240" s="10">
        <v>1239</v>
      </c>
      <c r="C1240" s="10" t="s">
        <v>1658</v>
      </c>
      <c r="D1240" s="10" t="s">
        <v>1659</v>
      </c>
      <c r="E1240" s="11">
        <v>0</v>
      </c>
      <c r="F1240" s="11">
        <v>428363</v>
      </c>
      <c r="G1240" s="11">
        <v>-1699553811</v>
      </c>
      <c r="H12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1240" s="10">
        <f>VALUE(IFERROR(MID(Table1[شرح],11,FIND("سهم",Table1[شرح])-11),0))</f>
        <v>0</v>
      </c>
      <c r="J1240" s="10" t="str">
        <f>IFERROR(MID(Table1[شرح],FIND("سهم",Table1[شرح])+4,FIND("به نرخ",Table1[شرح])-FIND("سهم",Table1[شرح])-5),"")</f>
        <v/>
      </c>
      <c r="K1240" s="10" t="str">
        <f>CHOOSE(MID(Table1[تاریخ],6,2),"فروردین","اردیبهشت","خرداد","تیر","مرداد","شهریور","مهر","آبان","آذر","دی","بهمن","اسفند")</f>
        <v>مهر</v>
      </c>
      <c r="L1240" s="10" t="str">
        <f>LEFT(Table1[[#All],[تاریخ]],4)</f>
        <v>1398</v>
      </c>
      <c r="M1240" s="13" t="str">
        <f>Table1[سال]&amp;"-"&amp;Table1[ماه]</f>
        <v>1398-مهر</v>
      </c>
      <c r="N1240" s="9"/>
    </row>
    <row r="1241" spans="1:14" ht="15.75" x14ac:dyDescent="0.25">
      <c r="A1241" s="17" t="str">
        <f>IF(AND(C1241&gt;='گزارش روزانه'!$F$2,C1241&lt;='گزارش روزانه'!$F$4,J1241='گزارش روزانه'!$D$6),MAX($A$1:A1240)+1,"")</f>
        <v/>
      </c>
      <c r="B1241" s="10">
        <v>1240</v>
      </c>
      <c r="C1241" s="10" t="s">
        <v>1658</v>
      </c>
      <c r="D1241" s="10" t="s">
        <v>1660</v>
      </c>
      <c r="E1241" s="11">
        <v>0</v>
      </c>
      <c r="F1241" s="11">
        <v>10000000</v>
      </c>
      <c r="G1241" s="11">
        <v>-1699982174</v>
      </c>
      <c r="H12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241" s="10">
        <f>VALUE(IFERROR(MID(Table1[شرح],11,FIND("سهم",Table1[شرح])-11),0))</f>
        <v>0</v>
      </c>
      <c r="J1241" s="10" t="str">
        <f>IFERROR(MID(Table1[شرح],FIND("سهم",Table1[شرح])+4,FIND("به نرخ",Table1[شرح])-FIND("سهم",Table1[شرح])-5),"")</f>
        <v/>
      </c>
      <c r="K1241" s="10" t="str">
        <f>CHOOSE(MID(Table1[تاریخ],6,2),"فروردین","اردیبهشت","خرداد","تیر","مرداد","شهریور","مهر","آبان","آذر","دی","بهمن","اسفند")</f>
        <v>مهر</v>
      </c>
      <c r="L1241" s="10" t="str">
        <f>LEFT(Table1[[#All],[تاریخ]],4)</f>
        <v>1398</v>
      </c>
      <c r="M1241" s="13" t="str">
        <f>Table1[سال]&amp;"-"&amp;Table1[ماه]</f>
        <v>1398-مهر</v>
      </c>
      <c r="N1241" s="9"/>
    </row>
    <row r="1242" spans="1:14" ht="15.75" x14ac:dyDescent="0.25">
      <c r="A1242" s="17" t="str">
        <f>IF(AND(C1242&gt;='گزارش روزانه'!$F$2,C1242&lt;='گزارش روزانه'!$F$4,J1242='گزارش روزانه'!$D$6),MAX($A$1:A1241)+1,"")</f>
        <v/>
      </c>
      <c r="B1242" s="10">
        <v>1241</v>
      </c>
      <c r="C1242" s="10" t="s">
        <v>1655</v>
      </c>
      <c r="D1242" s="10" t="s">
        <v>1656</v>
      </c>
      <c r="E1242" s="11">
        <v>0</v>
      </c>
      <c r="F1242" s="11">
        <v>24110014</v>
      </c>
      <c r="G1242" s="11">
        <v>-1672171909</v>
      </c>
      <c r="H12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42" s="10">
        <f>VALUE(IFERROR(MID(Table1[شرح],11,FIND("سهم",Table1[شرح])-11),0))</f>
        <v>1400</v>
      </c>
      <c r="J1242" s="10" t="str">
        <f>IFERROR(MID(Table1[شرح],FIND("سهم",Table1[شرح])+4,FIND("به نرخ",Table1[شرح])-FIND("سهم",Table1[شرح])-5),"")</f>
        <v>تولید ژلاتین کپسول ایران(دکپسول1)</v>
      </c>
      <c r="K1242" s="10" t="str">
        <f>CHOOSE(MID(Table1[تاریخ],6,2),"فروردین","اردیبهشت","خرداد","تیر","مرداد","شهریور","مهر","آبان","آذر","دی","بهمن","اسفند")</f>
        <v>آبان</v>
      </c>
      <c r="L1242" s="10" t="str">
        <f>LEFT(Table1[[#All],[تاریخ]],4)</f>
        <v>1398</v>
      </c>
      <c r="M1242" s="13" t="str">
        <f>Table1[سال]&amp;"-"&amp;Table1[ماه]</f>
        <v>1398-آبان</v>
      </c>
      <c r="N1242" s="9"/>
    </row>
    <row r="1243" spans="1:14" ht="15.75" x14ac:dyDescent="0.25">
      <c r="A1243" s="17" t="str">
        <f>IF(AND(C1243&gt;='گزارش روزانه'!$F$2,C1243&lt;='گزارش روزانه'!$F$4,J1243='گزارش روزانه'!$D$6),MAX($A$1:A1242)+1,"")</f>
        <v/>
      </c>
      <c r="B1243" s="10">
        <v>1242</v>
      </c>
      <c r="C1243" s="10" t="s">
        <v>1655</v>
      </c>
      <c r="D1243" s="10" t="s">
        <v>1657</v>
      </c>
      <c r="E1243" s="11">
        <v>0</v>
      </c>
      <c r="F1243" s="11">
        <v>3271888</v>
      </c>
      <c r="G1243" s="11">
        <v>-1696281923</v>
      </c>
      <c r="H12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43" s="10">
        <f>VALUE(IFERROR(MID(Table1[شرح],11,FIND("سهم",Table1[شرح])-11),0))</f>
        <v>190</v>
      </c>
      <c r="J1243" s="10" t="str">
        <f>IFERROR(MID(Table1[شرح],FIND("سهم",Table1[شرح])+4,FIND("به نرخ",Table1[شرح])-FIND("سهم",Table1[شرح])-5),"")</f>
        <v>تولید ژلاتین کپسول ایران(دکپسول1)</v>
      </c>
      <c r="K1243" s="10" t="str">
        <f>CHOOSE(MID(Table1[تاریخ],6,2),"فروردین","اردیبهشت","خرداد","تیر","مرداد","شهریور","مهر","آبان","آذر","دی","بهمن","اسفند")</f>
        <v>آبان</v>
      </c>
      <c r="L1243" s="10" t="str">
        <f>LEFT(Table1[[#All],[تاریخ]],4)</f>
        <v>1398</v>
      </c>
      <c r="M1243" s="13" t="str">
        <f>Table1[سال]&amp;"-"&amp;Table1[ماه]</f>
        <v>1398-آبان</v>
      </c>
      <c r="N1243" s="9"/>
    </row>
    <row r="1244" spans="1:14" ht="15.75" x14ac:dyDescent="0.25">
      <c r="A1244" s="17" t="str">
        <f>IF(AND(C1244&gt;='گزارش روزانه'!$F$2,C1244&lt;='گزارش روزانه'!$F$4,J1244='گزارش روزانه'!$D$6),MAX($A$1:A1243)+1,"")</f>
        <v/>
      </c>
      <c r="B1244" s="10">
        <v>1243</v>
      </c>
      <c r="C1244" s="10" t="s">
        <v>1638</v>
      </c>
      <c r="D1244" s="10" t="s">
        <v>1639</v>
      </c>
      <c r="E1244" s="11">
        <v>0</v>
      </c>
      <c r="F1244" s="11">
        <v>10952166</v>
      </c>
      <c r="G1244" s="11">
        <v>-519285703</v>
      </c>
      <c r="H12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44" s="10">
        <f>VALUE(IFERROR(MID(Table1[شرح],11,FIND("سهم",Table1[شرح])-11),0))</f>
        <v>1000</v>
      </c>
      <c r="J1244" s="10" t="str">
        <f>IFERROR(MID(Table1[شرح],FIND("سهم",Table1[شرح])+4,FIND("به نرخ",Table1[شرح])-FIND("سهم",Table1[شرح])-5),"")</f>
        <v>فرابورس ایران(فرابورس1)</v>
      </c>
      <c r="K1244" s="10" t="str">
        <f>CHOOSE(MID(Table1[تاریخ],6,2),"فروردین","اردیبهشت","خرداد","تیر","مرداد","شهریور","مهر","آبان","آذر","دی","بهمن","اسفند")</f>
        <v>آبان</v>
      </c>
      <c r="L1244" s="10" t="str">
        <f>LEFT(Table1[[#All],[تاریخ]],4)</f>
        <v>1398</v>
      </c>
      <c r="M1244" s="13" t="str">
        <f>Table1[سال]&amp;"-"&amp;Table1[ماه]</f>
        <v>1398-آبان</v>
      </c>
      <c r="N1244" s="9"/>
    </row>
    <row r="1245" spans="1:14" ht="15.75" x14ac:dyDescent="0.25">
      <c r="A1245" s="17" t="str">
        <f>IF(AND(C1245&gt;='گزارش روزانه'!$F$2,C1245&lt;='گزارش روزانه'!$F$4,J1245='گزارش روزانه'!$D$6),MAX($A$1:A1244)+1,"")</f>
        <v/>
      </c>
      <c r="B1245" s="10">
        <v>1244</v>
      </c>
      <c r="C1245" s="10" t="s">
        <v>1638</v>
      </c>
      <c r="D1245" s="10" t="s">
        <v>1640</v>
      </c>
      <c r="E1245" s="11">
        <v>0</v>
      </c>
      <c r="F1245" s="11">
        <v>5471134</v>
      </c>
      <c r="G1245" s="11">
        <v>-530237869</v>
      </c>
      <c r="H12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45" s="10">
        <f>VALUE(IFERROR(MID(Table1[شرح],11,FIND("سهم",Table1[شرح])-11),0))</f>
        <v>500</v>
      </c>
      <c r="J1245" s="10" t="str">
        <f>IFERROR(MID(Table1[شرح],FIND("سهم",Table1[شرح])+4,FIND("به نرخ",Table1[شرح])-FIND("سهم",Table1[شرح])-5),"")</f>
        <v>فرابورس ایران(فرابورس1)</v>
      </c>
      <c r="K1245" s="10" t="str">
        <f>CHOOSE(MID(Table1[تاریخ],6,2),"فروردین","اردیبهشت","خرداد","تیر","مرداد","شهریور","مهر","آبان","آذر","دی","بهمن","اسفند")</f>
        <v>آبان</v>
      </c>
      <c r="L1245" s="10" t="str">
        <f>LEFT(Table1[[#All],[تاریخ]],4)</f>
        <v>1398</v>
      </c>
      <c r="M1245" s="13" t="str">
        <f>Table1[سال]&amp;"-"&amp;Table1[ماه]</f>
        <v>1398-آبان</v>
      </c>
      <c r="N1245" s="9"/>
    </row>
    <row r="1246" spans="1:14" ht="15.75" x14ac:dyDescent="0.25">
      <c r="A1246" s="17" t="str">
        <f>IF(AND(C1246&gt;='گزارش روزانه'!$F$2,C1246&lt;='گزارش روزانه'!$F$4,J1246='گزارش روزانه'!$D$6),MAX($A$1:A1245)+1,"")</f>
        <v/>
      </c>
      <c r="B1246" s="10">
        <v>1245</v>
      </c>
      <c r="C1246" s="10" t="s">
        <v>1638</v>
      </c>
      <c r="D1246" s="10" t="s">
        <v>1641</v>
      </c>
      <c r="E1246" s="11">
        <v>0</v>
      </c>
      <c r="F1246" s="11">
        <v>6536247</v>
      </c>
      <c r="G1246" s="11">
        <v>-535709003</v>
      </c>
      <c r="H12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46" s="10">
        <f>VALUE(IFERROR(MID(Table1[شرح],11,FIND("سهم",Table1[شرح])-11),0))</f>
        <v>600</v>
      </c>
      <c r="J1246" s="10" t="str">
        <f>IFERROR(MID(Table1[شرح],FIND("سهم",Table1[شرح])+4,FIND("به نرخ",Table1[شرح])-FIND("سهم",Table1[شرح])-5),"")</f>
        <v>فرابورس ایران(فرابورس1)</v>
      </c>
      <c r="K1246" s="10" t="str">
        <f>CHOOSE(MID(Table1[تاریخ],6,2),"فروردین","اردیبهشت","خرداد","تیر","مرداد","شهریور","مهر","آبان","آذر","دی","بهمن","اسفند")</f>
        <v>آبان</v>
      </c>
      <c r="L1246" s="10" t="str">
        <f>LEFT(Table1[[#All],[تاریخ]],4)</f>
        <v>1398</v>
      </c>
      <c r="M1246" s="13" t="str">
        <f>Table1[سال]&amp;"-"&amp;Table1[ماه]</f>
        <v>1398-آبان</v>
      </c>
      <c r="N1246" s="9"/>
    </row>
    <row r="1247" spans="1:14" ht="15.75" x14ac:dyDescent="0.25">
      <c r="A1247" s="17" t="str">
        <f>IF(AND(C1247&gt;='گزارش روزانه'!$F$2,C1247&lt;='گزارش روزانه'!$F$4,J1247='گزارش روزانه'!$D$6),MAX($A$1:A1246)+1,"")</f>
        <v/>
      </c>
      <c r="B1247" s="10">
        <v>1246</v>
      </c>
      <c r="C1247" s="10" t="s">
        <v>1638</v>
      </c>
      <c r="D1247" s="10" t="s">
        <v>1642</v>
      </c>
      <c r="E1247" s="11">
        <v>0</v>
      </c>
      <c r="F1247" s="11">
        <v>136932774</v>
      </c>
      <c r="G1247" s="11">
        <v>-542245250</v>
      </c>
      <c r="H12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47" s="10">
        <f>VALUE(IFERROR(MID(Table1[شرح],11,FIND("سهم",Table1[شرح])-11),0))</f>
        <v>12571</v>
      </c>
      <c r="J1247" s="10" t="str">
        <f>IFERROR(MID(Table1[شرح],FIND("سهم",Table1[شرح])+4,FIND("به نرخ",Table1[شرح])-FIND("سهم",Table1[شرح])-5),"")</f>
        <v>فرابورس ایران(فرابورس1)</v>
      </c>
      <c r="K1247" s="10" t="str">
        <f>CHOOSE(MID(Table1[تاریخ],6,2),"فروردین","اردیبهشت","خرداد","تیر","مرداد","شهریور","مهر","آبان","آذر","دی","بهمن","اسفند")</f>
        <v>آبان</v>
      </c>
      <c r="L1247" s="10" t="str">
        <f>LEFT(Table1[[#All],[تاریخ]],4)</f>
        <v>1398</v>
      </c>
      <c r="M1247" s="13" t="str">
        <f>Table1[سال]&amp;"-"&amp;Table1[ماه]</f>
        <v>1398-آبان</v>
      </c>
      <c r="N1247" s="9"/>
    </row>
    <row r="1248" spans="1:14" ht="15.75" x14ac:dyDescent="0.25">
      <c r="A1248" s="17" t="str">
        <f>IF(AND(C1248&gt;='گزارش روزانه'!$F$2,C1248&lt;='گزارش روزانه'!$F$4,J1248='گزارش روزانه'!$D$6),MAX($A$1:A1247)+1,"")</f>
        <v/>
      </c>
      <c r="B1248" s="10">
        <v>1247</v>
      </c>
      <c r="C1248" s="10" t="s">
        <v>1638</v>
      </c>
      <c r="D1248" s="10" t="s">
        <v>1643</v>
      </c>
      <c r="E1248" s="11">
        <v>0</v>
      </c>
      <c r="F1248" s="11">
        <v>10891764</v>
      </c>
      <c r="G1248" s="11">
        <v>-679178024</v>
      </c>
      <c r="H12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48" s="10">
        <f>VALUE(IFERROR(MID(Table1[شرح],11,FIND("سهم",Table1[شرح])-11),0))</f>
        <v>1000</v>
      </c>
      <c r="J1248" s="10" t="str">
        <f>IFERROR(MID(Table1[شرح],FIND("سهم",Table1[شرح])+4,FIND("به نرخ",Table1[شرح])-FIND("سهم",Table1[شرح])-5),"")</f>
        <v>فرابورس ایران(فرابورس1)</v>
      </c>
      <c r="K1248" s="10" t="str">
        <f>CHOOSE(MID(Table1[تاریخ],6,2),"فروردین","اردیبهشت","خرداد","تیر","مرداد","شهریور","مهر","آبان","آذر","دی","بهمن","اسفند")</f>
        <v>آبان</v>
      </c>
      <c r="L1248" s="10" t="str">
        <f>LEFT(Table1[[#All],[تاریخ]],4)</f>
        <v>1398</v>
      </c>
      <c r="M1248" s="13" t="str">
        <f>Table1[سال]&amp;"-"&amp;Table1[ماه]</f>
        <v>1398-آبان</v>
      </c>
      <c r="N1248" s="9"/>
    </row>
    <row r="1249" spans="1:14" ht="15.75" x14ac:dyDescent="0.25">
      <c r="A1249" s="17" t="str">
        <f>IF(AND(C1249&gt;='گزارش روزانه'!$F$2,C1249&lt;='گزارش روزانه'!$F$4,J1249='گزارش روزانه'!$D$6),MAX($A$1:A1248)+1,"")</f>
        <v/>
      </c>
      <c r="B1249" s="10">
        <v>1248</v>
      </c>
      <c r="C1249" s="10" t="s">
        <v>1638</v>
      </c>
      <c r="D1249" s="10" t="s">
        <v>1644</v>
      </c>
      <c r="E1249" s="11">
        <v>0</v>
      </c>
      <c r="F1249" s="11">
        <v>437440242</v>
      </c>
      <c r="G1249" s="11">
        <v>-690069788</v>
      </c>
      <c r="H12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49" s="10">
        <f>VALUE(IFERROR(MID(Table1[شرح],11,FIND("سهم",Table1[شرح])-11),0))</f>
        <v>40221</v>
      </c>
      <c r="J1249" s="10" t="str">
        <f>IFERROR(MID(Table1[شرح],FIND("سهم",Table1[شرح])+4,FIND("به نرخ",Table1[شرح])-FIND("سهم",Table1[شرح])-5),"")</f>
        <v>فرابورس ایران(فرابورس1)</v>
      </c>
      <c r="K1249" s="10" t="str">
        <f>CHOOSE(MID(Table1[تاریخ],6,2),"فروردین","اردیبهشت","خرداد","تیر","مرداد","شهریور","مهر","آبان","آذر","دی","بهمن","اسفند")</f>
        <v>آبان</v>
      </c>
      <c r="L1249" s="10" t="str">
        <f>LEFT(Table1[[#All],[تاریخ]],4)</f>
        <v>1398</v>
      </c>
      <c r="M1249" s="13" t="str">
        <f>Table1[سال]&amp;"-"&amp;Table1[ماه]</f>
        <v>1398-آبان</v>
      </c>
      <c r="N1249" s="9"/>
    </row>
    <row r="1250" spans="1:14" ht="15.75" x14ac:dyDescent="0.25">
      <c r="A1250" s="17" t="str">
        <f>IF(AND(C1250&gt;='گزارش روزانه'!$F$2,C1250&lt;='گزارش روزانه'!$F$4,J1250='گزارش روزانه'!$D$6),MAX($A$1:A1249)+1,"")</f>
        <v/>
      </c>
      <c r="B1250" s="10">
        <v>1249</v>
      </c>
      <c r="C1250" s="10" t="s">
        <v>1638</v>
      </c>
      <c r="D1250" s="10" t="s">
        <v>1645</v>
      </c>
      <c r="E1250" s="11">
        <v>0</v>
      </c>
      <c r="F1250" s="11">
        <v>81502539</v>
      </c>
      <c r="G1250" s="11">
        <v>-1127510030</v>
      </c>
      <c r="H12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0" s="10">
        <f>VALUE(IFERROR(MID(Table1[شرح],11,FIND("سهم",Table1[شرح])-11),0))</f>
        <v>7500</v>
      </c>
      <c r="J1250" s="10" t="str">
        <f>IFERROR(MID(Table1[شرح],FIND("سهم",Table1[شرح])+4,FIND("به نرخ",Table1[شرح])-FIND("سهم",Table1[شرح])-5),"")</f>
        <v>فرابورس ایران(فرابورس1)</v>
      </c>
      <c r="K1250" s="10" t="str">
        <f>CHOOSE(MID(Table1[تاریخ],6,2),"فروردین","اردیبهشت","خرداد","تیر","مرداد","شهریور","مهر","آبان","آذر","دی","بهمن","اسفند")</f>
        <v>آبان</v>
      </c>
      <c r="L1250" s="10" t="str">
        <f>LEFT(Table1[[#All],[تاریخ]],4)</f>
        <v>1398</v>
      </c>
      <c r="M1250" s="13" t="str">
        <f>Table1[سال]&amp;"-"&amp;Table1[ماه]</f>
        <v>1398-آبان</v>
      </c>
      <c r="N1250" s="9"/>
    </row>
    <row r="1251" spans="1:14" ht="15.75" x14ac:dyDescent="0.25">
      <c r="A1251" s="17" t="str">
        <f>IF(AND(C1251&gt;='گزارش روزانه'!$F$2,C1251&lt;='گزارش روزانه'!$F$4,J1251='گزارش روزانه'!$D$6),MAX($A$1:A1250)+1,"")</f>
        <v/>
      </c>
      <c r="B1251" s="10">
        <v>1250</v>
      </c>
      <c r="C1251" s="10" t="s">
        <v>1638</v>
      </c>
      <c r="D1251" s="10" t="s">
        <v>1646</v>
      </c>
      <c r="E1251" s="11">
        <v>0</v>
      </c>
      <c r="F1251" s="11">
        <v>2841357</v>
      </c>
      <c r="G1251" s="11">
        <v>-1209012569</v>
      </c>
      <c r="H12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1" s="10">
        <f>VALUE(IFERROR(MID(Table1[شرح],11,FIND("سهم",Table1[شرح])-11),0))</f>
        <v>263</v>
      </c>
      <c r="J1251" s="10" t="str">
        <f>IFERROR(MID(Table1[شرح],FIND("سهم",Table1[شرح])+4,FIND("به نرخ",Table1[شرح])-FIND("سهم",Table1[شرح])-5),"")</f>
        <v>فرابورس ایران(فرابورس1)</v>
      </c>
      <c r="K1251" s="10" t="str">
        <f>CHOOSE(MID(Table1[تاریخ],6,2),"فروردین","اردیبهشت","خرداد","تیر","مرداد","شهریور","مهر","آبان","آذر","دی","بهمن","اسفند")</f>
        <v>آبان</v>
      </c>
      <c r="L1251" s="10" t="str">
        <f>LEFT(Table1[[#All],[تاریخ]],4)</f>
        <v>1398</v>
      </c>
      <c r="M1251" s="13" t="str">
        <f>Table1[سال]&amp;"-"&amp;Table1[ماه]</f>
        <v>1398-آبان</v>
      </c>
      <c r="N1251" s="9"/>
    </row>
    <row r="1252" spans="1:14" ht="15.75" x14ac:dyDescent="0.25">
      <c r="A1252" s="17" t="str">
        <f>IF(AND(C1252&gt;='گزارش روزانه'!$F$2,C1252&lt;='گزارش روزانه'!$F$4,J1252='گزارش روزانه'!$D$6),MAX($A$1:A1251)+1,"")</f>
        <v/>
      </c>
      <c r="B1252" s="10">
        <v>1251</v>
      </c>
      <c r="C1252" s="10" t="s">
        <v>1638</v>
      </c>
      <c r="D1252" s="10" t="s">
        <v>1647</v>
      </c>
      <c r="E1252" s="11">
        <v>0</v>
      </c>
      <c r="F1252" s="11">
        <v>16515921</v>
      </c>
      <c r="G1252" s="11">
        <v>-1211853926</v>
      </c>
      <c r="H12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2" s="10">
        <f>VALUE(IFERROR(MID(Table1[شرح],11,FIND("سهم",Table1[شرح])-11),0))</f>
        <v>1530</v>
      </c>
      <c r="J1252" s="10" t="str">
        <f>IFERROR(MID(Table1[شرح],FIND("سهم",Table1[شرح])+4,FIND("به نرخ",Table1[شرح])-FIND("سهم",Table1[شرح])-5),"")</f>
        <v>فرابورس ایران(فرابورس1)</v>
      </c>
      <c r="K1252" s="10" t="str">
        <f>CHOOSE(MID(Table1[تاریخ],6,2),"فروردین","اردیبهشت","خرداد","تیر","مرداد","شهریور","مهر","آبان","آذر","دی","بهمن","اسفند")</f>
        <v>آبان</v>
      </c>
      <c r="L1252" s="10" t="str">
        <f>LEFT(Table1[[#All],[تاریخ]],4)</f>
        <v>1398</v>
      </c>
      <c r="M1252" s="13" t="str">
        <f>Table1[سال]&amp;"-"&amp;Table1[ماه]</f>
        <v>1398-آبان</v>
      </c>
      <c r="N1252" s="9"/>
    </row>
    <row r="1253" spans="1:14" ht="15.75" x14ac:dyDescent="0.25">
      <c r="A1253" s="17" t="str">
        <f>IF(AND(C1253&gt;='گزارش روزانه'!$F$2,C1253&lt;='گزارش روزانه'!$F$4,J1253='گزارش روزانه'!$D$6),MAX($A$1:A1252)+1,"")</f>
        <v/>
      </c>
      <c r="B1253" s="10">
        <v>1252</v>
      </c>
      <c r="C1253" s="10" t="s">
        <v>1638</v>
      </c>
      <c r="D1253" s="10" t="s">
        <v>1648</v>
      </c>
      <c r="E1253" s="11">
        <v>0</v>
      </c>
      <c r="F1253" s="11">
        <v>14652540</v>
      </c>
      <c r="G1253" s="11">
        <v>-1228369847</v>
      </c>
      <c r="H12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3" s="10">
        <f>VALUE(IFERROR(MID(Table1[شرح],11,FIND("سهم",Table1[شرح])-11),0))</f>
        <v>1360</v>
      </c>
      <c r="J1253" s="10" t="str">
        <f>IFERROR(MID(Table1[شرح],FIND("سهم",Table1[شرح])+4,FIND("به نرخ",Table1[شرح])-FIND("سهم",Table1[شرح])-5),"")</f>
        <v>فرابورس ایران(فرابورس1)</v>
      </c>
      <c r="K1253" s="10" t="str">
        <f>CHOOSE(MID(Table1[تاریخ],6,2),"فروردین","اردیبهشت","خرداد","تیر","مرداد","شهریور","مهر","آبان","آذر","دی","بهمن","اسفند")</f>
        <v>آبان</v>
      </c>
      <c r="L1253" s="10" t="str">
        <f>LEFT(Table1[[#All],[تاریخ]],4)</f>
        <v>1398</v>
      </c>
      <c r="M1253" s="13" t="str">
        <f>Table1[سال]&amp;"-"&amp;Table1[ماه]</f>
        <v>1398-آبان</v>
      </c>
      <c r="N1253" s="9"/>
    </row>
    <row r="1254" spans="1:14" ht="15.75" x14ac:dyDescent="0.25">
      <c r="A1254" s="17" t="str">
        <f>IF(AND(C1254&gt;='گزارش روزانه'!$F$2,C1254&lt;='گزارش روزانه'!$F$4,J1254='گزارش روزانه'!$D$6),MAX($A$1:A1253)+1,"")</f>
        <v/>
      </c>
      <c r="B1254" s="10">
        <v>1253</v>
      </c>
      <c r="C1254" s="10" t="s">
        <v>1638</v>
      </c>
      <c r="D1254" s="10" t="s">
        <v>1649</v>
      </c>
      <c r="E1254" s="11">
        <v>0</v>
      </c>
      <c r="F1254" s="11">
        <v>9859171</v>
      </c>
      <c r="G1254" s="11">
        <v>-1243022387</v>
      </c>
      <c r="H12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4" s="10">
        <f>VALUE(IFERROR(MID(Table1[شرح],11,FIND("سهم",Table1[شرح])-11),0))</f>
        <v>920</v>
      </c>
      <c r="J1254" s="10" t="str">
        <f>IFERROR(MID(Table1[شرح],FIND("سهم",Table1[شرح])+4,FIND("به نرخ",Table1[شرح])-FIND("سهم",Table1[شرح])-5),"")</f>
        <v>فرابورس ایران(فرابورس1)</v>
      </c>
      <c r="K1254" s="10" t="str">
        <f>CHOOSE(MID(Table1[تاریخ],6,2),"فروردین","اردیبهشت","خرداد","تیر","مرداد","شهریور","مهر","آبان","آذر","دی","بهمن","اسفند")</f>
        <v>آبان</v>
      </c>
      <c r="L1254" s="10" t="str">
        <f>LEFT(Table1[[#All],[تاریخ]],4)</f>
        <v>1398</v>
      </c>
      <c r="M1254" s="13" t="str">
        <f>Table1[سال]&amp;"-"&amp;Table1[ماه]</f>
        <v>1398-آبان</v>
      </c>
      <c r="N1254" s="9"/>
    </row>
    <row r="1255" spans="1:14" ht="15.75" x14ac:dyDescent="0.25">
      <c r="A1255" s="17" t="str">
        <f>IF(AND(C1255&gt;='گزارش روزانه'!$F$2,C1255&lt;='گزارش روزانه'!$F$4,J1255='گزارش روزانه'!$D$6),MAX($A$1:A1254)+1,"")</f>
        <v/>
      </c>
      <c r="B1255" s="10">
        <v>1254</v>
      </c>
      <c r="C1255" s="10" t="s">
        <v>1638</v>
      </c>
      <c r="D1255" s="10" t="s">
        <v>1650</v>
      </c>
      <c r="E1255" s="11">
        <v>0</v>
      </c>
      <c r="F1255" s="11">
        <v>117859563</v>
      </c>
      <c r="G1255" s="11">
        <v>-1252881558</v>
      </c>
      <c r="H12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5" s="10">
        <f>VALUE(IFERROR(MID(Table1[شرح],11,FIND("سهم",Table1[شرح])-11),0))</f>
        <v>11000</v>
      </c>
      <c r="J1255" s="10" t="str">
        <f>IFERROR(MID(Table1[شرح],FIND("سهم",Table1[شرح])+4,FIND("به نرخ",Table1[شرح])-FIND("سهم",Table1[شرح])-5),"")</f>
        <v>فرابورس ایران(فرابورس1)</v>
      </c>
      <c r="K1255" s="10" t="str">
        <f>CHOOSE(MID(Table1[تاریخ],6,2),"فروردین","اردیبهشت","خرداد","تیر","مرداد","شهریور","مهر","آبان","آذر","دی","بهمن","اسفند")</f>
        <v>آبان</v>
      </c>
      <c r="L1255" s="10" t="str">
        <f>LEFT(Table1[[#All],[تاریخ]],4)</f>
        <v>1398</v>
      </c>
      <c r="M1255" s="13" t="str">
        <f>Table1[سال]&amp;"-"&amp;Table1[ماه]</f>
        <v>1398-آبان</v>
      </c>
      <c r="N1255" s="9"/>
    </row>
    <row r="1256" spans="1:14" ht="15.75" x14ac:dyDescent="0.25">
      <c r="A1256" s="17" t="str">
        <f>IF(AND(C1256&gt;='گزارش روزانه'!$F$2,C1256&lt;='گزارش روزانه'!$F$4,J1256='گزارش روزانه'!$D$6),MAX($A$1:A1255)+1,"")</f>
        <v/>
      </c>
      <c r="B1256" s="10">
        <v>1255</v>
      </c>
      <c r="C1256" s="10" t="s">
        <v>1638</v>
      </c>
      <c r="D1256" s="10" t="s">
        <v>1651</v>
      </c>
      <c r="E1256" s="11">
        <v>0</v>
      </c>
      <c r="F1256" s="11">
        <v>53803281</v>
      </c>
      <c r="G1256" s="11">
        <v>-1370741121</v>
      </c>
      <c r="H12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6" s="10">
        <f>VALUE(IFERROR(MID(Table1[شرح],11,FIND("سهم",Table1[شرح])-11),0))</f>
        <v>5022</v>
      </c>
      <c r="J1256" s="10" t="str">
        <f>IFERROR(MID(Table1[شرح],FIND("سهم",Table1[شرح])+4,FIND("به نرخ",Table1[شرح])-FIND("سهم",Table1[شرح])-5),"")</f>
        <v>فرابورس ایران(فرابورس1)</v>
      </c>
      <c r="K1256" s="10" t="str">
        <f>CHOOSE(MID(Table1[تاریخ],6,2),"فروردین","اردیبهشت","خرداد","تیر","مرداد","شهریور","مهر","آبان","آذر","دی","بهمن","اسفند")</f>
        <v>آبان</v>
      </c>
      <c r="L1256" s="10" t="str">
        <f>LEFT(Table1[[#All],[تاریخ]],4)</f>
        <v>1398</v>
      </c>
      <c r="M1256" s="13" t="str">
        <f>Table1[سال]&amp;"-"&amp;Table1[ماه]</f>
        <v>1398-آبان</v>
      </c>
      <c r="N1256" s="9"/>
    </row>
    <row r="1257" spans="1:14" ht="15.75" x14ac:dyDescent="0.25">
      <c r="A1257" s="17" t="str">
        <f>IF(AND(C1257&gt;='گزارش روزانه'!$F$2,C1257&lt;='گزارش روزانه'!$F$4,J1257='گزارش روزانه'!$D$6),MAX($A$1:A1256)+1,"")</f>
        <v/>
      </c>
      <c r="B1257" s="10">
        <v>1256</v>
      </c>
      <c r="C1257" s="10" t="s">
        <v>1638</v>
      </c>
      <c r="D1257" s="10" t="s">
        <v>1652</v>
      </c>
      <c r="E1257" s="11">
        <v>0</v>
      </c>
      <c r="F1257" s="11">
        <v>19962614</v>
      </c>
      <c r="G1257" s="11">
        <v>-1424544402</v>
      </c>
      <c r="H12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7" s="10">
        <f>VALUE(IFERROR(MID(Table1[شرح],11,FIND("سهم",Table1[شرح])-11),0))</f>
        <v>1864</v>
      </c>
      <c r="J1257" s="10" t="str">
        <f>IFERROR(MID(Table1[شرح],FIND("سهم",Table1[شرح])+4,FIND("به نرخ",Table1[شرح])-FIND("سهم",Table1[شرح])-5),"")</f>
        <v>فرابورس ایران(فرابورس1)</v>
      </c>
      <c r="K1257" s="10" t="str">
        <f>CHOOSE(MID(Table1[تاریخ],6,2),"فروردین","اردیبهشت","خرداد","تیر","مرداد","شهریور","مهر","آبان","آذر","دی","بهمن","اسفند")</f>
        <v>آبان</v>
      </c>
      <c r="L1257" s="10" t="str">
        <f>LEFT(Table1[[#All],[تاریخ]],4)</f>
        <v>1398</v>
      </c>
      <c r="M1257" s="13" t="str">
        <f>Table1[سال]&amp;"-"&amp;Table1[ماه]</f>
        <v>1398-آبان</v>
      </c>
      <c r="N1257" s="9"/>
    </row>
    <row r="1258" spans="1:14" ht="15.75" x14ac:dyDescent="0.25">
      <c r="A1258" s="17" t="str">
        <f>IF(AND(C1258&gt;='گزارش روزانه'!$F$2,C1258&lt;='گزارش روزانه'!$F$4,J1258='گزارش روزانه'!$D$6),MAX($A$1:A1257)+1,"")</f>
        <v/>
      </c>
      <c r="B1258" s="10">
        <v>1257</v>
      </c>
      <c r="C1258" s="10" t="s">
        <v>1638</v>
      </c>
      <c r="D1258" s="10" t="s">
        <v>1653</v>
      </c>
      <c r="E1258" s="11">
        <v>0</v>
      </c>
      <c r="F1258" s="11">
        <v>1070760</v>
      </c>
      <c r="G1258" s="11">
        <v>-1444507016</v>
      </c>
      <c r="H12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8" s="10">
        <f>VALUE(IFERROR(MID(Table1[شرح],11,FIND("سهم",Table1[شرح])-11),0))</f>
        <v>100</v>
      </c>
      <c r="J1258" s="10" t="str">
        <f>IFERROR(MID(Table1[شرح],FIND("سهم",Table1[شرح])+4,FIND("به نرخ",Table1[شرح])-FIND("سهم",Table1[شرح])-5),"")</f>
        <v>فرابورس ایران(فرابورس1)</v>
      </c>
      <c r="K1258" s="10" t="str">
        <f>CHOOSE(MID(Table1[تاریخ],6,2),"فروردین","اردیبهشت","خرداد","تیر","مرداد","شهریور","مهر","آبان","آذر","دی","بهمن","اسفند")</f>
        <v>آبان</v>
      </c>
      <c r="L1258" s="10" t="str">
        <f>LEFT(Table1[[#All],[تاریخ]],4)</f>
        <v>1398</v>
      </c>
      <c r="M1258" s="13" t="str">
        <f>Table1[سال]&amp;"-"&amp;Table1[ماه]</f>
        <v>1398-آبان</v>
      </c>
      <c r="N1258" s="9"/>
    </row>
    <row r="1259" spans="1:14" ht="15.75" x14ac:dyDescent="0.25">
      <c r="A1259" s="17" t="str">
        <f>IF(AND(C1259&gt;='گزارش روزانه'!$F$2,C1259&lt;='گزارش روزانه'!$F$4,J1259='گزارش روزانه'!$D$6),MAX($A$1:A1258)+1,"")</f>
        <v/>
      </c>
      <c r="B1259" s="10">
        <v>1258</v>
      </c>
      <c r="C1259" s="10" t="s">
        <v>1638</v>
      </c>
      <c r="D1259" s="10" t="s">
        <v>1654</v>
      </c>
      <c r="E1259" s="11">
        <v>0</v>
      </c>
      <c r="F1259" s="11">
        <v>226594133</v>
      </c>
      <c r="G1259" s="11">
        <v>-1445577776</v>
      </c>
      <c r="H12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59" s="10">
        <f>VALUE(IFERROR(MID(Table1[شرح],11,FIND("سهم",Table1[شرح])-11),0))</f>
        <v>21164</v>
      </c>
      <c r="J1259" s="10" t="str">
        <f>IFERROR(MID(Table1[شرح],FIND("سهم",Table1[شرح])+4,FIND("به نرخ",Table1[شرح])-FIND("سهم",Table1[شرح])-5),"")</f>
        <v>فرابورس ایران(فرابورس1)</v>
      </c>
      <c r="K1259" s="10" t="str">
        <f>CHOOSE(MID(Table1[تاریخ],6,2),"فروردین","اردیبهشت","خرداد","تیر","مرداد","شهریور","مهر","آبان","آذر","دی","بهمن","اسفند")</f>
        <v>آبان</v>
      </c>
      <c r="L1259" s="10" t="str">
        <f>LEFT(Table1[[#All],[تاریخ]],4)</f>
        <v>1398</v>
      </c>
      <c r="M1259" s="13" t="str">
        <f>Table1[سال]&amp;"-"&amp;Table1[ماه]</f>
        <v>1398-آبان</v>
      </c>
      <c r="N1259" s="9"/>
    </row>
    <row r="1260" spans="1:14" ht="15.75" x14ac:dyDescent="0.25">
      <c r="A1260" s="17" t="str">
        <f>IF(AND(C1260&gt;='گزارش روزانه'!$F$2,C1260&lt;='گزارش روزانه'!$F$4,J1260='گزارش روزانه'!$D$6),MAX($A$1:A1259)+1,"")</f>
        <v/>
      </c>
      <c r="B1260" s="10">
        <v>1259</v>
      </c>
      <c r="C1260" s="10" t="s">
        <v>1631</v>
      </c>
      <c r="D1260" s="10" t="s">
        <v>1632</v>
      </c>
      <c r="E1260" s="11">
        <v>366314844</v>
      </c>
      <c r="F1260" s="11">
        <v>0</v>
      </c>
      <c r="G1260" s="11">
        <v>-1633840794</v>
      </c>
      <c r="H12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60" s="10">
        <f>VALUE(IFERROR(MID(Table1[شرح],11,FIND("سهم",Table1[شرح])-11),0))</f>
        <v>20370</v>
      </c>
      <c r="J1260" s="10" t="str">
        <f>IFERROR(MID(Table1[شرح],FIND("سهم",Table1[شرح])+4,FIND("به نرخ",Table1[شرح])-FIND("سهم",Table1[شرح])-5),"")</f>
        <v>پالایش نفت بندرعباس(شبندر1)</v>
      </c>
      <c r="K1260" s="10" t="str">
        <f>CHOOSE(MID(Table1[تاریخ],6,2),"فروردین","اردیبهشت","خرداد","تیر","مرداد","شهریور","مهر","آبان","آذر","دی","بهمن","اسفند")</f>
        <v>آبان</v>
      </c>
      <c r="L1260" s="10" t="str">
        <f>LEFT(Table1[[#All],[تاریخ]],4)</f>
        <v>1398</v>
      </c>
      <c r="M1260" s="13" t="str">
        <f>Table1[سال]&amp;"-"&amp;Table1[ماه]</f>
        <v>1398-آبان</v>
      </c>
      <c r="N1260" s="9"/>
    </row>
    <row r="1261" spans="1:14" ht="15.75" x14ac:dyDescent="0.25">
      <c r="A1261" s="17" t="str">
        <f>IF(AND(C1261&gt;='گزارش روزانه'!$F$2,C1261&lt;='گزارش روزانه'!$F$4,J1261='گزارش روزانه'!$D$6),MAX($A$1:A1260)+1,"")</f>
        <v/>
      </c>
      <c r="B1261" s="10">
        <v>1260</v>
      </c>
      <c r="C1261" s="10" t="s">
        <v>1631</v>
      </c>
      <c r="D1261" s="10" t="s">
        <v>1633</v>
      </c>
      <c r="E1261" s="11">
        <v>26944444</v>
      </c>
      <c r="F1261" s="11">
        <v>0</v>
      </c>
      <c r="G1261" s="11">
        <v>-1267525950</v>
      </c>
      <c r="H12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61" s="10">
        <f>VALUE(IFERROR(MID(Table1[شرح],11,FIND("سهم",Table1[شرح])-11),0))</f>
        <v>1500</v>
      </c>
      <c r="J1261" s="10" t="str">
        <f>IFERROR(MID(Table1[شرح],FIND("سهم",Table1[شرح])+4,FIND("به نرخ",Table1[شرح])-FIND("سهم",Table1[شرح])-5),"")</f>
        <v>پالایش نفت بندرعباس(شبندر1)</v>
      </c>
      <c r="K1261" s="10" t="str">
        <f>CHOOSE(MID(Table1[تاریخ],6,2),"فروردین","اردیبهشت","خرداد","تیر","مرداد","شهریور","مهر","آبان","آذر","دی","بهمن","اسفند")</f>
        <v>آبان</v>
      </c>
      <c r="L1261" s="10" t="str">
        <f>LEFT(Table1[[#All],[تاریخ]],4)</f>
        <v>1398</v>
      </c>
      <c r="M1261" s="13" t="str">
        <f>Table1[سال]&amp;"-"&amp;Table1[ماه]</f>
        <v>1398-آبان</v>
      </c>
      <c r="N1261" s="9"/>
    </row>
    <row r="1262" spans="1:14" ht="15.75" x14ac:dyDescent="0.25">
      <c r="A1262" s="17" t="str">
        <f>IF(AND(C1262&gt;='گزارش روزانه'!$F$2,C1262&lt;='گزارش روزانه'!$F$4,J1262='گزارش روزانه'!$D$6),MAX($A$1:A1261)+1,"")</f>
        <v/>
      </c>
      <c r="B1262" s="10">
        <v>1261</v>
      </c>
      <c r="C1262" s="10" t="s">
        <v>1631</v>
      </c>
      <c r="D1262" s="10" t="s">
        <v>1634</v>
      </c>
      <c r="E1262" s="11">
        <v>638408529</v>
      </c>
      <c r="F1262" s="11">
        <v>0</v>
      </c>
      <c r="G1262" s="11">
        <v>-1240581506</v>
      </c>
      <c r="H12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62" s="10">
        <f>VALUE(IFERROR(MID(Table1[شرح],11,FIND("سهم",Table1[شرح])-11),0))</f>
        <v>35600</v>
      </c>
      <c r="J1262" s="10" t="str">
        <f>IFERROR(MID(Table1[شرح],FIND("سهم",Table1[شرح])+4,FIND("به نرخ",Table1[شرح])-FIND("سهم",Table1[شرح])-5),"")</f>
        <v>پالایش نفت بندرعباس(شبندر1)</v>
      </c>
      <c r="K1262" s="10" t="str">
        <f>CHOOSE(MID(Table1[تاریخ],6,2),"فروردین","اردیبهشت","خرداد","تیر","مرداد","شهریور","مهر","آبان","آذر","دی","بهمن","اسفند")</f>
        <v>آبان</v>
      </c>
      <c r="L1262" s="10" t="str">
        <f>LEFT(Table1[[#All],[تاریخ]],4)</f>
        <v>1398</v>
      </c>
      <c r="M1262" s="13" t="str">
        <f>Table1[سال]&amp;"-"&amp;Table1[ماه]</f>
        <v>1398-آبان</v>
      </c>
      <c r="N1262" s="9"/>
    </row>
    <row r="1263" spans="1:14" ht="15.75" x14ac:dyDescent="0.25">
      <c r="A1263" s="17" t="str">
        <f>IF(AND(C1263&gt;='گزارش روزانه'!$F$2,C1263&lt;='گزارش روزانه'!$F$4,J1263='گزارش روزانه'!$D$6),MAX($A$1:A1262)+1,"")</f>
        <v/>
      </c>
      <c r="B1263" s="10">
        <v>1262</v>
      </c>
      <c r="C1263" s="10" t="s">
        <v>1631</v>
      </c>
      <c r="D1263" s="10" t="s">
        <v>1635</v>
      </c>
      <c r="E1263" s="11">
        <v>5400539</v>
      </c>
      <c r="F1263" s="11">
        <v>0</v>
      </c>
      <c r="G1263" s="11">
        <v>-602172977</v>
      </c>
      <c r="H12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63" s="10">
        <f>VALUE(IFERROR(MID(Table1[شرح],11,FIND("سهم",Table1[شرح])-11),0))</f>
        <v>302</v>
      </c>
      <c r="J1263" s="10" t="str">
        <f>IFERROR(MID(Table1[شرح],FIND("سهم",Table1[شرح])+4,FIND("به نرخ",Table1[شرح])-FIND("سهم",Table1[شرح])-5),"")</f>
        <v>پالایش نفت بندرعباس(شبندر1)</v>
      </c>
      <c r="K1263" s="10" t="str">
        <f>CHOOSE(MID(Table1[تاریخ],6,2),"فروردین","اردیبهشت","خرداد","تیر","مرداد","شهریور","مهر","آبان","آذر","دی","بهمن","اسفند")</f>
        <v>آبان</v>
      </c>
      <c r="L1263" s="10" t="str">
        <f>LEFT(Table1[[#All],[تاریخ]],4)</f>
        <v>1398</v>
      </c>
      <c r="M1263" s="13" t="str">
        <f>Table1[سال]&amp;"-"&amp;Table1[ماه]</f>
        <v>1398-آبان</v>
      </c>
      <c r="N1263" s="9"/>
    </row>
    <row r="1264" spans="1:14" ht="15.75" x14ac:dyDescent="0.25">
      <c r="A1264" s="17" t="str">
        <f>IF(AND(C1264&gt;='گزارش روزانه'!$F$2,C1264&lt;='گزارش روزانه'!$F$4,J1264='گزارش روزانه'!$D$6),MAX($A$1:A1263)+1,"")</f>
        <v/>
      </c>
      <c r="B1264" s="10">
        <v>1263</v>
      </c>
      <c r="C1264" s="10" t="s">
        <v>1631</v>
      </c>
      <c r="D1264" s="10" t="s">
        <v>1636</v>
      </c>
      <c r="E1264" s="11">
        <v>50486735</v>
      </c>
      <c r="F1264" s="11">
        <v>0</v>
      </c>
      <c r="G1264" s="11">
        <v>-596772438</v>
      </c>
      <c r="H12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64" s="10">
        <f>VALUE(IFERROR(MID(Table1[شرح],11,FIND("سهم",Table1[شرح])-11),0))</f>
        <v>2828</v>
      </c>
      <c r="J1264" s="10" t="str">
        <f>IFERROR(MID(Table1[شرح],FIND("سهم",Table1[شرح])+4,FIND("به نرخ",Table1[شرح])-FIND("سهم",Table1[شرح])-5),"")</f>
        <v>پالایش نفت بندرعباس(شبندر1)</v>
      </c>
      <c r="K1264" s="10" t="str">
        <f>CHOOSE(MID(Table1[تاریخ],6,2),"فروردین","اردیبهشت","خرداد","تیر","مرداد","شهریور","مهر","آبان","آذر","دی","بهمن","اسفند")</f>
        <v>آبان</v>
      </c>
      <c r="L1264" s="10" t="str">
        <f>LEFT(Table1[[#All],[تاریخ]],4)</f>
        <v>1398</v>
      </c>
      <c r="M1264" s="13" t="str">
        <f>Table1[سال]&amp;"-"&amp;Table1[ماه]</f>
        <v>1398-آبان</v>
      </c>
      <c r="N1264" s="9"/>
    </row>
    <row r="1265" spans="1:14" ht="15.75" x14ac:dyDescent="0.25">
      <c r="A1265" s="17" t="str">
        <f>IF(AND(C1265&gt;='گزارش روزانه'!$F$2,C1265&lt;='گزارش روزانه'!$F$4,J1265='گزارش روزانه'!$D$6),MAX($A$1:A1264)+1,"")</f>
        <v/>
      </c>
      <c r="B1265" s="10">
        <v>1264</v>
      </c>
      <c r="C1265" s="10" t="s">
        <v>1631</v>
      </c>
      <c r="D1265" s="10" t="s">
        <v>1637</v>
      </c>
      <c r="E1265" s="11">
        <v>27000000</v>
      </c>
      <c r="F1265" s="11">
        <v>0</v>
      </c>
      <c r="G1265" s="11">
        <v>-546285703</v>
      </c>
      <c r="H12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265" s="10">
        <f>VALUE(IFERROR(MID(Table1[شرح],11,FIND("سهم",Table1[شرح])-11),0))</f>
        <v>0</v>
      </c>
      <c r="J1265" s="10" t="str">
        <f>IFERROR(MID(Table1[شرح],FIND("سهم",Table1[شرح])+4,FIND("به نرخ",Table1[شرح])-FIND("سهم",Table1[شرح])-5),"")</f>
        <v/>
      </c>
      <c r="K1265" s="10" t="str">
        <f>CHOOSE(MID(Table1[تاریخ],6,2),"فروردین","اردیبهشت","خرداد","تیر","مرداد","شهریور","مهر","آبان","آذر","دی","بهمن","اسفند")</f>
        <v>آبان</v>
      </c>
      <c r="L1265" s="10" t="str">
        <f>LEFT(Table1[[#All],[تاریخ]],4)</f>
        <v>1398</v>
      </c>
      <c r="M1265" s="13" t="str">
        <f>Table1[سال]&amp;"-"&amp;Table1[ماه]</f>
        <v>1398-آبان</v>
      </c>
      <c r="N1265" s="9"/>
    </row>
    <row r="1266" spans="1:14" ht="15.75" x14ac:dyDescent="0.25">
      <c r="A1266" s="17" t="str">
        <f>IF(AND(C1266&gt;='گزارش روزانه'!$F$2,C1266&lt;='گزارش روزانه'!$F$4,J1266='گزارش روزانه'!$D$6),MAX($A$1:A1265)+1,"")</f>
        <v/>
      </c>
      <c r="B1266" s="10">
        <v>1265</v>
      </c>
      <c r="C1266" s="10" t="s">
        <v>1628</v>
      </c>
      <c r="D1266" s="10" t="s">
        <v>1629</v>
      </c>
      <c r="E1266" s="11">
        <v>6150585</v>
      </c>
      <c r="F1266" s="11">
        <v>0</v>
      </c>
      <c r="G1266" s="11">
        <v>-1699991379</v>
      </c>
      <c r="H12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66" s="10">
        <f>VALUE(IFERROR(MID(Table1[شرح],11,FIND("سهم",Table1[شرح])-11),0))</f>
        <v>810</v>
      </c>
      <c r="J1266" s="10" t="str">
        <f>IFERROR(MID(Table1[شرح],FIND("سهم",Table1[شرح])+4,FIND("به نرخ",Table1[شرح])-FIND("سهم",Table1[شرح])-5),"")</f>
        <v>داروسازی تولید دارو(دتولید1)</v>
      </c>
      <c r="K1266" s="10" t="str">
        <f>CHOOSE(MID(Table1[تاریخ],6,2),"فروردین","اردیبهشت","خرداد","تیر","مرداد","شهریور","مهر","آبان","آذر","دی","بهمن","اسفند")</f>
        <v>آبان</v>
      </c>
      <c r="L1266" s="10" t="str">
        <f>LEFT(Table1[[#All],[تاریخ]],4)</f>
        <v>1398</v>
      </c>
      <c r="M1266" s="13" t="str">
        <f>Table1[سال]&amp;"-"&amp;Table1[ماه]</f>
        <v>1398-آبان</v>
      </c>
      <c r="N1266" s="9"/>
    </row>
    <row r="1267" spans="1:14" ht="15.75" x14ac:dyDescent="0.25">
      <c r="A1267" s="17" t="str">
        <f>IF(AND(C1267&gt;='گزارش روزانه'!$F$2,C1267&lt;='گزارش روزانه'!$F$4,J1267='گزارش روزانه'!$D$6),MAX($A$1:A1266)+1,"")</f>
        <v/>
      </c>
      <c r="B1267" s="10">
        <v>1266</v>
      </c>
      <c r="C1267" s="10" t="s">
        <v>1628</v>
      </c>
      <c r="D1267" s="10" t="s">
        <v>1630</v>
      </c>
      <c r="E1267" s="11">
        <v>60000000</v>
      </c>
      <c r="F1267" s="11">
        <v>0</v>
      </c>
      <c r="G1267" s="11">
        <v>-1693840794</v>
      </c>
      <c r="H12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267" s="10">
        <f>VALUE(IFERROR(MID(Table1[شرح],11,FIND("سهم",Table1[شرح])-11),0))</f>
        <v>0</v>
      </c>
      <c r="J1267" s="10" t="str">
        <f>IFERROR(MID(Table1[شرح],FIND("سهم",Table1[شرح])+4,FIND("به نرخ",Table1[شرح])-FIND("سهم",Table1[شرح])-5),"")</f>
        <v/>
      </c>
      <c r="K1267" s="10" t="str">
        <f>CHOOSE(MID(Table1[تاریخ],6,2),"فروردین","اردیبهشت","خرداد","تیر","مرداد","شهریور","مهر","آبان","آذر","دی","بهمن","اسفند")</f>
        <v>آبان</v>
      </c>
      <c r="L1267" s="10" t="str">
        <f>LEFT(Table1[[#All],[تاریخ]],4)</f>
        <v>1398</v>
      </c>
      <c r="M1267" s="13" t="str">
        <f>Table1[سال]&amp;"-"&amp;Table1[ماه]</f>
        <v>1398-آبان</v>
      </c>
      <c r="N1267" s="9"/>
    </row>
    <row r="1268" spans="1:14" ht="15.75" x14ac:dyDescent="0.25">
      <c r="A1268" s="17" t="str">
        <f>IF(AND(C1268&gt;='گزارش روزانه'!$F$2,C1268&lt;='گزارش روزانه'!$F$4,J1268='گزارش روزانه'!$D$6),MAX($A$1:A1267)+1,"")</f>
        <v/>
      </c>
      <c r="B1268" s="10">
        <v>1267</v>
      </c>
      <c r="C1268" s="10" t="s">
        <v>1625</v>
      </c>
      <c r="D1268" s="10" t="s">
        <v>1626</v>
      </c>
      <c r="E1268" s="11">
        <v>0</v>
      </c>
      <c r="F1268" s="11">
        <v>472943400</v>
      </c>
      <c r="G1268" s="11">
        <v>-1199206093</v>
      </c>
      <c r="H12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68" s="10">
        <f>VALUE(IFERROR(MID(Table1[شرح],11,FIND("سهم",Table1[شرح])-11),0))</f>
        <v>20000</v>
      </c>
      <c r="J1268" s="10" t="str">
        <f>IFERROR(MID(Table1[شرح],FIND("سهم",Table1[شرح])+4,FIND("به نرخ",Table1[شرح])-FIND("سهم",Table1[شرح])-5),"")</f>
        <v>دارویی ره آورد تامین(درهآور1)</v>
      </c>
      <c r="K1268" s="10" t="str">
        <f>CHOOSE(MID(Table1[تاریخ],6,2),"فروردین","اردیبهشت","خرداد","تیر","مرداد","شهریور","مهر","آبان","آذر","دی","بهمن","اسفند")</f>
        <v>آبان</v>
      </c>
      <c r="L1268" s="10" t="str">
        <f>LEFT(Table1[[#All],[تاریخ]],4)</f>
        <v>1398</v>
      </c>
      <c r="M1268" s="13" t="str">
        <f>Table1[سال]&amp;"-"&amp;Table1[ماه]</f>
        <v>1398-آبان</v>
      </c>
      <c r="N1268" s="9"/>
    </row>
    <row r="1269" spans="1:14" ht="15.75" x14ac:dyDescent="0.25">
      <c r="A1269" s="17" t="str">
        <f>IF(AND(C1269&gt;='گزارش روزانه'!$F$2,C1269&lt;='گزارش روزانه'!$F$4,J1269='گزارش روزانه'!$D$6),MAX($A$1:A1268)+1,"")</f>
        <v/>
      </c>
      <c r="B1269" s="10">
        <v>1268</v>
      </c>
      <c r="C1269" s="10" t="s">
        <v>1625</v>
      </c>
      <c r="D1269" s="10" t="s">
        <v>1627</v>
      </c>
      <c r="E1269" s="11">
        <v>0</v>
      </c>
      <c r="F1269" s="11">
        <v>27841886</v>
      </c>
      <c r="G1269" s="11">
        <v>-1672149493</v>
      </c>
      <c r="H12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69" s="10">
        <f>VALUE(IFERROR(MID(Table1[شرح],11,FIND("سهم",Table1[شرح])-11),0))</f>
        <v>1200</v>
      </c>
      <c r="J1269" s="10" t="str">
        <f>IFERROR(MID(Table1[شرح],FIND("سهم",Table1[شرح])+4,FIND("به نرخ",Table1[شرح])-FIND("سهم",Table1[شرح])-5),"")</f>
        <v>دارویی ره آورد تامین(درهآور1)</v>
      </c>
      <c r="K1269" s="10" t="str">
        <f>CHOOSE(MID(Table1[تاریخ],6,2),"فروردین","اردیبهشت","خرداد","تیر","مرداد","شهریور","مهر","آبان","آذر","دی","بهمن","اسفند")</f>
        <v>آبان</v>
      </c>
      <c r="L1269" s="10" t="str">
        <f>LEFT(Table1[[#All],[تاریخ]],4)</f>
        <v>1398</v>
      </c>
      <c r="M1269" s="13" t="str">
        <f>Table1[سال]&amp;"-"&amp;Table1[ماه]</f>
        <v>1398-آبان</v>
      </c>
      <c r="N1269" s="9"/>
    </row>
    <row r="1270" spans="1:14" ht="15.75" x14ac:dyDescent="0.25">
      <c r="A1270" s="17" t="str">
        <f>IF(AND(C1270&gt;='گزارش روزانه'!$F$2,C1270&lt;='گزارش روزانه'!$F$4,J1270='گزارش روزانه'!$D$6),MAX($A$1:A1269)+1,"")</f>
        <v/>
      </c>
      <c r="B1270" s="10">
        <v>1269</v>
      </c>
      <c r="C1270" s="10" t="s">
        <v>1619</v>
      </c>
      <c r="D1270" s="10" t="s">
        <v>1620</v>
      </c>
      <c r="E1270" s="11">
        <v>287386357</v>
      </c>
      <c r="F1270" s="11">
        <v>0</v>
      </c>
      <c r="G1270" s="11">
        <v>-1199763597</v>
      </c>
      <c r="H12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70" s="10">
        <f>VALUE(IFERROR(MID(Table1[شرح],11,FIND("سهم",Table1[شرح])-11),0))</f>
        <v>9269</v>
      </c>
      <c r="J1270" s="10" t="str">
        <f>IFERROR(MID(Table1[شرح],FIND("سهم",Table1[شرح])+4,FIND("به نرخ",Table1[شرح])-FIND("سهم",Table1[شرح])-5),"")</f>
        <v>توزیع دارو پخش(دتوزیع1)</v>
      </c>
      <c r="K1270" s="10" t="str">
        <f>CHOOSE(MID(Table1[تاریخ],6,2),"فروردین","اردیبهشت","خرداد","تیر","مرداد","شهریور","مهر","آبان","آذر","دی","بهمن","اسفند")</f>
        <v>آبان</v>
      </c>
      <c r="L1270" s="10" t="str">
        <f>LEFT(Table1[[#All],[تاریخ]],4)</f>
        <v>1398</v>
      </c>
      <c r="M1270" s="13" t="str">
        <f>Table1[سال]&amp;"-"&amp;Table1[ماه]</f>
        <v>1398-آبان</v>
      </c>
      <c r="N1270" s="9"/>
    </row>
    <row r="1271" spans="1:14" ht="15.75" x14ac:dyDescent="0.25">
      <c r="A1271" s="17" t="str">
        <f>IF(AND(C1271&gt;='گزارش روزانه'!$F$2,C1271&lt;='گزارش روزانه'!$F$4,J1271='گزارش روزانه'!$D$6),MAX($A$1:A1270)+1,"")</f>
        <v/>
      </c>
      <c r="B1271" s="10">
        <v>1270</v>
      </c>
      <c r="C1271" s="10" t="s">
        <v>1619</v>
      </c>
      <c r="D1271" s="10" t="s">
        <v>1621</v>
      </c>
      <c r="E1271" s="11">
        <v>18600039</v>
      </c>
      <c r="F1271" s="11">
        <v>0</v>
      </c>
      <c r="G1271" s="11">
        <v>-912377240</v>
      </c>
      <c r="H12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71" s="10">
        <f>VALUE(IFERROR(MID(Table1[شرح],11,FIND("سهم",Table1[شرح])-11),0))</f>
        <v>600</v>
      </c>
      <c r="J1271" s="10" t="str">
        <f>IFERROR(MID(Table1[شرح],FIND("سهم",Table1[شرح])+4,FIND("به نرخ",Table1[شرح])-FIND("سهم",Table1[شرح])-5),"")</f>
        <v>توزیع دارو پخش(دتوزیع1)</v>
      </c>
      <c r="K1271" s="10" t="str">
        <f>CHOOSE(MID(Table1[تاریخ],6,2),"فروردین","اردیبهشت","خرداد","تیر","مرداد","شهریور","مهر","آبان","آذر","دی","بهمن","اسفند")</f>
        <v>آبان</v>
      </c>
      <c r="L1271" s="10" t="str">
        <f>LEFT(Table1[[#All],[تاریخ]],4)</f>
        <v>1398</v>
      </c>
      <c r="M1271" s="13" t="str">
        <f>Table1[سال]&amp;"-"&amp;Table1[ماه]</f>
        <v>1398-آبان</v>
      </c>
      <c r="N1271" s="9"/>
    </row>
    <row r="1272" spans="1:14" ht="15.75" x14ac:dyDescent="0.25">
      <c r="A1272" s="17" t="str">
        <f>IF(AND(C1272&gt;='گزارش روزانه'!$F$2,C1272&lt;='گزارش روزانه'!$F$4,J1272='گزارش روزانه'!$D$6),MAX($A$1:A1271)+1,"")</f>
        <v/>
      </c>
      <c r="B1272" s="10">
        <v>1271</v>
      </c>
      <c r="C1272" s="10" t="s">
        <v>1619</v>
      </c>
      <c r="D1272" s="10" t="s">
        <v>1622</v>
      </c>
      <c r="E1272" s="11">
        <v>4060876</v>
      </c>
      <c r="F1272" s="11">
        <v>0</v>
      </c>
      <c r="G1272" s="11">
        <v>-893777201</v>
      </c>
      <c r="H12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72" s="10">
        <f>VALUE(IFERROR(MID(Table1[شرح],11,FIND("سهم",Table1[شرح])-11),0))</f>
        <v>131</v>
      </c>
      <c r="J1272" s="10" t="str">
        <f>IFERROR(MID(Table1[شرح],FIND("سهم",Table1[شرح])+4,FIND("به نرخ",Table1[شرح])-FIND("سهم",Table1[شرح])-5),"")</f>
        <v>توزیع دارو پخش(دتوزیع1)</v>
      </c>
      <c r="K1272" s="10" t="str">
        <f>CHOOSE(MID(Table1[تاریخ],6,2),"فروردین","اردیبهشت","خرداد","تیر","مرداد","شهریور","مهر","آبان","آذر","دی","بهمن","اسفند")</f>
        <v>آبان</v>
      </c>
      <c r="L1272" s="10" t="str">
        <f>LEFT(Table1[[#All],[تاریخ]],4)</f>
        <v>1398</v>
      </c>
      <c r="M1272" s="13" t="str">
        <f>Table1[سال]&amp;"-"&amp;Table1[ماه]</f>
        <v>1398-آبان</v>
      </c>
      <c r="N1272" s="9"/>
    </row>
    <row r="1273" spans="1:14" ht="15.75" x14ac:dyDescent="0.25">
      <c r="A1273" s="17" t="str">
        <f>IF(AND(C1273&gt;='گزارش روزانه'!$F$2,C1273&lt;='گزارش روزانه'!$F$4,J1273='گزارش روزانه'!$D$6),MAX($A$1:A1272)+1,"")</f>
        <v/>
      </c>
      <c r="B1273" s="10">
        <v>1272</v>
      </c>
      <c r="C1273" s="10" t="s">
        <v>1619</v>
      </c>
      <c r="D1273" s="10" t="s">
        <v>1623</v>
      </c>
      <c r="E1273" s="11">
        <v>0</v>
      </c>
      <c r="F1273" s="11">
        <v>245499812</v>
      </c>
      <c r="G1273" s="11">
        <v>-889716325</v>
      </c>
      <c r="H12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73" s="10">
        <f>VALUE(IFERROR(MID(Table1[شرح],11,FIND("سهم",Table1[شرح])-11),0))</f>
        <v>10779</v>
      </c>
      <c r="J1273" s="10" t="str">
        <f>IFERROR(MID(Table1[شرح],FIND("سهم",Table1[شرح])+4,FIND("به نرخ",Table1[شرح])-FIND("سهم",Table1[شرح])-5),"")</f>
        <v>دارویی ره آورد تامین(درهآور1)</v>
      </c>
      <c r="K1273" s="10" t="str">
        <f>CHOOSE(MID(Table1[تاریخ],6,2),"فروردین","اردیبهشت","خرداد","تیر","مرداد","شهریور","مهر","آبان","آذر","دی","بهمن","اسفند")</f>
        <v>آبان</v>
      </c>
      <c r="L1273" s="10" t="str">
        <f>LEFT(Table1[[#All],[تاریخ]],4)</f>
        <v>1398</v>
      </c>
      <c r="M1273" s="13" t="str">
        <f>Table1[سال]&amp;"-"&amp;Table1[ماه]</f>
        <v>1398-آبان</v>
      </c>
      <c r="N1273" s="9"/>
    </row>
    <row r="1274" spans="1:14" ht="15.75" x14ac:dyDescent="0.25">
      <c r="A1274" s="17" t="str">
        <f>IF(AND(C1274&gt;='گزارش روزانه'!$F$2,C1274&lt;='گزارش روزانه'!$F$4,J1274='گزارش روزانه'!$D$6),MAX($A$1:A1273)+1,"")</f>
        <v/>
      </c>
      <c r="B1274" s="10">
        <v>1273</v>
      </c>
      <c r="C1274" s="10" t="s">
        <v>1619</v>
      </c>
      <c r="D1274" s="10" t="s">
        <v>1624</v>
      </c>
      <c r="E1274" s="11">
        <v>0</v>
      </c>
      <c r="F1274" s="11">
        <v>63989956</v>
      </c>
      <c r="G1274" s="11">
        <v>-1135216137</v>
      </c>
      <c r="H12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74" s="10">
        <f>VALUE(IFERROR(MID(Table1[شرح],11,FIND("سهم",Table1[شرح])-11),0))</f>
        <v>3590</v>
      </c>
      <c r="J1274" s="10" t="str">
        <f>IFERROR(MID(Table1[شرح],FIND("سهم",Table1[شرح])+4,FIND("به نرخ",Table1[شرح])-FIND("سهم",Table1[شرح])-5),"")</f>
        <v>تولید ژلاتین کپسول ایران(دکپسول1)</v>
      </c>
      <c r="K1274" s="10" t="str">
        <f>CHOOSE(MID(Table1[تاریخ],6,2),"فروردین","اردیبهشت","خرداد","تیر","مرداد","شهریور","مهر","آبان","آذر","دی","بهمن","اسفند")</f>
        <v>آبان</v>
      </c>
      <c r="L1274" s="10" t="str">
        <f>LEFT(Table1[[#All],[تاریخ]],4)</f>
        <v>1398</v>
      </c>
      <c r="M1274" s="13" t="str">
        <f>Table1[سال]&amp;"-"&amp;Table1[ماه]</f>
        <v>1398-آبان</v>
      </c>
      <c r="N1274" s="9"/>
    </row>
    <row r="1275" spans="1:14" ht="15.75" x14ac:dyDescent="0.25">
      <c r="A1275" s="17" t="str">
        <f>IF(AND(C1275&gt;='گزارش روزانه'!$F$2,C1275&lt;='گزارش روزانه'!$F$4,J1275='گزارش روزانه'!$D$6),MAX($A$1:A1274)+1,"")</f>
        <v/>
      </c>
      <c r="B1275" s="10">
        <v>1274</v>
      </c>
      <c r="C1275" s="10" t="s">
        <v>1617</v>
      </c>
      <c r="D1275" s="10" t="s">
        <v>1618</v>
      </c>
      <c r="E1275" s="11">
        <v>2032693</v>
      </c>
      <c r="F1275" s="11">
        <v>0</v>
      </c>
      <c r="G1275" s="11">
        <v>-1201796290</v>
      </c>
      <c r="H12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75" s="10">
        <f>VALUE(IFERROR(MID(Table1[شرح],11,FIND("سهم",Table1[شرح])-11),0))</f>
        <v>372</v>
      </c>
      <c r="J1275" s="10" t="str">
        <f>IFERROR(MID(Table1[شرح],FIND("سهم",Table1[شرح])+4,FIND("به نرخ",Table1[شرح])-FIND("سهم",Table1[شرح])-5),"")</f>
        <v>پالایش نفت اصفهان(شپنا1)</v>
      </c>
      <c r="K1275" s="10" t="str">
        <f>CHOOSE(MID(Table1[تاریخ],6,2),"فروردین","اردیبهشت","خرداد","تیر","مرداد","شهریور","مهر","آبان","آذر","دی","بهمن","اسفند")</f>
        <v>آبان</v>
      </c>
      <c r="L1275" s="10" t="str">
        <f>LEFT(Table1[[#All],[تاریخ]],4)</f>
        <v>1398</v>
      </c>
      <c r="M1275" s="13" t="str">
        <f>Table1[سال]&amp;"-"&amp;Table1[ماه]</f>
        <v>1398-آبان</v>
      </c>
      <c r="N1275" s="9"/>
    </row>
    <row r="1276" spans="1:14" ht="15.75" x14ac:dyDescent="0.25">
      <c r="A1276" s="17" t="str">
        <f>IF(AND(C1276&gt;='گزارش روزانه'!$F$2,C1276&lt;='گزارش روزانه'!$F$4,J1276='گزارش روزانه'!$D$6),MAX($A$1:A1275)+1,"")</f>
        <v/>
      </c>
      <c r="B1276" s="10">
        <v>1275</v>
      </c>
      <c r="C1276" s="10" t="s">
        <v>1615</v>
      </c>
      <c r="D1276" s="10" t="s">
        <v>1616</v>
      </c>
      <c r="E1276" s="11">
        <v>0</v>
      </c>
      <c r="F1276" s="11">
        <v>1800000</v>
      </c>
      <c r="G1276" s="11">
        <v>-1199996290</v>
      </c>
      <c r="H12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276" s="10">
        <f>VALUE(IFERROR(MID(Table1[شرح],11,FIND("سهم",Table1[شرح])-11),0))</f>
        <v>0</v>
      </c>
      <c r="J1276" s="10" t="str">
        <f>IFERROR(MID(Table1[شرح],FIND("سهم",Table1[شرح])+4,FIND("به نرخ",Table1[شرح])-FIND("سهم",Table1[شرح])-5),"")</f>
        <v/>
      </c>
      <c r="K1276" s="10" t="str">
        <f>CHOOSE(MID(Table1[تاریخ],6,2),"فروردین","اردیبهشت","خرداد","تیر","مرداد","شهریور","مهر","آبان","آذر","دی","بهمن","اسفند")</f>
        <v>آبان</v>
      </c>
      <c r="L1276" s="10" t="str">
        <f>LEFT(Table1[[#All],[تاریخ]],4)</f>
        <v>1398</v>
      </c>
      <c r="M1276" s="13" t="str">
        <f>Table1[سال]&amp;"-"&amp;Table1[ماه]</f>
        <v>1398-آبان</v>
      </c>
      <c r="N1276" s="9"/>
    </row>
    <row r="1277" spans="1:14" ht="15.75" x14ac:dyDescent="0.25">
      <c r="A1277" s="17" t="str">
        <f>IF(AND(C1277&gt;='گزارش روزانه'!$F$2,C1277&lt;='گزارش روزانه'!$F$4,J1277='گزارش روزانه'!$D$6),MAX($A$1:A1276)+1,"")</f>
        <v/>
      </c>
      <c r="B1277" s="10">
        <v>1276</v>
      </c>
      <c r="C1277" s="10" t="s">
        <v>1579</v>
      </c>
      <c r="D1277" s="10" t="s">
        <v>1580</v>
      </c>
      <c r="E1277" s="11">
        <v>162810444</v>
      </c>
      <c r="F1277" s="11">
        <v>0</v>
      </c>
      <c r="G1277" s="11">
        <v>-1299978150</v>
      </c>
      <c r="H12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77" s="10">
        <f>VALUE(IFERROR(MID(Table1[شرح],11,FIND("سهم",Table1[شرح])-11),0))</f>
        <v>9628</v>
      </c>
      <c r="J1277" s="10" t="str">
        <f>IFERROR(MID(Table1[شرح],FIND("سهم",Table1[شرح])+4,FIND("به نرخ",Table1[شرح])-FIND("سهم",Table1[شرح])-5),"")</f>
        <v>آسان پرداخت پرشین(آپ1)</v>
      </c>
      <c r="K1277" s="10" t="str">
        <f>CHOOSE(MID(Table1[تاریخ],6,2),"فروردین","اردیبهشت","خرداد","تیر","مرداد","شهریور","مهر","آبان","آذر","دی","بهمن","اسفند")</f>
        <v>آبان</v>
      </c>
      <c r="L1277" s="10" t="str">
        <f>LEFT(Table1[[#All],[تاریخ]],4)</f>
        <v>1398</v>
      </c>
      <c r="M1277" s="13" t="str">
        <f>Table1[سال]&amp;"-"&amp;Table1[ماه]</f>
        <v>1398-آبان</v>
      </c>
      <c r="N1277" s="9"/>
    </row>
    <row r="1278" spans="1:14" ht="15.75" x14ac:dyDescent="0.25">
      <c r="A1278" s="17" t="str">
        <f>IF(AND(C1278&gt;='گزارش روزانه'!$F$2,C1278&lt;='گزارش روزانه'!$F$4,J1278='گزارش روزانه'!$D$6),MAX($A$1:A1277)+1,"")</f>
        <v/>
      </c>
      <c r="B1278" s="10">
        <v>1277</v>
      </c>
      <c r="C1278" s="10" t="s">
        <v>1579</v>
      </c>
      <c r="D1278" s="10" t="s">
        <v>1581</v>
      </c>
      <c r="E1278" s="11">
        <v>523846475</v>
      </c>
      <c r="F1278" s="11">
        <v>0</v>
      </c>
      <c r="G1278" s="11">
        <v>-1137167706</v>
      </c>
      <c r="H12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78" s="10">
        <f>VALUE(IFERROR(MID(Table1[شرح],11,FIND("سهم",Table1[شرح])-11),0))</f>
        <v>30982</v>
      </c>
      <c r="J1278" s="10" t="str">
        <f>IFERROR(MID(Table1[شرح],FIND("سهم",Table1[شرح])+4,FIND("به نرخ",Table1[شرح])-FIND("سهم",Table1[شرح])-5),"")</f>
        <v>آسان پرداخت پرشین(آپ1)</v>
      </c>
      <c r="K1278" s="10" t="str">
        <f>CHOOSE(MID(Table1[تاریخ],6,2),"فروردین","اردیبهشت","خرداد","تیر","مرداد","شهریور","مهر","آبان","آذر","دی","بهمن","اسفند")</f>
        <v>آبان</v>
      </c>
      <c r="L1278" s="10" t="str">
        <f>LEFT(Table1[[#All],[تاریخ]],4)</f>
        <v>1398</v>
      </c>
      <c r="M1278" s="13" t="str">
        <f>Table1[سال]&amp;"-"&amp;Table1[ماه]</f>
        <v>1398-آبان</v>
      </c>
      <c r="N1278" s="9"/>
    </row>
    <row r="1279" spans="1:14" ht="15.75" x14ac:dyDescent="0.25">
      <c r="A1279" s="17" t="str">
        <f>IF(AND(C1279&gt;='گزارش روزانه'!$F$2,C1279&lt;='گزارش روزانه'!$F$4,J1279='گزارش روزانه'!$D$6),MAX($A$1:A1278)+1,"")</f>
        <v/>
      </c>
      <c r="B1279" s="10">
        <v>1278</v>
      </c>
      <c r="C1279" s="10" t="s">
        <v>1579</v>
      </c>
      <c r="D1279" s="10" t="s">
        <v>1582</v>
      </c>
      <c r="E1279" s="11">
        <v>57311615</v>
      </c>
      <c r="F1279" s="11">
        <v>0</v>
      </c>
      <c r="G1279" s="11">
        <v>-613321231</v>
      </c>
      <c r="H12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79" s="10">
        <f>VALUE(IFERROR(MID(Table1[شرح],11,FIND("سهم",Table1[شرح])-11),0))</f>
        <v>3390</v>
      </c>
      <c r="J1279" s="10" t="str">
        <f>IFERROR(MID(Table1[شرح],FIND("سهم",Table1[شرح])+4,FIND("به نرخ",Table1[شرح])-FIND("سهم",Table1[شرح])-5),"")</f>
        <v>آسان پرداخت پرشین(آپ1)</v>
      </c>
      <c r="K1279" s="10" t="str">
        <f>CHOOSE(MID(Table1[تاریخ],6,2),"فروردین","اردیبهشت","خرداد","تیر","مرداد","شهریور","مهر","آبان","آذر","دی","بهمن","اسفند")</f>
        <v>آبان</v>
      </c>
      <c r="L1279" s="10" t="str">
        <f>LEFT(Table1[[#All],[تاریخ]],4)</f>
        <v>1398</v>
      </c>
      <c r="M1279" s="13" t="str">
        <f>Table1[سال]&amp;"-"&amp;Table1[ماه]</f>
        <v>1398-آبان</v>
      </c>
      <c r="N1279" s="9"/>
    </row>
    <row r="1280" spans="1:14" ht="15.75" x14ac:dyDescent="0.25">
      <c r="A1280" s="17" t="str">
        <f>IF(AND(C1280&gt;='گزارش روزانه'!$F$2,C1280&lt;='گزارش روزانه'!$F$4,J1280='گزارش روزانه'!$D$6),MAX($A$1:A1279)+1,"")</f>
        <v/>
      </c>
      <c r="B1280" s="10">
        <v>1279</v>
      </c>
      <c r="C1280" s="10" t="s">
        <v>1579</v>
      </c>
      <c r="D1280" s="10" t="s">
        <v>1583</v>
      </c>
      <c r="E1280" s="11">
        <v>90381431</v>
      </c>
      <c r="F1280" s="11">
        <v>0</v>
      </c>
      <c r="G1280" s="11">
        <v>-556009616</v>
      </c>
      <c r="H12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80" s="10">
        <f>VALUE(IFERROR(MID(Table1[شرح],11,FIND("سهم",Table1[شرح])-11),0))</f>
        <v>5400</v>
      </c>
      <c r="J1280" s="10" t="str">
        <f>IFERROR(MID(Table1[شرح],FIND("سهم",Table1[شرح])+4,FIND("به نرخ",Table1[شرح])-FIND("سهم",Table1[شرح])-5),"")</f>
        <v>آسان پرداخت پرشین(آپ1)</v>
      </c>
      <c r="K1280" s="10" t="str">
        <f>CHOOSE(MID(Table1[تاریخ],6,2),"فروردین","اردیبهشت","خرداد","تیر","مرداد","شهریور","مهر","آبان","آذر","دی","بهمن","اسفند")</f>
        <v>آبان</v>
      </c>
      <c r="L1280" s="10" t="str">
        <f>LEFT(Table1[[#All],[تاریخ]],4)</f>
        <v>1398</v>
      </c>
      <c r="M1280" s="13" t="str">
        <f>Table1[سال]&amp;"-"&amp;Table1[ماه]</f>
        <v>1398-آبان</v>
      </c>
      <c r="N1280" s="9"/>
    </row>
    <row r="1281" spans="1:14" ht="15.75" x14ac:dyDescent="0.25">
      <c r="A1281" s="17" t="str">
        <f>IF(AND(C1281&gt;='گزارش روزانه'!$F$2,C1281&lt;='گزارش روزانه'!$F$4,J1281='گزارش روزانه'!$D$6),MAX($A$1:A1280)+1,"")</f>
        <v/>
      </c>
      <c r="B1281" s="10">
        <v>1280</v>
      </c>
      <c r="C1281" s="10" t="s">
        <v>1579</v>
      </c>
      <c r="D1281" s="10" t="s">
        <v>1584</v>
      </c>
      <c r="E1281" s="11">
        <v>8288781</v>
      </c>
      <c r="F1281" s="11">
        <v>0</v>
      </c>
      <c r="G1281" s="11">
        <v>-465628185</v>
      </c>
      <c r="H12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81" s="10">
        <f>VALUE(IFERROR(MID(Table1[شرح],11,FIND("سهم",Table1[شرح])-11),0))</f>
        <v>500</v>
      </c>
      <c r="J1281" s="10" t="str">
        <f>IFERROR(MID(Table1[شرح],FIND("سهم",Table1[شرح])+4,FIND("به نرخ",Table1[شرح])-FIND("سهم",Table1[شرح])-5),"")</f>
        <v>آسان پرداخت پرشین(آپ1)</v>
      </c>
      <c r="K1281" s="10" t="str">
        <f>CHOOSE(MID(Table1[تاریخ],6,2),"فروردین","اردیبهشت","خرداد","تیر","مرداد","شهریور","مهر","آبان","آذر","دی","بهمن","اسفند")</f>
        <v>آبان</v>
      </c>
      <c r="L1281" s="10" t="str">
        <f>LEFT(Table1[[#All],[تاریخ]],4)</f>
        <v>1398</v>
      </c>
      <c r="M1281" s="13" t="str">
        <f>Table1[سال]&amp;"-"&amp;Table1[ماه]</f>
        <v>1398-آبان</v>
      </c>
      <c r="N1281" s="9"/>
    </row>
    <row r="1282" spans="1:14" ht="15.75" x14ac:dyDescent="0.25">
      <c r="A1282" s="17" t="str">
        <f>IF(AND(C1282&gt;='گزارش روزانه'!$F$2,C1282&lt;='گزارش روزانه'!$F$4,J1282='گزارش روزانه'!$D$6),MAX($A$1:A1281)+1,"")</f>
        <v/>
      </c>
      <c r="B1282" s="10">
        <v>1281</v>
      </c>
      <c r="C1282" s="10" t="s">
        <v>1579</v>
      </c>
      <c r="D1282" s="10" t="s">
        <v>1585</v>
      </c>
      <c r="E1282" s="11">
        <v>1312619</v>
      </c>
      <c r="F1282" s="11">
        <v>0</v>
      </c>
      <c r="G1282" s="11">
        <v>-457339404</v>
      </c>
      <c r="H12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82" s="10">
        <f>VALUE(IFERROR(MID(Table1[شرح],11,FIND("سهم",Table1[شرح])-11),0))</f>
        <v>80</v>
      </c>
      <c r="J1282" s="10" t="str">
        <f>IFERROR(MID(Table1[شرح],FIND("سهم",Table1[شرح])+4,FIND("به نرخ",Table1[شرح])-FIND("سهم",Table1[شرح])-5),"")</f>
        <v>آسان پرداخت پرشین(آپ1)</v>
      </c>
      <c r="K1282" s="10" t="str">
        <f>CHOOSE(MID(Table1[تاریخ],6,2),"فروردین","اردیبهشت","خرداد","تیر","مرداد","شهریور","مهر","آبان","آذر","دی","بهمن","اسفند")</f>
        <v>آبان</v>
      </c>
      <c r="L1282" s="10" t="str">
        <f>LEFT(Table1[[#All],[تاریخ]],4)</f>
        <v>1398</v>
      </c>
      <c r="M1282" s="13" t="str">
        <f>Table1[سال]&amp;"-"&amp;Table1[ماه]</f>
        <v>1398-آبان</v>
      </c>
      <c r="N1282" s="9"/>
    </row>
    <row r="1283" spans="1:14" ht="15.75" x14ac:dyDescent="0.25">
      <c r="A1283" s="17" t="str">
        <f>IF(AND(C1283&gt;='گزارش روزانه'!$F$2,C1283&lt;='گزارش روزانه'!$F$4,J1283='گزارش روزانه'!$D$6),MAX($A$1:A1282)+1,"")</f>
        <v/>
      </c>
      <c r="B1283" s="10">
        <v>1282</v>
      </c>
      <c r="C1283" s="10" t="s">
        <v>1579</v>
      </c>
      <c r="D1283" s="10" t="s">
        <v>1586</v>
      </c>
      <c r="E1283" s="11">
        <v>392239426</v>
      </c>
      <c r="F1283" s="11">
        <v>0</v>
      </c>
      <c r="G1283" s="11">
        <v>-456026785</v>
      </c>
      <c r="H12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83" s="10">
        <f>VALUE(IFERROR(MID(Table1[شرح],11,FIND("سهم",Table1[شرح])-11),0))</f>
        <v>71902</v>
      </c>
      <c r="J1283" s="10" t="str">
        <f>IFERROR(MID(Table1[شرح],FIND("سهم",Table1[شرح])+4,FIND("به نرخ",Table1[شرح])-FIND("سهم",Table1[شرح])-5),"")</f>
        <v>پالایش نفت اصفهان(شپنا1)</v>
      </c>
      <c r="K1283" s="10" t="str">
        <f>CHOOSE(MID(Table1[تاریخ],6,2),"فروردین","اردیبهشت","خرداد","تیر","مرداد","شهریور","مهر","آبان","آذر","دی","بهمن","اسفند")</f>
        <v>آبان</v>
      </c>
      <c r="L1283" s="10" t="str">
        <f>LEFT(Table1[[#All],[تاریخ]],4)</f>
        <v>1398</v>
      </c>
      <c r="M1283" s="13" t="str">
        <f>Table1[سال]&amp;"-"&amp;Table1[ماه]</f>
        <v>1398-آبان</v>
      </c>
      <c r="N1283" s="9"/>
    </row>
    <row r="1284" spans="1:14" ht="15.75" x14ac:dyDescent="0.25">
      <c r="A1284" s="17" t="str">
        <f>IF(AND(C1284&gt;='گزارش روزانه'!$F$2,C1284&lt;='گزارش روزانه'!$F$4,J1284='گزارش روزانه'!$D$6),MAX($A$1:A1283)+1,"")</f>
        <v/>
      </c>
      <c r="B1284" s="10">
        <v>1283</v>
      </c>
      <c r="C1284" s="10" t="s">
        <v>1579</v>
      </c>
      <c r="D1284" s="10" t="s">
        <v>1587</v>
      </c>
      <c r="E1284" s="11">
        <v>310362576</v>
      </c>
      <c r="F1284" s="11">
        <v>0</v>
      </c>
      <c r="G1284" s="11">
        <v>-63787359</v>
      </c>
      <c r="H12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84" s="10">
        <f>VALUE(IFERROR(MID(Table1[شرح],11,FIND("سهم",Table1[شرح])-11),0))</f>
        <v>56998</v>
      </c>
      <c r="J1284" s="10" t="str">
        <f>IFERROR(MID(Table1[شرح],FIND("سهم",Table1[شرح])+4,FIND("به نرخ",Table1[شرح])-FIND("سهم",Table1[شرح])-5),"")</f>
        <v>پالایش نفت اصفهان(شپنا1)</v>
      </c>
      <c r="K1284" s="10" t="str">
        <f>CHOOSE(MID(Table1[تاریخ],6,2),"فروردین","اردیبهشت","خرداد","تیر","مرداد","شهریور","مهر","آبان","آذر","دی","بهمن","اسفند")</f>
        <v>آبان</v>
      </c>
      <c r="L1284" s="10" t="str">
        <f>LEFT(Table1[[#All],[تاریخ]],4)</f>
        <v>1398</v>
      </c>
      <c r="M1284" s="13" t="str">
        <f>Table1[سال]&amp;"-"&amp;Table1[ماه]</f>
        <v>1398-آبان</v>
      </c>
      <c r="N1284" s="9"/>
    </row>
    <row r="1285" spans="1:14" ht="15.75" x14ac:dyDescent="0.25">
      <c r="A1285" s="17" t="str">
        <f>IF(AND(C1285&gt;='گزارش روزانه'!$F$2,C1285&lt;='گزارش روزانه'!$F$4,J1285='گزارش روزانه'!$D$6),MAX($A$1:A1284)+1,"")</f>
        <v/>
      </c>
      <c r="B1285" s="10">
        <v>1284</v>
      </c>
      <c r="C1285" s="10" t="s">
        <v>1579</v>
      </c>
      <c r="D1285" s="10" t="s">
        <v>1588</v>
      </c>
      <c r="E1285" s="11">
        <v>287527956</v>
      </c>
      <c r="F1285" s="11">
        <v>0</v>
      </c>
      <c r="G1285" s="11">
        <v>246575217</v>
      </c>
      <c r="H12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285" s="10">
        <f>VALUE(IFERROR(MID(Table1[شرح],11,FIND("سهم",Table1[شرح])-11),0))</f>
        <v>53000</v>
      </c>
      <c r="J1285" s="10" t="str">
        <f>IFERROR(MID(Table1[شرح],FIND("سهم",Table1[شرح])+4,FIND("به نرخ",Table1[شرح])-FIND("سهم",Table1[شرح])-5),"")</f>
        <v>پالایش نفت اصفهان(شپنا1)</v>
      </c>
      <c r="K1285" s="10" t="str">
        <f>CHOOSE(MID(Table1[تاریخ],6,2),"فروردین","اردیبهشت","خرداد","تیر","مرداد","شهریور","مهر","آبان","آذر","دی","بهمن","اسفند")</f>
        <v>آبان</v>
      </c>
      <c r="L1285" s="10" t="str">
        <f>LEFT(Table1[[#All],[تاریخ]],4)</f>
        <v>1398</v>
      </c>
      <c r="M1285" s="13" t="str">
        <f>Table1[سال]&amp;"-"&amp;Table1[ماه]</f>
        <v>1398-آبان</v>
      </c>
      <c r="N1285" s="9"/>
    </row>
    <row r="1286" spans="1:14" ht="15.75" x14ac:dyDescent="0.25">
      <c r="A1286" s="17" t="str">
        <f>IF(AND(C1286&gt;='گزارش روزانه'!$F$2,C1286&lt;='گزارش روزانه'!$F$4,J1286='گزارش روزانه'!$D$6),MAX($A$1:A1285)+1,"")</f>
        <v/>
      </c>
      <c r="B1286" s="10">
        <v>1285</v>
      </c>
      <c r="C1286" s="10" t="s">
        <v>1579</v>
      </c>
      <c r="D1286" s="10" t="s">
        <v>1589</v>
      </c>
      <c r="E1286" s="11">
        <v>0</v>
      </c>
      <c r="F1286" s="11">
        <v>19692002</v>
      </c>
      <c r="G1286" s="11">
        <v>534103173</v>
      </c>
      <c r="H12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86" s="10">
        <f>VALUE(IFERROR(MID(Table1[شرح],11,FIND("سهم",Table1[شرح])-11),0))</f>
        <v>1098</v>
      </c>
      <c r="J1286" s="10" t="str">
        <f>IFERROR(MID(Table1[شرح],FIND("سهم",Table1[شرح])+4,FIND("به نرخ",Table1[شرح])-FIND("سهم",Table1[شرح])-5),"")</f>
        <v>تولید ژلاتین کپسول ایران(دکپسول1)</v>
      </c>
      <c r="K1286" s="10" t="str">
        <f>CHOOSE(MID(Table1[تاریخ],6,2),"فروردین","اردیبهشت","خرداد","تیر","مرداد","شهریور","مهر","آبان","آذر","دی","بهمن","اسفند")</f>
        <v>آبان</v>
      </c>
      <c r="L1286" s="10" t="str">
        <f>LEFT(Table1[[#All],[تاریخ]],4)</f>
        <v>1398</v>
      </c>
      <c r="M1286" s="13" t="str">
        <f>Table1[سال]&amp;"-"&amp;Table1[ماه]</f>
        <v>1398-آبان</v>
      </c>
      <c r="N1286" s="9"/>
    </row>
    <row r="1287" spans="1:14" ht="15.75" x14ac:dyDescent="0.25">
      <c r="A1287" s="17" t="str">
        <f>IF(AND(C1287&gt;='گزارش روزانه'!$F$2,C1287&lt;='گزارش روزانه'!$F$4,J1287='گزارش روزانه'!$D$6),MAX($A$1:A1286)+1,"")</f>
        <v/>
      </c>
      <c r="B1287" s="10">
        <v>1286</v>
      </c>
      <c r="C1287" s="10" t="s">
        <v>1579</v>
      </c>
      <c r="D1287" s="10" t="s">
        <v>1590</v>
      </c>
      <c r="E1287" s="11">
        <v>0</v>
      </c>
      <c r="F1287" s="11">
        <v>179812164</v>
      </c>
      <c r="G1287" s="11">
        <v>514411171</v>
      </c>
      <c r="H12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87" s="10">
        <f>VALUE(IFERROR(MID(Table1[شرح],11,FIND("سهم",Table1[شرح])-11),0))</f>
        <v>10084</v>
      </c>
      <c r="J1287" s="10" t="str">
        <f>IFERROR(MID(Table1[شرح],FIND("سهم",Table1[شرح])+4,FIND("به نرخ",Table1[شرح])-FIND("سهم",Table1[شرح])-5),"")</f>
        <v>تولید ژلاتین کپسول ایران(دکپسول1)</v>
      </c>
      <c r="K1287" s="10" t="str">
        <f>CHOOSE(MID(Table1[تاریخ],6,2),"فروردین","اردیبهشت","خرداد","تیر","مرداد","شهریور","مهر","آبان","آذر","دی","بهمن","اسفند")</f>
        <v>آبان</v>
      </c>
      <c r="L1287" s="10" t="str">
        <f>LEFT(Table1[[#All],[تاریخ]],4)</f>
        <v>1398</v>
      </c>
      <c r="M1287" s="13" t="str">
        <f>Table1[سال]&amp;"-"&amp;Table1[ماه]</f>
        <v>1398-آبان</v>
      </c>
      <c r="N1287" s="9"/>
    </row>
    <row r="1288" spans="1:14" ht="15.75" x14ac:dyDescent="0.25">
      <c r="A1288" s="17" t="str">
        <f>IF(AND(C1288&gt;='گزارش روزانه'!$F$2,C1288&lt;='گزارش روزانه'!$F$4,J1288='گزارش روزانه'!$D$6),MAX($A$1:A1287)+1,"")</f>
        <v/>
      </c>
      <c r="B1288" s="10">
        <v>1287</v>
      </c>
      <c r="C1288" s="10" t="s">
        <v>1579</v>
      </c>
      <c r="D1288" s="10" t="s">
        <v>1591</v>
      </c>
      <c r="E1288" s="11">
        <v>0</v>
      </c>
      <c r="F1288" s="11">
        <v>5332797</v>
      </c>
      <c r="G1288" s="11">
        <v>334599007</v>
      </c>
      <c r="H12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88" s="10">
        <f>VALUE(IFERROR(MID(Table1[شرح],11,FIND("سهم",Table1[شرح])-11),0))</f>
        <v>300</v>
      </c>
      <c r="J1288" s="10" t="str">
        <f>IFERROR(MID(Table1[شرح],FIND("سهم",Table1[شرح])+4,FIND("به نرخ",Table1[شرح])-FIND("سهم",Table1[شرح])-5),"")</f>
        <v>تولید ژلاتین کپسول ایران(دکپسول1)</v>
      </c>
      <c r="K1288" s="10" t="str">
        <f>CHOOSE(MID(Table1[تاریخ],6,2),"فروردین","اردیبهشت","خرداد","تیر","مرداد","شهریور","مهر","آبان","آذر","دی","بهمن","اسفند")</f>
        <v>آبان</v>
      </c>
      <c r="L1288" s="10" t="str">
        <f>LEFT(Table1[[#All],[تاریخ]],4)</f>
        <v>1398</v>
      </c>
      <c r="M1288" s="13" t="str">
        <f>Table1[سال]&amp;"-"&amp;Table1[ماه]</f>
        <v>1398-آبان</v>
      </c>
      <c r="N1288" s="9"/>
    </row>
    <row r="1289" spans="1:14" ht="15.75" x14ac:dyDescent="0.25">
      <c r="A1289" s="17" t="str">
        <f>IF(AND(C1289&gt;='گزارش روزانه'!$F$2,C1289&lt;='گزارش روزانه'!$F$4,J1289='گزارش روزانه'!$D$6),MAX($A$1:A1288)+1,"")</f>
        <v/>
      </c>
      <c r="B1289" s="10">
        <v>1288</v>
      </c>
      <c r="C1289" s="10" t="s">
        <v>1579</v>
      </c>
      <c r="D1289" s="10" t="s">
        <v>1592</v>
      </c>
      <c r="E1289" s="11">
        <v>0</v>
      </c>
      <c r="F1289" s="11">
        <v>28084489</v>
      </c>
      <c r="G1289" s="11">
        <v>329266210</v>
      </c>
      <c r="H12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89" s="10">
        <f>VALUE(IFERROR(MID(Table1[شرح],11,FIND("سهم",Table1[شرح])-11),0))</f>
        <v>1580</v>
      </c>
      <c r="J1289" s="10" t="str">
        <f>IFERROR(MID(Table1[شرح],FIND("سهم",Table1[شرح])+4,FIND("به نرخ",Table1[شرح])-FIND("سهم",Table1[شرح])-5),"")</f>
        <v>تولید ژلاتین کپسول ایران(دکپسول1)</v>
      </c>
      <c r="K1289" s="10" t="str">
        <f>CHOOSE(MID(Table1[تاریخ],6,2),"فروردین","اردیبهشت","خرداد","تیر","مرداد","شهریور","مهر","آبان","آذر","دی","بهمن","اسفند")</f>
        <v>آبان</v>
      </c>
      <c r="L1289" s="10" t="str">
        <f>LEFT(Table1[[#All],[تاریخ]],4)</f>
        <v>1398</v>
      </c>
      <c r="M1289" s="13" t="str">
        <f>Table1[سال]&amp;"-"&amp;Table1[ماه]</f>
        <v>1398-آبان</v>
      </c>
      <c r="N1289" s="9"/>
    </row>
    <row r="1290" spans="1:14" ht="15.75" x14ac:dyDescent="0.25">
      <c r="A1290" s="17" t="str">
        <f>IF(AND(C1290&gt;='گزارش روزانه'!$F$2,C1290&lt;='گزارش روزانه'!$F$4,J1290='گزارش روزانه'!$D$6),MAX($A$1:A1289)+1,"")</f>
        <v/>
      </c>
      <c r="B1290" s="10">
        <v>1289</v>
      </c>
      <c r="C1290" s="10" t="s">
        <v>1579</v>
      </c>
      <c r="D1290" s="10" t="s">
        <v>1593</v>
      </c>
      <c r="E1290" s="11">
        <v>0</v>
      </c>
      <c r="F1290" s="11">
        <v>37578013</v>
      </c>
      <c r="G1290" s="11">
        <v>301181721</v>
      </c>
      <c r="H12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0" s="10">
        <f>VALUE(IFERROR(MID(Table1[شرح],11,FIND("سهم",Table1[شرح])-11),0))</f>
        <v>2120</v>
      </c>
      <c r="J1290" s="10" t="str">
        <f>IFERROR(MID(Table1[شرح],FIND("سهم",Table1[شرح])+4,FIND("به نرخ",Table1[شرح])-FIND("سهم",Table1[شرح])-5),"")</f>
        <v>تولید ژلاتین کپسول ایران(دکپسول1)</v>
      </c>
      <c r="K1290" s="10" t="str">
        <f>CHOOSE(MID(Table1[تاریخ],6,2),"فروردین","اردیبهشت","خرداد","تیر","مرداد","شهریور","مهر","آبان","آذر","دی","بهمن","اسفند")</f>
        <v>آبان</v>
      </c>
      <c r="L1290" s="10" t="str">
        <f>LEFT(Table1[[#All],[تاریخ]],4)</f>
        <v>1398</v>
      </c>
      <c r="M1290" s="13" t="str">
        <f>Table1[سال]&amp;"-"&amp;Table1[ماه]</f>
        <v>1398-آبان</v>
      </c>
      <c r="N1290" s="9"/>
    </row>
    <row r="1291" spans="1:14" ht="15.75" x14ac:dyDescent="0.25">
      <c r="A1291" s="17" t="str">
        <f>IF(AND(C1291&gt;='گزارش روزانه'!$F$2,C1291&lt;='گزارش روزانه'!$F$4,J1291='گزارش روزانه'!$D$6),MAX($A$1:A1290)+1,"")</f>
        <v/>
      </c>
      <c r="B1291" s="10">
        <v>1290</v>
      </c>
      <c r="C1291" s="10" t="s">
        <v>1579</v>
      </c>
      <c r="D1291" s="10" t="s">
        <v>1594</v>
      </c>
      <c r="E1291" s="11">
        <v>0</v>
      </c>
      <c r="F1291" s="11">
        <v>22978761</v>
      </c>
      <c r="G1291" s="11">
        <v>263603708</v>
      </c>
      <c r="H12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1" s="10">
        <f>VALUE(IFERROR(MID(Table1[شرح],11,FIND("سهم",Table1[شرح])-11),0))</f>
        <v>1300</v>
      </c>
      <c r="J1291" s="10" t="str">
        <f>IFERROR(MID(Table1[شرح],FIND("سهم",Table1[شرح])+4,FIND("به نرخ",Table1[شرح])-FIND("سهم",Table1[شرح])-5),"")</f>
        <v>تولید ژلاتین کپسول ایران(دکپسول1)</v>
      </c>
      <c r="K1291" s="10" t="str">
        <f>CHOOSE(MID(Table1[تاریخ],6,2),"فروردین","اردیبهشت","خرداد","تیر","مرداد","شهریور","مهر","آبان","آذر","دی","بهمن","اسفند")</f>
        <v>آبان</v>
      </c>
      <c r="L1291" s="10" t="str">
        <f>LEFT(Table1[[#All],[تاریخ]],4)</f>
        <v>1398</v>
      </c>
      <c r="M1291" s="13" t="str">
        <f>Table1[سال]&amp;"-"&amp;Table1[ماه]</f>
        <v>1398-آبان</v>
      </c>
      <c r="N1291" s="9"/>
    </row>
    <row r="1292" spans="1:14" ht="15.75" x14ac:dyDescent="0.25">
      <c r="A1292" s="17" t="str">
        <f>IF(AND(C1292&gt;='گزارش روزانه'!$F$2,C1292&lt;='گزارش روزانه'!$F$4,J1292='گزارش روزانه'!$D$6),MAX($A$1:A1291)+1,"")</f>
        <v/>
      </c>
      <c r="B1292" s="10">
        <v>1291</v>
      </c>
      <c r="C1292" s="10" t="s">
        <v>1579</v>
      </c>
      <c r="D1292" s="10" t="s">
        <v>1595</v>
      </c>
      <c r="E1292" s="11">
        <v>0</v>
      </c>
      <c r="F1292" s="11">
        <v>112812512</v>
      </c>
      <c r="G1292" s="11">
        <v>240624947</v>
      </c>
      <c r="H12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2" s="10">
        <f>VALUE(IFERROR(MID(Table1[شرح],11,FIND("سهم",Table1[شرح])-11),0))</f>
        <v>6393</v>
      </c>
      <c r="J1292" s="10" t="str">
        <f>IFERROR(MID(Table1[شرح],FIND("سهم",Table1[شرح])+4,FIND("به نرخ",Table1[شرح])-FIND("سهم",Table1[شرح])-5),"")</f>
        <v>تولید ژلاتین کپسول ایران(دکپسول1)</v>
      </c>
      <c r="K1292" s="10" t="str">
        <f>CHOOSE(MID(Table1[تاریخ],6,2),"فروردین","اردیبهشت","خرداد","تیر","مرداد","شهریور","مهر","آبان","آذر","دی","بهمن","اسفند")</f>
        <v>آبان</v>
      </c>
      <c r="L1292" s="10" t="str">
        <f>LEFT(Table1[[#All],[تاریخ]],4)</f>
        <v>1398</v>
      </c>
      <c r="M1292" s="13" t="str">
        <f>Table1[سال]&amp;"-"&amp;Table1[ماه]</f>
        <v>1398-آبان</v>
      </c>
      <c r="N1292" s="9"/>
    </row>
    <row r="1293" spans="1:14" ht="15.75" x14ac:dyDescent="0.25">
      <c r="A1293" s="17" t="str">
        <f>IF(AND(C1293&gt;='گزارش روزانه'!$F$2,C1293&lt;='گزارش روزانه'!$F$4,J1293='گزارش روزانه'!$D$6),MAX($A$1:A1292)+1,"")</f>
        <v/>
      </c>
      <c r="B1293" s="10">
        <v>1292</v>
      </c>
      <c r="C1293" s="10" t="s">
        <v>1579</v>
      </c>
      <c r="D1293" s="10" t="s">
        <v>1596</v>
      </c>
      <c r="E1293" s="11">
        <v>0</v>
      </c>
      <c r="F1293" s="11">
        <v>155394627</v>
      </c>
      <c r="G1293" s="11">
        <v>127812435</v>
      </c>
      <c r="H12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3" s="10">
        <f>VALUE(IFERROR(MID(Table1[شرح],11,FIND("سهم",Table1[شرح])-11),0))</f>
        <v>8815</v>
      </c>
      <c r="J1293" s="10" t="str">
        <f>IFERROR(MID(Table1[شرح],FIND("سهم",Table1[شرح])+4,FIND("به نرخ",Table1[شرح])-FIND("سهم",Table1[شرح])-5),"")</f>
        <v>تولید ژلاتین کپسول ایران(دکپسول1)</v>
      </c>
      <c r="K1293" s="10" t="str">
        <f>CHOOSE(MID(Table1[تاریخ],6,2),"فروردین","اردیبهشت","خرداد","تیر","مرداد","شهریور","مهر","آبان","آذر","دی","بهمن","اسفند")</f>
        <v>آبان</v>
      </c>
      <c r="L1293" s="10" t="str">
        <f>LEFT(Table1[[#All],[تاریخ]],4)</f>
        <v>1398</v>
      </c>
      <c r="M1293" s="13" t="str">
        <f>Table1[سال]&amp;"-"&amp;Table1[ماه]</f>
        <v>1398-آبان</v>
      </c>
      <c r="N1293" s="9"/>
    </row>
    <row r="1294" spans="1:14" ht="15.75" x14ac:dyDescent="0.25">
      <c r="A1294" s="17" t="str">
        <f>IF(AND(C1294&gt;='گزارش روزانه'!$F$2,C1294&lt;='گزارش روزانه'!$F$4,J1294='گزارش روزانه'!$D$6),MAX($A$1:A1293)+1,"")</f>
        <v/>
      </c>
      <c r="B1294" s="10">
        <v>1293</v>
      </c>
      <c r="C1294" s="10" t="s">
        <v>1579</v>
      </c>
      <c r="D1294" s="10" t="s">
        <v>1597</v>
      </c>
      <c r="E1294" s="11">
        <v>0</v>
      </c>
      <c r="F1294" s="11">
        <v>39238688</v>
      </c>
      <c r="G1294" s="11">
        <v>-27582192</v>
      </c>
      <c r="H12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4" s="10">
        <f>VALUE(IFERROR(MID(Table1[شرح],11,FIND("سهم",Table1[شرح])-11),0))</f>
        <v>2226</v>
      </c>
      <c r="J1294" s="10" t="str">
        <f>IFERROR(MID(Table1[شرح],FIND("سهم",Table1[شرح])+4,FIND("به نرخ",Table1[شرح])-FIND("سهم",Table1[شرح])-5),"")</f>
        <v>تولید ژلاتین کپسول ایران(دکپسول1)</v>
      </c>
      <c r="K1294" s="10" t="str">
        <f>CHOOSE(MID(Table1[تاریخ],6,2),"فروردین","اردیبهشت","خرداد","تیر","مرداد","شهریور","مهر","آبان","آذر","دی","بهمن","اسفند")</f>
        <v>آبان</v>
      </c>
      <c r="L1294" s="10" t="str">
        <f>LEFT(Table1[[#All],[تاریخ]],4)</f>
        <v>1398</v>
      </c>
      <c r="M1294" s="13" t="str">
        <f>Table1[سال]&amp;"-"&amp;Table1[ماه]</f>
        <v>1398-آبان</v>
      </c>
      <c r="N1294" s="9"/>
    </row>
    <row r="1295" spans="1:14" ht="15.75" x14ac:dyDescent="0.25">
      <c r="A1295" s="17" t="str">
        <f>IF(AND(C1295&gt;='گزارش روزانه'!$F$2,C1295&lt;='گزارش روزانه'!$F$4,J1295='گزارش روزانه'!$D$6),MAX($A$1:A1294)+1,"")</f>
        <v/>
      </c>
      <c r="B1295" s="10">
        <v>1294</v>
      </c>
      <c r="C1295" s="10" t="s">
        <v>1579</v>
      </c>
      <c r="D1295" s="10" t="s">
        <v>1598</v>
      </c>
      <c r="E1295" s="11">
        <v>0</v>
      </c>
      <c r="F1295" s="11">
        <v>8788470</v>
      </c>
      <c r="G1295" s="11">
        <v>-66820880</v>
      </c>
      <c r="H12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5" s="10">
        <f>VALUE(IFERROR(MID(Table1[شرح],11,FIND("سهم",Table1[شرح])-11),0))</f>
        <v>500</v>
      </c>
      <c r="J1295" s="10" t="str">
        <f>IFERROR(MID(Table1[شرح],FIND("سهم",Table1[شرح])+4,FIND("به نرخ",Table1[شرح])-FIND("سهم",Table1[شرح])-5),"")</f>
        <v>تولید ژلاتین کپسول ایران(دکپسول1)</v>
      </c>
      <c r="K1295" s="10" t="str">
        <f>CHOOSE(MID(Table1[تاریخ],6,2),"فروردین","اردیبهشت","خرداد","تیر","مرداد","شهریور","مهر","آبان","آذر","دی","بهمن","اسفند")</f>
        <v>آبان</v>
      </c>
      <c r="L1295" s="10" t="str">
        <f>LEFT(Table1[[#All],[تاریخ]],4)</f>
        <v>1398</v>
      </c>
      <c r="M1295" s="13" t="str">
        <f>Table1[سال]&amp;"-"&amp;Table1[ماه]</f>
        <v>1398-آبان</v>
      </c>
      <c r="N1295" s="9"/>
    </row>
    <row r="1296" spans="1:14" ht="15.75" x14ac:dyDescent="0.25">
      <c r="A1296" s="17" t="str">
        <f>IF(AND(C1296&gt;='گزارش روزانه'!$F$2,C1296&lt;='گزارش روزانه'!$F$4,J1296='گزارش روزانه'!$D$6),MAX($A$1:A1295)+1,"")</f>
        <v/>
      </c>
      <c r="B1296" s="10">
        <v>1295</v>
      </c>
      <c r="C1296" s="10" t="s">
        <v>1579</v>
      </c>
      <c r="D1296" s="10" t="s">
        <v>1599</v>
      </c>
      <c r="E1296" s="11">
        <v>0</v>
      </c>
      <c r="F1296" s="11">
        <v>79051660</v>
      </c>
      <c r="G1296" s="11">
        <v>-75609350</v>
      </c>
      <c r="H12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6" s="10">
        <f>VALUE(IFERROR(MID(Table1[شرح],11,FIND("سهم",Table1[شرح])-11),0))</f>
        <v>4500</v>
      </c>
      <c r="J1296" s="10" t="str">
        <f>IFERROR(MID(Table1[شرح],FIND("سهم",Table1[شرح])+4,FIND("به نرخ",Table1[شرح])-FIND("سهم",Table1[شرح])-5),"")</f>
        <v>تولید ژلاتین کپسول ایران(دکپسول1)</v>
      </c>
      <c r="K1296" s="10" t="str">
        <f>CHOOSE(MID(Table1[تاریخ],6,2),"فروردین","اردیبهشت","خرداد","تیر","مرداد","شهریور","مهر","آبان","آذر","دی","بهمن","اسفند")</f>
        <v>آبان</v>
      </c>
      <c r="L1296" s="10" t="str">
        <f>LEFT(Table1[[#All],[تاریخ]],4)</f>
        <v>1398</v>
      </c>
      <c r="M1296" s="13" t="str">
        <f>Table1[سال]&amp;"-"&amp;Table1[ماه]</f>
        <v>1398-آبان</v>
      </c>
      <c r="N1296" s="9"/>
    </row>
    <row r="1297" spans="1:14" ht="15.75" x14ac:dyDescent="0.25">
      <c r="A1297" s="17" t="str">
        <f>IF(AND(C1297&gt;='گزارش روزانه'!$F$2,C1297&lt;='گزارش روزانه'!$F$4,J1297='گزارش روزانه'!$D$6),MAX($A$1:A1296)+1,"")</f>
        <v/>
      </c>
      <c r="B1297" s="10">
        <v>1296</v>
      </c>
      <c r="C1297" s="10" t="s">
        <v>1579</v>
      </c>
      <c r="D1297" s="10" t="s">
        <v>1600</v>
      </c>
      <c r="E1297" s="11">
        <v>0</v>
      </c>
      <c r="F1297" s="11">
        <v>138740466</v>
      </c>
      <c r="G1297" s="11">
        <v>-154661010</v>
      </c>
      <c r="H12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7" s="10">
        <f>VALUE(IFERROR(MID(Table1[شرح],11,FIND("سهم",Table1[شرح])-11),0))</f>
        <v>7900</v>
      </c>
      <c r="J1297" s="10" t="str">
        <f>IFERROR(MID(Table1[شرح],FIND("سهم",Table1[شرح])+4,FIND("به نرخ",Table1[شرح])-FIND("سهم",Table1[شرح])-5),"")</f>
        <v>تولید ژلاتین کپسول ایران(دکپسول1)</v>
      </c>
      <c r="K1297" s="10" t="str">
        <f>CHOOSE(MID(Table1[تاریخ],6,2),"فروردین","اردیبهشت","خرداد","تیر","مرداد","شهریور","مهر","آبان","آذر","دی","بهمن","اسفند")</f>
        <v>آبان</v>
      </c>
      <c r="L1297" s="10" t="str">
        <f>LEFT(Table1[[#All],[تاریخ]],4)</f>
        <v>1398</v>
      </c>
      <c r="M1297" s="13" t="str">
        <f>Table1[سال]&amp;"-"&amp;Table1[ماه]</f>
        <v>1398-آبان</v>
      </c>
      <c r="N1297" s="9"/>
    </row>
    <row r="1298" spans="1:14" ht="15.75" x14ac:dyDescent="0.25">
      <c r="A1298" s="17" t="str">
        <f>IF(AND(C1298&gt;='گزارش روزانه'!$F$2,C1298&lt;='گزارش روزانه'!$F$4,J1298='گزارش روزانه'!$D$6),MAX($A$1:A1297)+1,"")</f>
        <v/>
      </c>
      <c r="B1298" s="10">
        <v>1297</v>
      </c>
      <c r="C1298" s="10" t="s">
        <v>1579</v>
      </c>
      <c r="D1298" s="10" t="s">
        <v>1601</v>
      </c>
      <c r="E1298" s="11">
        <v>0</v>
      </c>
      <c r="F1298" s="11">
        <v>15793402</v>
      </c>
      <c r="G1298" s="11">
        <v>-293401476</v>
      </c>
      <c r="H12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8" s="10">
        <f>VALUE(IFERROR(MID(Table1[شرح],11,FIND("سهم",Table1[شرح])-11),0))</f>
        <v>900</v>
      </c>
      <c r="J1298" s="10" t="str">
        <f>IFERROR(MID(Table1[شرح],FIND("سهم",Table1[شرح])+4,FIND("به نرخ",Table1[شرح])-FIND("سهم",Table1[شرح])-5),"")</f>
        <v>تولید ژلاتین کپسول ایران(دکپسول1)</v>
      </c>
      <c r="K1298" s="10" t="str">
        <f>CHOOSE(MID(Table1[تاریخ],6,2),"فروردین","اردیبهشت","خرداد","تیر","مرداد","شهریور","مهر","آبان","آذر","دی","بهمن","اسفند")</f>
        <v>آبان</v>
      </c>
      <c r="L1298" s="10" t="str">
        <f>LEFT(Table1[[#All],[تاریخ]],4)</f>
        <v>1398</v>
      </c>
      <c r="M1298" s="13" t="str">
        <f>Table1[سال]&amp;"-"&amp;Table1[ماه]</f>
        <v>1398-آبان</v>
      </c>
      <c r="N1298" s="9"/>
    </row>
    <row r="1299" spans="1:14" ht="15.75" x14ac:dyDescent="0.25">
      <c r="A1299" s="17" t="str">
        <f>IF(AND(C1299&gt;='گزارش روزانه'!$F$2,C1299&lt;='گزارش روزانه'!$F$4,J1299='گزارش روزانه'!$D$6),MAX($A$1:A1298)+1,"")</f>
        <v/>
      </c>
      <c r="B1299" s="10">
        <v>1298</v>
      </c>
      <c r="C1299" s="10" t="s">
        <v>1579</v>
      </c>
      <c r="D1299" s="10" t="s">
        <v>1602</v>
      </c>
      <c r="E1299" s="11">
        <v>0</v>
      </c>
      <c r="F1299" s="11">
        <v>28952932</v>
      </c>
      <c r="G1299" s="11">
        <v>-309194878</v>
      </c>
      <c r="H12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299" s="10">
        <f>VALUE(IFERROR(MID(Table1[شرح],11,FIND("سهم",Table1[شرح])-11),0))</f>
        <v>1650</v>
      </c>
      <c r="J1299" s="10" t="str">
        <f>IFERROR(MID(Table1[شرح],FIND("سهم",Table1[شرح])+4,FIND("به نرخ",Table1[شرح])-FIND("سهم",Table1[شرح])-5),"")</f>
        <v>تولید ژلاتین کپسول ایران(دکپسول1)</v>
      </c>
      <c r="K1299" s="10" t="str">
        <f>CHOOSE(MID(Table1[تاریخ],6,2),"فروردین","اردیبهشت","خرداد","تیر","مرداد","شهریور","مهر","آبان","آذر","دی","بهمن","اسفند")</f>
        <v>آبان</v>
      </c>
      <c r="L1299" s="10" t="str">
        <f>LEFT(Table1[[#All],[تاریخ]],4)</f>
        <v>1398</v>
      </c>
      <c r="M1299" s="13" t="str">
        <f>Table1[سال]&amp;"-"&amp;Table1[ماه]</f>
        <v>1398-آبان</v>
      </c>
      <c r="N1299" s="9"/>
    </row>
    <row r="1300" spans="1:14" ht="15.75" x14ac:dyDescent="0.25">
      <c r="A1300" s="17" t="str">
        <f>IF(AND(C1300&gt;='گزارش روزانه'!$F$2,C1300&lt;='گزارش روزانه'!$F$4,J1300='گزارش روزانه'!$D$6),MAX($A$1:A1299)+1,"")</f>
        <v/>
      </c>
      <c r="B1300" s="10">
        <v>1299</v>
      </c>
      <c r="C1300" s="10" t="s">
        <v>1579</v>
      </c>
      <c r="D1300" s="10" t="s">
        <v>1603</v>
      </c>
      <c r="E1300" s="11">
        <v>0</v>
      </c>
      <c r="F1300" s="11">
        <v>22102028</v>
      </c>
      <c r="G1300" s="11">
        <v>-338147810</v>
      </c>
      <c r="H13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0" s="10">
        <f>VALUE(IFERROR(MID(Table1[شرح],11,FIND("سهم",Table1[شرح])-11),0))</f>
        <v>1260</v>
      </c>
      <c r="J1300" s="10" t="str">
        <f>IFERROR(MID(Table1[شرح],FIND("سهم",Table1[شرح])+4,FIND("به نرخ",Table1[شرح])-FIND("سهم",Table1[شرح])-5),"")</f>
        <v>تولید ژلاتین کپسول ایران(دکپسول1)</v>
      </c>
      <c r="K1300" s="10" t="str">
        <f>CHOOSE(MID(Table1[تاریخ],6,2),"فروردین","اردیبهشت","خرداد","تیر","مرداد","شهریور","مهر","آبان","آذر","دی","بهمن","اسفند")</f>
        <v>آبان</v>
      </c>
      <c r="L1300" s="10" t="str">
        <f>LEFT(Table1[[#All],[تاریخ]],4)</f>
        <v>1398</v>
      </c>
      <c r="M1300" s="13" t="str">
        <f>Table1[سال]&amp;"-"&amp;Table1[ماه]</f>
        <v>1398-آبان</v>
      </c>
      <c r="N1300" s="9"/>
    </row>
    <row r="1301" spans="1:14" ht="15.75" x14ac:dyDescent="0.25">
      <c r="A1301" s="17" t="str">
        <f>IF(AND(C1301&gt;='گزارش روزانه'!$F$2,C1301&lt;='گزارش روزانه'!$F$4,J1301='گزارش روزانه'!$D$6),MAX($A$1:A1300)+1,"")</f>
        <v/>
      </c>
      <c r="B1301" s="10">
        <v>1300</v>
      </c>
      <c r="C1301" s="10" t="s">
        <v>1579</v>
      </c>
      <c r="D1301" s="10" t="s">
        <v>1604</v>
      </c>
      <c r="E1301" s="11">
        <v>0</v>
      </c>
      <c r="F1301" s="11">
        <v>26308964</v>
      </c>
      <c r="G1301" s="11">
        <v>-360249838</v>
      </c>
      <c r="H13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1" s="10">
        <f>VALUE(IFERROR(MID(Table1[شرح],11,FIND("سهم",Table1[شرح])-11),0))</f>
        <v>1500</v>
      </c>
      <c r="J1301" s="10" t="str">
        <f>IFERROR(MID(Table1[شرح],FIND("سهم",Table1[شرح])+4,FIND("به نرخ",Table1[شرح])-FIND("سهم",Table1[شرح])-5),"")</f>
        <v>تولید ژلاتین کپسول ایران(دکپسول1)</v>
      </c>
      <c r="K1301" s="10" t="str">
        <f>CHOOSE(MID(Table1[تاریخ],6,2),"فروردین","اردیبهشت","خرداد","تیر","مرداد","شهریور","مهر","آبان","آذر","دی","بهمن","اسفند")</f>
        <v>آبان</v>
      </c>
      <c r="L1301" s="10" t="str">
        <f>LEFT(Table1[[#All],[تاریخ]],4)</f>
        <v>1398</v>
      </c>
      <c r="M1301" s="13" t="str">
        <f>Table1[سال]&amp;"-"&amp;Table1[ماه]</f>
        <v>1398-آبان</v>
      </c>
      <c r="N1301" s="9"/>
    </row>
    <row r="1302" spans="1:14" ht="15.75" x14ac:dyDescent="0.25">
      <c r="A1302" s="17" t="str">
        <f>IF(AND(C1302&gt;='گزارش روزانه'!$F$2,C1302&lt;='گزارش روزانه'!$F$4,J1302='گزارش روزانه'!$D$6),MAX($A$1:A1301)+1,"")</f>
        <v/>
      </c>
      <c r="B1302" s="10">
        <v>1301</v>
      </c>
      <c r="C1302" s="10" t="s">
        <v>1579</v>
      </c>
      <c r="D1302" s="10" t="s">
        <v>1605</v>
      </c>
      <c r="E1302" s="11">
        <v>0</v>
      </c>
      <c r="F1302" s="11">
        <v>8769163</v>
      </c>
      <c r="G1302" s="11">
        <v>-386558802</v>
      </c>
      <c r="H13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2" s="10">
        <f>VALUE(IFERROR(MID(Table1[شرح],11,FIND("سهم",Table1[شرح])-11),0))</f>
        <v>500</v>
      </c>
      <c r="J1302" s="10" t="str">
        <f>IFERROR(MID(Table1[شرح],FIND("سهم",Table1[شرح])+4,FIND("به نرخ",Table1[شرح])-FIND("سهم",Table1[شرح])-5),"")</f>
        <v>تولید ژلاتین کپسول ایران(دکپسول1)</v>
      </c>
      <c r="K1302" s="10" t="str">
        <f>CHOOSE(MID(Table1[تاریخ],6,2),"فروردین","اردیبهشت","خرداد","تیر","مرداد","شهریور","مهر","آبان","آذر","دی","بهمن","اسفند")</f>
        <v>آبان</v>
      </c>
      <c r="L1302" s="10" t="str">
        <f>LEFT(Table1[[#All],[تاریخ]],4)</f>
        <v>1398</v>
      </c>
      <c r="M1302" s="13" t="str">
        <f>Table1[سال]&amp;"-"&amp;Table1[ماه]</f>
        <v>1398-آبان</v>
      </c>
      <c r="N1302" s="9"/>
    </row>
    <row r="1303" spans="1:14" ht="15.75" x14ac:dyDescent="0.25">
      <c r="A1303" s="17" t="str">
        <f>IF(AND(C1303&gt;='گزارش روزانه'!$F$2,C1303&lt;='گزارش روزانه'!$F$4,J1303='گزارش روزانه'!$D$6),MAX($A$1:A1302)+1,"")</f>
        <v/>
      </c>
      <c r="B1303" s="10">
        <v>1302</v>
      </c>
      <c r="C1303" s="10" t="s">
        <v>1579</v>
      </c>
      <c r="D1303" s="10" t="s">
        <v>1606</v>
      </c>
      <c r="E1303" s="11">
        <v>0</v>
      </c>
      <c r="F1303" s="11">
        <v>213552078</v>
      </c>
      <c r="G1303" s="11">
        <v>-395327965</v>
      </c>
      <c r="H13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3" s="10">
        <f>VALUE(IFERROR(MID(Table1[شرح],11,FIND("سهم",Table1[شرح])-11),0))</f>
        <v>12177</v>
      </c>
      <c r="J1303" s="10" t="str">
        <f>IFERROR(MID(Table1[شرح],FIND("سهم",Table1[شرح])+4,FIND("به نرخ",Table1[شرح])-FIND("سهم",Table1[شرح])-5),"")</f>
        <v>تولید ژلاتین کپسول ایران(دکپسول1)</v>
      </c>
      <c r="K1303" s="10" t="str">
        <f>CHOOSE(MID(Table1[تاریخ],6,2),"فروردین","اردیبهشت","خرداد","تیر","مرداد","شهریور","مهر","آبان","آذر","دی","بهمن","اسفند")</f>
        <v>آبان</v>
      </c>
      <c r="L1303" s="10" t="str">
        <f>LEFT(Table1[[#All],[تاریخ]],4)</f>
        <v>1398</v>
      </c>
      <c r="M1303" s="13" t="str">
        <f>Table1[سال]&amp;"-"&amp;Table1[ماه]</f>
        <v>1398-آبان</v>
      </c>
      <c r="N1303" s="9"/>
    </row>
    <row r="1304" spans="1:14" ht="15.75" x14ac:dyDescent="0.25">
      <c r="A1304" s="17" t="str">
        <f>IF(AND(C1304&gt;='گزارش روزانه'!$F$2,C1304&lt;='گزارش روزانه'!$F$4,J1304='گزارش روزانه'!$D$6),MAX($A$1:A1303)+1,"")</f>
        <v/>
      </c>
      <c r="B1304" s="10">
        <v>1303</v>
      </c>
      <c r="C1304" s="10" t="s">
        <v>1579</v>
      </c>
      <c r="D1304" s="10" t="s">
        <v>1607</v>
      </c>
      <c r="E1304" s="11">
        <v>0</v>
      </c>
      <c r="F1304" s="11">
        <v>8414118</v>
      </c>
      <c r="G1304" s="11">
        <v>-608880043</v>
      </c>
      <c r="H13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4" s="10">
        <f>VALUE(IFERROR(MID(Table1[شرح],11,FIND("سهم",Table1[شرح])-11),0))</f>
        <v>480</v>
      </c>
      <c r="J1304" s="10" t="str">
        <f>IFERROR(MID(Table1[شرح],FIND("سهم",Table1[شرح])+4,FIND("به نرخ",Table1[شرح])-FIND("سهم",Table1[شرح])-5),"")</f>
        <v>تولید ژلاتین کپسول ایران(دکپسول1)</v>
      </c>
      <c r="K1304" s="10" t="str">
        <f>CHOOSE(MID(Table1[تاریخ],6,2),"فروردین","اردیبهشت","خرداد","تیر","مرداد","شهریور","مهر","آبان","آذر","دی","بهمن","اسفند")</f>
        <v>آبان</v>
      </c>
      <c r="L1304" s="10" t="str">
        <f>LEFT(Table1[[#All],[تاریخ]],4)</f>
        <v>1398</v>
      </c>
      <c r="M1304" s="13" t="str">
        <f>Table1[سال]&amp;"-"&amp;Table1[ماه]</f>
        <v>1398-آبان</v>
      </c>
      <c r="N1304" s="9"/>
    </row>
    <row r="1305" spans="1:14" ht="15.75" x14ac:dyDescent="0.25">
      <c r="A1305" s="17" t="str">
        <f>IF(AND(C1305&gt;='گزارش روزانه'!$F$2,C1305&lt;='گزارش روزانه'!$F$4,J1305='گزارش روزانه'!$D$6),MAX($A$1:A1304)+1,"")</f>
        <v/>
      </c>
      <c r="B1305" s="10">
        <v>1304</v>
      </c>
      <c r="C1305" s="10" t="s">
        <v>1579</v>
      </c>
      <c r="D1305" s="10" t="s">
        <v>1608</v>
      </c>
      <c r="E1305" s="11">
        <v>0</v>
      </c>
      <c r="F1305" s="11">
        <v>14092853</v>
      </c>
      <c r="G1305" s="11">
        <v>-617294161</v>
      </c>
      <c r="H13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5" s="10">
        <f>VALUE(IFERROR(MID(Table1[شرح],11,FIND("سهم",Table1[شرح])-11),0))</f>
        <v>804</v>
      </c>
      <c r="J1305" s="10" t="str">
        <f>IFERROR(MID(Table1[شرح],FIND("سهم",Table1[شرح])+4,FIND("به نرخ",Table1[شرح])-FIND("سهم",Table1[شرح])-5),"")</f>
        <v>تولید ژلاتین کپسول ایران(دکپسول1)</v>
      </c>
      <c r="K1305" s="10" t="str">
        <f>CHOOSE(MID(Table1[تاریخ],6,2),"فروردین","اردیبهشت","خرداد","تیر","مرداد","شهریور","مهر","آبان","آذر","دی","بهمن","اسفند")</f>
        <v>آبان</v>
      </c>
      <c r="L1305" s="10" t="str">
        <f>LEFT(Table1[[#All],[تاریخ]],4)</f>
        <v>1398</v>
      </c>
      <c r="M1305" s="13" t="str">
        <f>Table1[سال]&amp;"-"&amp;Table1[ماه]</f>
        <v>1398-آبان</v>
      </c>
      <c r="N1305" s="9"/>
    </row>
    <row r="1306" spans="1:14" ht="15.75" x14ac:dyDescent="0.25">
      <c r="A1306" s="17" t="str">
        <f>IF(AND(C1306&gt;='گزارش روزانه'!$F$2,C1306&lt;='گزارش روزانه'!$F$4,J1306='گزارش روزانه'!$D$6),MAX($A$1:A1305)+1,"")</f>
        <v/>
      </c>
      <c r="B1306" s="10">
        <v>1305</v>
      </c>
      <c r="C1306" s="10" t="s">
        <v>1579</v>
      </c>
      <c r="D1306" s="10" t="s">
        <v>1609</v>
      </c>
      <c r="E1306" s="11">
        <v>0</v>
      </c>
      <c r="F1306" s="11">
        <v>278055124</v>
      </c>
      <c r="G1306" s="11">
        <v>-631387014</v>
      </c>
      <c r="H13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6" s="10">
        <f>VALUE(IFERROR(MID(Table1[شرح],11,FIND("سهم",Table1[شرح])-11),0))</f>
        <v>15864</v>
      </c>
      <c r="J1306" s="10" t="str">
        <f>IFERROR(MID(Table1[شرح],FIND("سهم",Table1[شرح])+4,FIND("به نرخ",Table1[شرح])-FIND("سهم",Table1[شرح])-5),"")</f>
        <v>تولید ژلاتین کپسول ایران(دکپسول1)</v>
      </c>
      <c r="K1306" s="10" t="str">
        <f>CHOOSE(MID(Table1[تاریخ],6,2),"فروردین","اردیبهشت","خرداد","تیر","مرداد","شهریور","مهر","آبان","آذر","دی","بهمن","اسفند")</f>
        <v>آبان</v>
      </c>
      <c r="L1306" s="10" t="str">
        <f>LEFT(Table1[[#All],[تاریخ]],4)</f>
        <v>1398</v>
      </c>
      <c r="M1306" s="13" t="str">
        <f>Table1[سال]&amp;"-"&amp;Table1[ماه]</f>
        <v>1398-آبان</v>
      </c>
      <c r="N1306" s="9"/>
    </row>
    <row r="1307" spans="1:14" ht="15.75" x14ac:dyDescent="0.25">
      <c r="A1307" s="17" t="str">
        <f>IF(AND(C1307&gt;='گزارش روزانه'!$F$2,C1307&lt;='گزارش روزانه'!$F$4,J1307='گزارش روزانه'!$D$6),MAX($A$1:A1306)+1,"")</f>
        <v/>
      </c>
      <c r="B1307" s="10">
        <v>1306</v>
      </c>
      <c r="C1307" s="10" t="s">
        <v>1579</v>
      </c>
      <c r="D1307" s="10" t="s">
        <v>1610</v>
      </c>
      <c r="E1307" s="11">
        <v>0</v>
      </c>
      <c r="F1307" s="11">
        <v>25820842</v>
      </c>
      <c r="G1307" s="11">
        <v>-909442138</v>
      </c>
      <c r="H13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7" s="10">
        <f>VALUE(IFERROR(MID(Table1[شرح],11,FIND("سهم",Table1[شرح])-11),0))</f>
        <v>1474</v>
      </c>
      <c r="J1307" s="10" t="str">
        <f>IFERROR(MID(Table1[شرح],FIND("سهم",Table1[شرح])+4,FIND("به نرخ",Table1[شرح])-FIND("سهم",Table1[شرح])-5),"")</f>
        <v>تولید ژلاتین کپسول ایران(دکپسول1)</v>
      </c>
      <c r="K1307" s="10" t="str">
        <f>CHOOSE(MID(Table1[تاریخ],6,2),"فروردین","اردیبهشت","خرداد","تیر","مرداد","شهریور","مهر","آبان","آذر","دی","بهمن","اسفند")</f>
        <v>آبان</v>
      </c>
      <c r="L1307" s="10" t="str">
        <f>LEFT(Table1[[#All],[تاریخ]],4)</f>
        <v>1398</v>
      </c>
      <c r="M1307" s="13" t="str">
        <f>Table1[سال]&amp;"-"&amp;Table1[ماه]</f>
        <v>1398-آبان</v>
      </c>
      <c r="N1307" s="9"/>
    </row>
    <row r="1308" spans="1:14" ht="15.75" x14ac:dyDescent="0.25">
      <c r="A1308" s="17" t="str">
        <f>IF(AND(C1308&gt;='گزارش روزانه'!$F$2,C1308&lt;='گزارش روزانه'!$F$4,J1308='گزارش روزانه'!$D$6),MAX($A$1:A1307)+1,"")</f>
        <v/>
      </c>
      <c r="B1308" s="10">
        <v>1307</v>
      </c>
      <c r="C1308" s="10" t="s">
        <v>1579</v>
      </c>
      <c r="D1308" s="10" t="s">
        <v>1611</v>
      </c>
      <c r="E1308" s="11">
        <v>0</v>
      </c>
      <c r="F1308" s="11">
        <v>1400612</v>
      </c>
      <c r="G1308" s="11">
        <v>-935262980</v>
      </c>
      <c r="H13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8" s="10">
        <f>VALUE(IFERROR(MID(Table1[شرح],11,FIND("سهم",Table1[شرح])-11),0))</f>
        <v>80</v>
      </c>
      <c r="J1308" s="10" t="str">
        <f>IFERROR(MID(Table1[شرح],FIND("سهم",Table1[شرح])+4,FIND("به نرخ",Table1[شرح])-FIND("سهم",Table1[شرح])-5),"")</f>
        <v>تولید ژلاتین کپسول ایران(دکپسول1)</v>
      </c>
      <c r="K1308" s="10" t="str">
        <f>CHOOSE(MID(Table1[تاریخ],6,2),"فروردین","اردیبهشت","خرداد","تیر","مرداد","شهریور","مهر","آبان","آذر","دی","بهمن","اسفند")</f>
        <v>آبان</v>
      </c>
      <c r="L1308" s="10" t="str">
        <f>LEFT(Table1[[#All],[تاریخ]],4)</f>
        <v>1398</v>
      </c>
      <c r="M1308" s="13" t="str">
        <f>Table1[سال]&amp;"-"&amp;Table1[ماه]</f>
        <v>1398-آبان</v>
      </c>
      <c r="N1308" s="9"/>
    </row>
    <row r="1309" spans="1:14" ht="15.75" x14ac:dyDescent="0.25">
      <c r="A1309" s="17" t="str">
        <f>IF(AND(C1309&gt;='گزارش روزانه'!$F$2,C1309&lt;='گزارش روزانه'!$F$4,J1309='گزارش روزانه'!$D$6),MAX($A$1:A1308)+1,"")</f>
        <v/>
      </c>
      <c r="B1309" s="10">
        <v>1308</v>
      </c>
      <c r="C1309" s="10" t="s">
        <v>1579</v>
      </c>
      <c r="D1309" s="10" t="s">
        <v>1612</v>
      </c>
      <c r="E1309" s="11">
        <v>0</v>
      </c>
      <c r="F1309" s="11">
        <v>94519773</v>
      </c>
      <c r="G1309" s="11">
        <v>-936663592</v>
      </c>
      <c r="H13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09" s="10">
        <f>VALUE(IFERROR(MID(Table1[شرح],11,FIND("سهم",Table1[شرح])-11),0))</f>
        <v>5400</v>
      </c>
      <c r="J1309" s="10" t="str">
        <f>IFERROR(MID(Table1[شرح],FIND("سهم",Table1[شرح])+4,FIND("به نرخ",Table1[شرح])-FIND("سهم",Table1[شرح])-5),"")</f>
        <v>تولید ژلاتین کپسول ایران(دکپسول1)</v>
      </c>
      <c r="K1309" s="10" t="str">
        <f>CHOOSE(MID(Table1[تاریخ],6,2),"فروردین","اردیبهشت","خرداد","تیر","مرداد","شهریور","مهر","آبان","آذر","دی","بهمن","اسفند")</f>
        <v>آبان</v>
      </c>
      <c r="L1309" s="10" t="str">
        <f>LEFT(Table1[[#All],[تاریخ]],4)</f>
        <v>1398</v>
      </c>
      <c r="M1309" s="13" t="str">
        <f>Table1[سال]&amp;"-"&amp;Table1[ماه]</f>
        <v>1398-آبان</v>
      </c>
      <c r="N1309" s="9"/>
    </row>
    <row r="1310" spans="1:14" ht="15.75" x14ac:dyDescent="0.25">
      <c r="A1310" s="17" t="str">
        <f>IF(AND(C1310&gt;='گزارش روزانه'!$F$2,C1310&lt;='گزارش روزانه'!$F$4,J1310='گزارش روزانه'!$D$6),MAX($A$1:A1309)+1,"")</f>
        <v/>
      </c>
      <c r="B1310" s="10">
        <v>1309</v>
      </c>
      <c r="C1310" s="10" t="s">
        <v>1579</v>
      </c>
      <c r="D1310" s="10" t="s">
        <v>1613</v>
      </c>
      <c r="E1310" s="11">
        <v>0</v>
      </c>
      <c r="F1310" s="11">
        <v>11306728</v>
      </c>
      <c r="G1310" s="11">
        <v>-1031183365</v>
      </c>
      <c r="H13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0" s="10">
        <f>VALUE(IFERROR(MID(Table1[شرح],11,FIND("سهم",Table1[شرح])-11),0))</f>
        <v>646</v>
      </c>
      <c r="J1310" s="10" t="str">
        <f>IFERROR(MID(Table1[شرح],FIND("سهم",Table1[شرح])+4,FIND("به نرخ",Table1[شرح])-FIND("سهم",Table1[شرح])-5),"")</f>
        <v>تولید ژلاتین کپسول ایران(دکپسول1)</v>
      </c>
      <c r="K1310" s="10" t="str">
        <f>CHOOSE(MID(Table1[تاریخ],6,2),"فروردین","اردیبهشت","خرداد","تیر","مرداد","شهریور","مهر","آبان","آذر","دی","بهمن","اسفند")</f>
        <v>آبان</v>
      </c>
      <c r="L1310" s="10" t="str">
        <f>LEFT(Table1[[#All],[تاریخ]],4)</f>
        <v>1398</v>
      </c>
      <c r="M1310" s="13" t="str">
        <f>Table1[سال]&amp;"-"&amp;Table1[ماه]</f>
        <v>1398-آبان</v>
      </c>
      <c r="N1310" s="9"/>
    </row>
    <row r="1311" spans="1:14" ht="15.75" x14ac:dyDescent="0.25">
      <c r="A1311" s="17" t="str">
        <f>IF(AND(C1311&gt;='گزارش روزانه'!$F$2,C1311&lt;='گزارش روزانه'!$F$4,J1311='گزارش روزانه'!$D$6),MAX($A$1:A1310)+1,"")</f>
        <v/>
      </c>
      <c r="B1311" s="10">
        <v>1310</v>
      </c>
      <c r="C1311" s="10" t="s">
        <v>1579</v>
      </c>
      <c r="D1311" s="10" t="s">
        <v>1614</v>
      </c>
      <c r="E1311" s="11">
        <v>0</v>
      </c>
      <c r="F1311" s="11">
        <v>157506197</v>
      </c>
      <c r="G1311" s="11">
        <v>-1042490093</v>
      </c>
      <c r="H13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1" s="10">
        <f>VALUE(IFERROR(MID(Table1[شرح],11,FIND("سهم",Table1[شرح])-11),0))</f>
        <v>9000</v>
      </c>
      <c r="J1311" s="10" t="str">
        <f>IFERROR(MID(Table1[شرح],FIND("سهم",Table1[شرح])+4,FIND("به نرخ",Table1[شرح])-FIND("سهم",Table1[شرح])-5),"")</f>
        <v>تولید ژلاتین کپسول ایران(دکپسول1)</v>
      </c>
      <c r="K1311" s="10" t="str">
        <f>CHOOSE(MID(Table1[تاریخ],6,2),"فروردین","اردیبهشت","خرداد","تیر","مرداد","شهریور","مهر","آبان","آذر","دی","بهمن","اسفند")</f>
        <v>آبان</v>
      </c>
      <c r="L1311" s="10" t="str">
        <f>LEFT(Table1[[#All],[تاریخ]],4)</f>
        <v>1398</v>
      </c>
      <c r="M1311" s="13" t="str">
        <f>Table1[سال]&amp;"-"&amp;Table1[ماه]</f>
        <v>1398-آبان</v>
      </c>
      <c r="N1311" s="9"/>
    </row>
    <row r="1312" spans="1:14" ht="15.75" x14ac:dyDescent="0.25">
      <c r="A1312" s="17" t="str">
        <f>IF(AND(C1312&gt;='گزارش روزانه'!$F$2,C1312&lt;='گزارش روزانه'!$F$4,J1312='گزارش روزانه'!$D$6),MAX($A$1:A1311)+1,"")</f>
        <v/>
      </c>
      <c r="B1312" s="10">
        <v>1311</v>
      </c>
      <c r="C1312" s="10" t="s">
        <v>1570</v>
      </c>
      <c r="D1312" s="10" t="s">
        <v>1571</v>
      </c>
      <c r="E1312" s="11">
        <v>0</v>
      </c>
      <c r="F1312" s="11">
        <v>3820091</v>
      </c>
      <c r="G1312" s="11">
        <v>-599996864</v>
      </c>
      <c r="H13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2" s="10">
        <f>VALUE(IFERROR(MID(Table1[شرح],11,FIND("سهم",Table1[شرح])-11),0))</f>
        <v>700</v>
      </c>
      <c r="J1312" s="10" t="str">
        <f>IFERROR(MID(Table1[شرح],FIND("سهم",Table1[شرح])+4,FIND("به نرخ",Table1[شرح])-FIND("سهم",Table1[شرح])-5),"")</f>
        <v>پالایش نفت اصفهان(شپنا1)</v>
      </c>
      <c r="K1312" s="10" t="str">
        <f>CHOOSE(MID(Table1[تاریخ],6,2),"فروردین","اردیبهشت","خرداد","تیر","مرداد","شهریور","مهر","آبان","آذر","دی","بهمن","اسفند")</f>
        <v>آبان</v>
      </c>
      <c r="L1312" s="10" t="str">
        <f>LEFT(Table1[[#All],[تاریخ]],4)</f>
        <v>1398</v>
      </c>
      <c r="M1312" s="13" t="str">
        <f>Table1[سال]&amp;"-"&amp;Table1[ماه]</f>
        <v>1398-آبان</v>
      </c>
      <c r="N1312" s="9"/>
    </row>
    <row r="1313" spans="1:14" ht="15.75" x14ac:dyDescent="0.25">
      <c r="A1313" s="17" t="str">
        <f>IF(AND(C1313&gt;='گزارش روزانه'!$F$2,C1313&lt;='گزارش روزانه'!$F$4,J1313='گزارش روزانه'!$D$6),MAX($A$1:A1312)+1,"")</f>
        <v/>
      </c>
      <c r="B1313" s="10">
        <v>1312</v>
      </c>
      <c r="C1313" s="10" t="s">
        <v>1570</v>
      </c>
      <c r="D1313" s="10" t="s">
        <v>1572</v>
      </c>
      <c r="E1313" s="11">
        <v>0</v>
      </c>
      <c r="F1313" s="11">
        <v>38193950</v>
      </c>
      <c r="G1313" s="11">
        <v>-603816955</v>
      </c>
      <c r="H13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3" s="10">
        <f>VALUE(IFERROR(MID(Table1[شرح],11,FIND("سهم",Table1[شرح])-11),0))</f>
        <v>7000</v>
      </c>
      <c r="J1313" s="10" t="str">
        <f>IFERROR(MID(Table1[شرح],FIND("سهم",Table1[شرح])+4,FIND("به نرخ",Table1[شرح])-FIND("سهم",Table1[شرح])-5),"")</f>
        <v>پالایش نفت اصفهان(شپنا1)</v>
      </c>
      <c r="K1313" s="10" t="str">
        <f>CHOOSE(MID(Table1[تاریخ],6,2),"فروردین","اردیبهشت","خرداد","تیر","مرداد","شهریور","مهر","آبان","آذر","دی","بهمن","اسفند")</f>
        <v>آبان</v>
      </c>
      <c r="L1313" s="10" t="str">
        <f>LEFT(Table1[[#All],[تاریخ]],4)</f>
        <v>1398</v>
      </c>
      <c r="M1313" s="13" t="str">
        <f>Table1[سال]&amp;"-"&amp;Table1[ماه]</f>
        <v>1398-آبان</v>
      </c>
      <c r="N1313" s="9"/>
    </row>
    <row r="1314" spans="1:14" ht="15.75" x14ac:dyDescent="0.25">
      <c r="A1314" s="17" t="str">
        <f>IF(AND(C1314&gt;='گزارش روزانه'!$F$2,C1314&lt;='گزارش روزانه'!$F$4,J1314='گزارش روزانه'!$D$6),MAX($A$1:A1313)+1,"")</f>
        <v/>
      </c>
      <c r="B1314" s="10">
        <v>1313</v>
      </c>
      <c r="C1314" s="10" t="s">
        <v>1570</v>
      </c>
      <c r="D1314" s="10" t="s">
        <v>1573</v>
      </c>
      <c r="E1314" s="11">
        <v>0</v>
      </c>
      <c r="F1314" s="11">
        <v>1200168</v>
      </c>
      <c r="G1314" s="11">
        <v>-642010905</v>
      </c>
      <c r="H13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4" s="10">
        <f>VALUE(IFERROR(MID(Table1[شرح],11,FIND("سهم",Table1[شرح])-11),0))</f>
        <v>220</v>
      </c>
      <c r="J1314" s="10" t="str">
        <f>IFERROR(MID(Table1[شرح],FIND("سهم",Table1[شرح])+4,FIND("به نرخ",Table1[شرح])-FIND("سهم",Table1[شرح])-5),"")</f>
        <v>پالایش نفت اصفهان(شپنا1)</v>
      </c>
      <c r="K1314" s="10" t="str">
        <f>CHOOSE(MID(Table1[تاریخ],6,2),"فروردین","اردیبهشت","خرداد","تیر","مرداد","شهریور","مهر","آبان","آذر","دی","بهمن","اسفند")</f>
        <v>آبان</v>
      </c>
      <c r="L1314" s="10" t="str">
        <f>LEFT(Table1[[#All],[تاریخ]],4)</f>
        <v>1398</v>
      </c>
      <c r="M1314" s="13" t="str">
        <f>Table1[سال]&amp;"-"&amp;Table1[ماه]</f>
        <v>1398-آبان</v>
      </c>
      <c r="N1314" s="9"/>
    </row>
    <row r="1315" spans="1:14" ht="15.75" x14ac:dyDescent="0.25">
      <c r="A1315" s="17" t="str">
        <f>IF(AND(C1315&gt;='گزارش روزانه'!$F$2,C1315&lt;='گزارش روزانه'!$F$4,J1315='گزارش روزانه'!$D$6),MAX($A$1:A1314)+1,"")</f>
        <v/>
      </c>
      <c r="B1315" s="10">
        <v>1314</v>
      </c>
      <c r="C1315" s="10" t="s">
        <v>1570</v>
      </c>
      <c r="D1315" s="10" t="s">
        <v>1574</v>
      </c>
      <c r="E1315" s="11">
        <v>0</v>
      </c>
      <c r="F1315" s="11">
        <v>52350561</v>
      </c>
      <c r="G1315" s="11">
        <v>-643211073</v>
      </c>
      <c r="H13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5" s="10">
        <f>VALUE(IFERROR(MID(Table1[شرح],11,FIND("سهم",Table1[شرح])-11),0))</f>
        <v>9612</v>
      </c>
      <c r="J1315" s="10" t="str">
        <f>IFERROR(MID(Table1[شرح],FIND("سهم",Table1[شرح])+4,FIND("به نرخ",Table1[شرح])-FIND("سهم",Table1[شرح])-5),"")</f>
        <v>پالایش نفت اصفهان(شپنا1)</v>
      </c>
      <c r="K1315" s="10" t="str">
        <f>CHOOSE(MID(Table1[تاریخ],6,2),"فروردین","اردیبهشت","خرداد","تیر","مرداد","شهریور","مهر","آبان","آذر","دی","بهمن","اسفند")</f>
        <v>آبان</v>
      </c>
      <c r="L1315" s="10" t="str">
        <f>LEFT(Table1[[#All],[تاریخ]],4)</f>
        <v>1398</v>
      </c>
      <c r="M1315" s="13" t="str">
        <f>Table1[سال]&amp;"-"&amp;Table1[ماه]</f>
        <v>1398-آبان</v>
      </c>
      <c r="N1315" s="9"/>
    </row>
    <row r="1316" spans="1:14" ht="15.75" x14ac:dyDescent="0.25">
      <c r="A1316" s="17" t="str">
        <f>IF(AND(C1316&gt;='گزارش روزانه'!$F$2,C1316&lt;='گزارش روزانه'!$F$4,J1316='گزارش روزانه'!$D$6),MAX($A$1:A1315)+1,"")</f>
        <v/>
      </c>
      <c r="B1316" s="10">
        <v>1315</v>
      </c>
      <c r="C1316" s="10" t="s">
        <v>1570</v>
      </c>
      <c r="D1316" s="10" t="s">
        <v>1575</v>
      </c>
      <c r="E1316" s="11">
        <v>0</v>
      </c>
      <c r="F1316" s="11">
        <v>54378</v>
      </c>
      <c r="G1316" s="11">
        <v>-695561634</v>
      </c>
      <c r="H13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6" s="10">
        <f>VALUE(IFERROR(MID(Table1[شرح],11,FIND("سهم",Table1[شرح])-11),0))</f>
        <v>10</v>
      </c>
      <c r="J1316" s="10" t="str">
        <f>IFERROR(MID(Table1[شرح],FIND("سهم",Table1[شرح])+4,FIND("به نرخ",Table1[شرح])-FIND("سهم",Table1[شرح])-5),"")</f>
        <v>پالایش نفت اصفهان(شپنا1)</v>
      </c>
      <c r="K1316" s="10" t="str">
        <f>CHOOSE(MID(Table1[تاریخ],6,2),"فروردین","اردیبهشت","خرداد","تیر","مرداد","شهریور","مهر","آبان","آذر","دی","بهمن","اسفند")</f>
        <v>آبان</v>
      </c>
      <c r="L1316" s="10" t="str">
        <f>LEFT(Table1[[#All],[تاریخ]],4)</f>
        <v>1398</v>
      </c>
      <c r="M1316" s="13" t="str">
        <f>Table1[سال]&amp;"-"&amp;Table1[ماه]</f>
        <v>1398-آبان</v>
      </c>
      <c r="N1316" s="9"/>
    </row>
    <row r="1317" spans="1:14" ht="15.75" x14ac:dyDescent="0.25">
      <c r="A1317" s="17" t="str">
        <f>IF(AND(C1317&gt;='گزارش روزانه'!$F$2,C1317&lt;='گزارش روزانه'!$F$4,J1317='گزارش روزانه'!$D$6),MAX($A$1:A1316)+1,"")</f>
        <v/>
      </c>
      <c r="B1317" s="10">
        <v>1316</v>
      </c>
      <c r="C1317" s="10" t="s">
        <v>1570</v>
      </c>
      <c r="D1317" s="10" t="s">
        <v>1576</v>
      </c>
      <c r="E1317" s="11">
        <v>0</v>
      </c>
      <c r="F1317" s="11">
        <v>336447342</v>
      </c>
      <c r="G1317" s="11">
        <v>-695616012</v>
      </c>
      <c r="H13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7" s="10">
        <f>VALUE(IFERROR(MID(Table1[شرح],11,FIND("سهم",Table1[شرح])-11),0))</f>
        <v>62000</v>
      </c>
      <c r="J1317" s="10" t="str">
        <f>IFERROR(MID(Table1[شرح],FIND("سهم",Table1[شرح])+4,FIND("به نرخ",Table1[شرح])-FIND("سهم",Table1[شرح])-5),"")</f>
        <v>پالایش نفت اصفهان(شپنا1)</v>
      </c>
      <c r="K1317" s="10" t="str">
        <f>CHOOSE(MID(Table1[تاریخ],6,2),"فروردین","اردیبهشت","خرداد","تیر","مرداد","شهریور","مهر","آبان","آذر","دی","بهمن","اسفند")</f>
        <v>آبان</v>
      </c>
      <c r="L1317" s="10" t="str">
        <f>LEFT(Table1[[#All],[تاریخ]],4)</f>
        <v>1398</v>
      </c>
      <c r="M1317" s="13" t="str">
        <f>Table1[سال]&amp;"-"&amp;Table1[ماه]</f>
        <v>1398-آبان</v>
      </c>
      <c r="N1317" s="9"/>
    </row>
    <row r="1318" spans="1:14" ht="15.75" x14ac:dyDescent="0.25">
      <c r="A1318" s="17" t="str">
        <f>IF(AND(C1318&gt;='گزارش روزانه'!$F$2,C1318&lt;='گزارش روزانه'!$F$4,J1318='گزارش روزانه'!$D$6),MAX($A$1:A1317)+1,"")</f>
        <v/>
      </c>
      <c r="B1318" s="10">
        <v>1317</v>
      </c>
      <c r="C1318" s="10" t="s">
        <v>1570</v>
      </c>
      <c r="D1318" s="10" t="s">
        <v>1577</v>
      </c>
      <c r="E1318" s="11">
        <v>0</v>
      </c>
      <c r="F1318" s="11">
        <v>14255568</v>
      </c>
      <c r="G1318" s="11">
        <v>-1032063354</v>
      </c>
      <c r="H13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8" s="10">
        <f>VALUE(IFERROR(MID(Table1[شرح],11,FIND("سهم",Table1[شرح])-11),0))</f>
        <v>2660</v>
      </c>
      <c r="J1318" s="10" t="str">
        <f>IFERROR(MID(Table1[شرح],FIND("سهم",Table1[شرح])+4,FIND("به نرخ",Table1[شرح])-FIND("سهم",Table1[شرح])-5),"")</f>
        <v>پالایش نفت اصفهان(شپنا1)</v>
      </c>
      <c r="K1318" s="10" t="str">
        <f>CHOOSE(MID(Table1[تاریخ],6,2),"فروردین","اردیبهشت","خرداد","تیر","مرداد","شهریور","مهر","آبان","آذر","دی","بهمن","اسفند")</f>
        <v>آبان</v>
      </c>
      <c r="L1318" s="10" t="str">
        <f>LEFT(Table1[[#All],[تاریخ]],4)</f>
        <v>1398</v>
      </c>
      <c r="M1318" s="13" t="str">
        <f>Table1[سال]&amp;"-"&amp;Table1[ماه]</f>
        <v>1398-آبان</v>
      </c>
      <c r="N1318" s="9"/>
    </row>
    <row r="1319" spans="1:14" ht="15.75" x14ac:dyDescent="0.25">
      <c r="A1319" s="17" t="str">
        <f>IF(AND(C1319&gt;='گزارش روزانه'!$F$2,C1319&lt;='گزارش روزانه'!$F$4,J1319='گزارش روزانه'!$D$6),MAX($A$1:A1318)+1,"")</f>
        <v/>
      </c>
      <c r="B1319" s="10">
        <v>1318</v>
      </c>
      <c r="C1319" s="10" t="s">
        <v>1570</v>
      </c>
      <c r="D1319" s="10" t="s">
        <v>1578</v>
      </c>
      <c r="E1319" s="11">
        <v>0</v>
      </c>
      <c r="F1319" s="11">
        <v>253659228</v>
      </c>
      <c r="G1319" s="11">
        <v>-1046318922</v>
      </c>
      <c r="H13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19" s="10">
        <f>VALUE(IFERROR(MID(Table1[شرح],11,FIND("سهم",Table1[شرح])-11),0))</f>
        <v>47340</v>
      </c>
      <c r="J1319" s="10" t="str">
        <f>IFERROR(MID(Table1[شرح],FIND("سهم",Table1[شرح])+4,FIND("به نرخ",Table1[شرح])-FIND("سهم",Table1[شرح])-5),"")</f>
        <v>پالایش نفت اصفهان(شپنا1)</v>
      </c>
      <c r="K1319" s="10" t="str">
        <f>CHOOSE(MID(Table1[تاریخ],6,2),"فروردین","اردیبهشت","خرداد","تیر","مرداد","شهریور","مهر","آبان","آذر","دی","بهمن","اسفند")</f>
        <v>آبان</v>
      </c>
      <c r="L1319" s="10" t="str">
        <f>LEFT(Table1[[#All],[تاریخ]],4)</f>
        <v>1398</v>
      </c>
      <c r="M1319" s="13" t="str">
        <f>Table1[سال]&amp;"-"&amp;Table1[ماه]</f>
        <v>1398-آبان</v>
      </c>
      <c r="N1319" s="9"/>
    </row>
    <row r="1320" spans="1:14" ht="15.75" x14ac:dyDescent="0.25">
      <c r="A1320" s="17" t="str">
        <f>IF(AND(C1320&gt;='گزارش روزانه'!$F$2,C1320&lt;='گزارش روزانه'!$F$4,J1320='گزارش روزانه'!$D$6),MAX($A$1:A1319)+1,"")</f>
        <v/>
      </c>
      <c r="B1320" s="10">
        <v>1319</v>
      </c>
      <c r="C1320" s="10" t="s">
        <v>1556</v>
      </c>
      <c r="D1320" s="10" t="s">
        <v>1557</v>
      </c>
      <c r="E1320" s="11">
        <v>0</v>
      </c>
      <c r="F1320" s="11">
        <v>35316149</v>
      </c>
      <c r="G1320" s="11">
        <v>684441998</v>
      </c>
      <c r="H13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0" s="10">
        <f>VALUE(IFERROR(MID(Table1[شرح],11,FIND("سهم",Table1[شرح])-11),0))</f>
        <v>1917</v>
      </c>
      <c r="J1320" s="10" t="str">
        <f>IFERROR(MID(Table1[شرح],FIND("سهم",Table1[شرح])+4,FIND("به نرخ",Table1[شرح])-FIND("سهم",Table1[شرح])-5),"")</f>
        <v>غلتک سازان سپاهان(فسازان1)</v>
      </c>
      <c r="K1320" s="10" t="str">
        <f>CHOOSE(MID(Table1[تاریخ],6,2),"فروردین","اردیبهشت","خرداد","تیر","مرداد","شهریور","مهر","آبان","آذر","دی","بهمن","اسفند")</f>
        <v>آذر</v>
      </c>
      <c r="L1320" s="10" t="str">
        <f>LEFT(Table1[[#All],[تاریخ]],4)</f>
        <v>1398</v>
      </c>
      <c r="M1320" s="13" t="str">
        <f>Table1[سال]&amp;"-"&amp;Table1[ماه]</f>
        <v>1398-آذر</v>
      </c>
      <c r="N1320" s="9"/>
    </row>
    <row r="1321" spans="1:14" ht="15.75" x14ac:dyDescent="0.25">
      <c r="A1321" s="17" t="str">
        <f>IF(AND(C1321&gt;='گزارش روزانه'!$F$2,C1321&lt;='گزارش روزانه'!$F$4,J1321='گزارش روزانه'!$D$6),MAX($A$1:A1320)+1,"")</f>
        <v/>
      </c>
      <c r="B1321" s="10">
        <v>1320</v>
      </c>
      <c r="C1321" s="10" t="s">
        <v>1556</v>
      </c>
      <c r="D1321" s="10" t="s">
        <v>1558</v>
      </c>
      <c r="E1321" s="11">
        <v>0</v>
      </c>
      <c r="F1321" s="11">
        <v>6620717</v>
      </c>
      <c r="G1321" s="11">
        <v>649125849</v>
      </c>
      <c r="H13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1" s="10">
        <f>VALUE(IFERROR(MID(Table1[شرح],11,FIND("سهم",Table1[شرح])-11),0))</f>
        <v>481</v>
      </c>
      <c r="J1321" s="10" t="str">
        <f>IFERROR(MID(Table1[شرح],FIND("سهم",Table1[شرح])+4,FIND("به نرخ",Table1[شرح])-FIND("سهم",Table1[شرح])-5),"")</f>
        <v>گوشت مرغ ماهان(زماهان1)</v>
      </c>
      <c r="K1321" s="10" t="str">
        <f>CHOOSE(MID(Table1[تاریخ],6,2),"فروردین","اردیبهشت","خرداد","تیر","مرداد","شهریور","مهر","آبان","آذر","دی","بهمن","اسفند")</f>
        <v>آذر</v>
      </c>
      <c r="L1321" s="10" t="str">
        <f>LEFT(Table1[[#All],[تاریخ]],4)</f>
        <v>1398</v>
      </c>
      <c r="M1321" s="13" t="str">
        <f>Table1[سال]&amp;"-"&amp;Table1[ماه]</f>
        <v>1398-آذر</v>
      </c>
      <c r="N1321" s="9"/>
    </row>
    <row r="1322" spans="1:14" ht="15.75" x14ac:dyDescent="0.25">
      <c r="A1322" s="17" t="str">
        <f>IF(AND(C1322&gt;='گزارش روزانه'!$F$2,C1322&lt;='گزارش روزانه'!$F$4,J1322='گزارش روزانه'!$D$6),MAX($A$1:A1321)+1,"")</f>
        <v/>
      </c>
      <c r="B1322" s="10">
        <v>1321</v>
      </c>
      <c r="C1322" s="10" t="s">
        <v>1556</v>
      </c>
      <c r="D1322" s="10" t="s">
        <v>1559</v>
      </c>
      <c r="E1322" s="11">
        <v>0</v>
      </c>
      <c r="F1322" s="11">
        <v>100445041</v>
      </c>
      <c r="G1322" s="11">
        <v>642505132</v>
      </c>
      <c r="H13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2" s="10">
        <f>VALUE(IFERROR(MID(Table1[شرح],11,FIND("سهم",Table1[شرح])-11),0))</f>
        <v>7319</v>
      </c>
      <c r="J1322" s="10" t="str">
        <f>IFERROR(MID(Table1[شرح],FIND("سهم",Table1[شرح])+4,FIND("به نرخ",Table1[شرح])-FIND("سهم",Table1[شرح])-5),"")</f>
        <v>گوشت مرغ ماهان(زماهان1)</v>
      </c>
      <c r="K1322" s="10" t="str">
        <f>CHOOSE(MID(Table1[تاریخ],6,2),"فروردین","اردیبهشت","خرداد","تیر","مرداد","شهریور","مهر","آبان","آذر","دی","بهمن","اسفند")</f>
        <v>آذر</v>
      </c>
      <c r="L1322" s="10" t="str">
        <f>LEFT(Table1[[#All],[تاریخ]],4)</f>
        <v>1398</v>
      </c>
      <c r="M1322" s="13" t="str">
        <f>Table1[سال]&amp;"-"&amp;Table1[ماه]</f>
        <v>1398-آذر</v>
      </c>
      <c r="N1322" s="9"/>
    </row>
    <row r="1323" spans="1:14" ht="15.75" x14ac:dyDescent="0.25">
      <c r="A1323" s="17" t="str">
        <f>IF(AND(C1323&gt;='گزارش روزانه'!$F$2,C1323&lt;='گزارش روزانه'!$F$4,J1323='گزارش روزانه'!$D$6),MAX($A$1:A1322)+1,"")</f>
        <v/>
      </c>
      <c r="B1323" s="10">
        <v>1322</v>
      </c>
      <c r="C1323" s="10" t="s">
        <v>1556</v>
      </c>
      <c r="D1323" s="10" t="s">
        <v>1560</v>
      </c>
      <c r="E1323" s="11">
        <v>0</v>
      </c>
      <c r="F1323" s="11">
        <v>1885972</v>
      </c>
      <c r="G1323" s="11">
        <v>542060091</v>
      </c>
      <c r="H13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3" s="10">
        <f>VALUE(IFERROR(MID(Table1[شرح],11,FIND("سهم",Table1[شرح])-11),0))</f>
        <v>138</v>
      </c>
      <c r="J1323" s="10" t="str">
        <f>IFERROR(MID(Table1[شرح],FIND("سهم",Table1[شرح])+4,FIND("به نرخ",Table1[شرح])-FIND("سهم",Table1[شرح])-5),"")</f>
        <v>گوشت مرغ ماهان(زماهان1)</v>
      </c>
      <c r="K1323" s="10" t="str">
        <f>CHOOSE(MID(Table1[تاریخ],6,2),"فروردین","اردیبهشت","خرداد","تیر","مرداد","شهریور","مهر","آبان","آذر","دی","بهمن","اسفند")</f>
        <v>آذر</v>
      </c>
      <c r="L1323" s="10" t="str">
        <f>LEFT(Table1[[#All],[تاریخ]],4)</f>
        <v>1398</v>
      </c>
      <c r="M1323" s="13" t="str">
        <f>Table1[سال]&amp;"-"&amp;Table1[ماه]</f>
        <v>1398-آذر</v>
      </c>
      <c r="N1323" s="9"/>
    </row>
    <row r="1324" spans="1:14" ht="15.75" x14ac:dyDescent="0.25">
      <c r="A1324" s="17" t="str">
        <f>IF(AND(C1324&gt;='گزارش روزانه'!$F$2,C1324&lt;='گزارش روزانه'!$F$4,J1324='گزارش روزانه'!$D$6),MAX($A$1:A1323)+1,"")</f>
        <v/>
      </c>
      <c r="B1324" s="10">
        <v>1323</v>
      </c>
      <c r="C1324" s="10" t="s">
        <v>1556</v>
      </c>
      <c r="D1324" s="10" t="s">
        <v>1561</v>
      </c>
      <c r="E1324" s="11">
        <v>0</v>
      </c>
      <c r="F1324" s="11">
        <v>226094873</v>
      </c>
      <c r="G1324" s="11">
        <v>540174119</v>
      </c>
      <c r="H13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4" s="10">
        <f>VALUE(IFERROR(MID(Table1[شرح],11,FIND("سهم",Table1[شرح])-11),0))</f>
        <v>16545</v>
      </c>
      <c r="J1324" s="10" t="str">
        <f>IFERROR(MID(Table1[شرح],FIND("سهم",Table1[شرح])+4,FIND("به نرخ",Table1[شرح])-FIND("سهم",Table1[شرح])-5),"")</f>
        <v>گوشت مرغ ماهان(زماهان1)</v>
      </c>
      <c r="K1324" s="10" t="str">
        <f>CHOOSE(MID(Table1[تاریخ],6,2),"فروردین","اردیبهشت","خرداد","تیر","مرداد","شهریور","مهر","آبان","آذر","دی","بهمن","اسفند")</f>
        <v>آذر</v>
      </c>
      <c r="L1324" s="10" t="str">
        <f>LEFT(Table1[[#All],[تاریخ]],4)</f>
        <v>1398</v>
      </c>
      <c r="M1324" s="13" t="str">
        <f>Table1[سال]&amp;"-"&amp;Table1[ماه]</f>
        <v>1398-آذر</v>
      </c>
      <c r="N1324" s="9"/>
    </row>
    <row r="1325" spans="1:14" ht="15.75" x14ac:dyDescent="0.25">
      <c r="A1325" s="17" t="str">
        <f>IF(AND(C1325&gt;='گزارش روزانه'!$F$2,C1325&lt;='گزارش روزانه'!$F$4,J1325='گزارش روزانه'!$D$6),MAX($A$1:A1324)+1,"")</f>
        <v/>
      </c>
      <c r="B1325" s="10">
        <v>1324</v>
      </c>
      <c r="C1325" s="10" t="s">
        <v>1556</v>
      </c>
      <c r="D1325" s="10" t="s">
        <v>1562</v>
      </c>
      <c r="E1325" s="11">
        <v>0</v>
      </c>
      <c r="F1325" s="11">
        <v>335897857</v>
      </c>
      <c r="G1325" s="11">
        <v>314079246</v>
      </c>
      <c r="H13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5" s="10">
        <f>VALUE(IFERROR(MID(Table1[شرح],11,FIND("سهم",Table1[شرح])-11),0))</f>
        <v>24700</v>
      </c>
      <c r="J1325" s="10" t="str">
        <f>IFERROR(MID(Table1[شرح],FIND("سهم",Table1[شرح])+4,FIND("به نرخ",Table1[شرح])-FIND("سهم",Table1[شرح])-5),"")</f>
        <v>گوشت مرغ ماهان(زماهان1)</v>
      </c>
      <c r="K1325" s="10" t="str">
        <f>CHOOSE(MID(Table1[تاریخ],6,2),"فروردین","اردیبهشت","خرداد","تیر","مرداد","شهریور","مهر","آبان","آذر","دی","بهمن","اسفند")</f>
        <v>آذر</v>
      </c>
      <c r="L1325" s="10" t="str">
        <f>LEFT(Table1[[#All],[تاریخ]],4)</f>
        <v>1398</v>
      </c>
      <c r="M1325" s="13" t="str">
        <f>Table1[سال]&amp;"-"&amp;Table1[ماه]</f>
        <v>1398-آذر</v>
      </c>
      <c r="N1325" s="9"/>
    </row>
    <row r="1326" spans="1:14" ht="15.75" x14ac:dyDescent="0.25">
      <c r="A1326" s="17" t="str">
        <f>IF(AND(C1326&gt;='گزارش روزانه'!$F$2,C1326&lt;='گزارش روزانه'!$F$4,J1326='گزارش روزانه'!$D$6),MAX($A$1:A1325)+1,"")</f>
        <v/>
      </c>
      <c r="B1326" s="10">
        <v>1325</v>
      </c>
      <c r="C1326" s="10" t="s">
        <v>1556</v>
      </c>
      <c r="D1326" s="10" t="s">
        <v>1563</v>
      </c>
      <c r="E1326" s="11">
        <v>0</v>
      </c>
      <c r="F1326" s="11">
        <v>18997158</v>
      </c>
      <c r="G1326" s="11">
        <v>-21818611</v>
      </c>
      <c r="H13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6" s="10">
        <f>VALUE(IFERROR(MID(Table1[شرح],11,FIND("سهم",Table1[شرح])-11),0))</f>
        <v>1400</v>
      </c>
      <c r="J1326" s="10" t="str">
        <f>IFERROR(MID(Table1[شرح],FIND("سهم",Table1[شرح])+4,FIND("به نرخ",Table1[شرح])-FIND("سهم",Table1[شرح])-5),"")</f>
        <v>گوشت مرغ ماهان(زماهان1)</v>
      </c>
      <c r="K1326" s="10" t="str">
        <f>CHOOSE(MID(Table1[تاریخ],6,2),"فروردین","اردیبهشت","خرداد","تیر","مرداد","شهریور","مهر","آبان","آذر","دی","بهمن","اسفند")</f>
        <v>آذر</v>
      </c>
      <c r="L1326" s="10" t="str">
        <f>LEFT(Table1[[#All],[تاریخ]],4)</f>
        <v>1398</v>
      </c>
      <c r="M1326" s="13" t="str">
        <f>Table1[سال]&amp;"-"&amp;Table1[ماه]</f>
        <v>1398-آذر</v>
      </c>
      <c r="N1326" s="9"/>
    </row>
    <row r="1327" spans="1:14" ht="15.75" x14ac:dyDescent="0.25">
      <c r="A1327" s="17" t="str">
        <f>IF(AND(C1327&gt;='گزارش روزانه'!$F$2,C1327&lt;='گزارش روزانه'!$F$4,J1327='گزارش روزانه'!$D$6),MAX($A$1:A1326)+1,"")</f>
        <v/>
      </c>
      <c r="B1327" s="10">
        <v>1326</v>
      </c>
      <c r="C1327" s="10" t="s">
        <v>1556</v>
      </c>
      <c r="D1327" s="10" t="s">
        <v>1564</v>
      </c>
      <c r="E1327" s="11">
        <v>0</v>
      </c>
      <c r="F1327" s="11">
        <v>161440460</v>
      </c>
      <c r="G1327" s="11">
        <v>-40815769</v>
      </c>
      <c r="H13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7" s="10">
        <f>VALUE(IFERROR(MID(Table1[شرح],11,FIND("سهم",Table1[شرح])-11),0))</f>
        <v>11900</v>
      </c>
      <c r="J1327" s="10" t="str">
        <f>IFERROR(MID(Table1[شرح],FIND("سهم",Table1[شرح])+4,FIND("به نرخ",Table1[شرح])-FIND("سهم",Table1[شرح])-5),"")</f>
        <v>گوشت مرغ ماهان(زماهان1)</v>
      </c>
      <c r="K1327" s="10" t="str">
        <f>CHOOSE(MID(Table1[تاریخ],6,2),"فروردین","اردیبهشت","خرداد","تیر","مرداد","شهریور","مهر","آبان","آذر","دی","بهمن","اسفند")</f>
        <v>آذر</v>
      </c>
      <c r="L1327" s="10" t="str">
        <f>LEFT(Table1[[#All],[تاریخ]],4)</f>
        <v>1398</v>
      </c>
      <c r="M1327" s="13" t="str">
        <f>Table1[سال]&amp;"-"&amp;Table1[ماه]</f>
        <v>1398-آذر</v>
      </c>
      <c r="N1327" s="9"/>
    </row>
    <row r="1328" spans="1:14" ht="15.75" x14ac:dyDescent="0.25">
      <c r="A1328" s="17" t="str">
        <f>IF(AND(C1328&gt;='گزارش روزانه'!$F$2,C1328&lt;='گزارش روزانه'!$F$4,J1328='گزارش روزانه'!$D$6),MAX($A$1:A1327)+1,"")</f>
        <v/>
      </c>
      <c r="B1328" s="10">
        <v>1327</v>
      </c>
      <c r="C1328" s="10" t="s">
        <v>1556</v>
      </c>
      <c r="D1328" s="10" t="s">
        <v>1565</v>
      </c>
      <c r="E1328" s="11">
        <v>0</v>
      </c>
      <c r="F1328" s="11">
        <v>14901284</v>
      </c>
      <c r="G1328" s="11">
        <v>-202256229</v>
      </c>
      <c r="H13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8" s="10">
        <f>VALUE(IFERROR(MID(Table1[شرح],11,FIND("سهم",Table1[شرح])-11),0))</f>
        <v>1100</v>
      </c>
      <c r="J1328" s="10" t="str">
        <f>IFERROR(MID(Table1[شرح],FIND("سهم",Table1[شرح])+4,FIND("به نرخ",Table1[شرح])-FIND("سهم",Table1[شرح])-5),"")</f>
        <v>گوشت مرغ ماهان(زماهان1)</v>
      </c>
      <c r="K1328" s="10" t="str">
        <f>CHOOSE(MID(Table1[تاریخ],6,2),"فروردین","اردیبهشت","خرداد","تیر","مرداد","شهریور","مهر","آبان","آذر","دی","بهمن","اسفند")</f>
        <v>آذر</v>
      </c>
      <c r="L1328" s="10" t="str">
        <f>LEFT(Table1[[#All],[تاریخ]],4)</f>
        <v>1398</v>
      </c>
      <c r="M1328" s="13" t="str">
        <f>Table1[سال]&amp;"-"&amp;Table1[ماه]</f>
        <v>1398-آذر</v>
      </c>
      <c r="N1328" s="9"/>
    </row>
    <row r="1329" spans="1:14" ht="15.75" x14ac:dyDescent="0.25">
      <c r="A1329" s="17" t="str">
        <f>IF(AND(C1329&gt;='گزارش روزانه'!$F$2,C1329&lt;='گزارش روزانه'!$F$4,J1329='گزارش روزانه'!$D$6),MAX($A$1:A1328)+1,"")</f>
        <v/>
      </c>
      <c r="B1329" s="10">
        <v>1328</v>
      </c>
      <c r="C1329" s="10" t="s">
        <v>1556</v>
      </c>
      <c r="D1329" s="10" t="s">
        <v>1566</v>
      </c>
      <c r="E1329" s="11">
        <v>0</v>
      </c>
      <c r="F1329" s="11">
        <v>253366746</v>
      </c>
      <c r="G1329" s="11">
        <v>-217157513</v>
      </c>
      <c r="H13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29" s="10">
        <f>VALUE(IFERROR(MID(Table1[شرح],11,FIND("سهم",Table1[شرح])-11),0))</f>
        <v>18717</v>
      </c>
      <c r="J1329" s="10" t="str">
        <f>IFERROR(MID(Table1[شرح],FIND("سهم",Table1[شرح])+4,FIND("به نرخ",Table1[شرح])-FIND("سهم",Table1[شرح])-5),"")</f>
        <v>گوشت مرغ ماهان(زماهان1)</v>
      </c>
      <c r="K1329" s="10" t="str">
        <f>CHOOSE(MID(Table1[تاریخ],6,2),"فروردین","اردیبهشت","خرداد","تیر","مرداد","شهریور","مهر","آبان","آذر","دی","بهمن","اسفند")</f>
        <v>آذر</v>
      </c>
      <c r="L1329" s="10" t="str">
        <f>LEFT(Table1[[#All],[تاریخ]],4)</f>
        <v>1398</v>
      </c>
      <c r="M1329" s="13" t="str">
        <f>Table1[سال]&amp;"-"&amp;Table1[ماه]</f>
        <v>1398-آذر</v>
      </c>
      <c r="N1329" s="9"/>
    </row>
    <row r="1330" spans="1:14" ht="15.75" x14ac:dyDescent="0.25">
      <c r="A1330" s="17" t="str">
        <f>IF(AND(C1330&gt;='گزارش روزانه'!$F$2,C1330&lt;='گزارش روزانه'!$F$4,J1330='گزارش روزانه'!$D$6),MAX($A$1:A1329)+1,"")</f>
        <v/>
      </c>
      <c r="B1330" s="10">
        <v>1329</v>
      </c>
      <c r="C1330" s="10" t="s">
        <v>1556</v>
      </c>
      <c r="D1330" s="10" t="s">
        <v>1567</v>
      </c>
      <c r="E1330" s="11">
        <v>0</v>
      </c>
      <c r="F1330" s="11">
        <v>111956123</v>
      </c>
      <c r="G1330" s="11">
        <v>-470524259</v>
      </c>
      <c r="H13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30" s="10">
        <f>VALUE(IFERROR(MID(Table1[شرح],11,FIND("سهم",Table1[شرح])-11),0))</f>
        <v>8276</v>
      </c>
      <c r="J1330" s="10" t="str">
        <f>IFERROR(MID(Table1[شرح],FIND("سهم",Table1[شرح])+4,FIND("به نرخ",Table1[شرح])-FIND("سهم",Table1[شرح])-5),"")</f>
        <v>گوشت مرغ ماهان(زماهان1)</v>
      </c>
      <c r="K1330" s="10" t="str">
        <f>CHOOSE(MID(Table1[تاریخ],6,2),"فروردین","اردیبهشت","خرداد","تیر","مرداد","شهریور","مهر","آبان","آذر","دی","بهمن","اسفند")</f>
        <v>آذر</v>
      </c>
      <c r="L1330" s="10" t="str">
        <f>LEFT(Table1[[#All],[تاریخ]],4)</f>
        <v>1398</v>
      </c>
      <c r="M1330" s="13" t="str">
        <f>Table1[سال]&amp;"-"&amp;Table1[ماه]</f>
        <v>1398-آذر</v>
      </c>
      <c r="N1330" s="9"/>
    </row>
    <row r="1331" spans="1:14" ht="15.75" x14ac:dyDescent="0.25">
      <c r="A1331" s="17" t="str">
        <f>IF(AND(C1331&gt;='گزارش روزانه'!$F$2,C1331&lt;='گزارش روزانه'!$F$4,J1331='گزارش روزانه'!$D$6),MAX($A$1:A1330)+1,"")</f>
        <v/>
      </c>
      <c r="B1331" s="10">
        <v>1330</v>
      </c>
      <c r="C1331" s="10" t="s">
        <v>1556</v>
      </c>
      <c r="D1331" s="10" t="s">
        <v>1568</v>
      </c>
      <c r="E1331" s="11">
        <v>0</v>
      </c>
      <c r="F1331" s="11">
        <v>15374217</v>
      </c>
      <c r="G1331" s="11">
        <v>-582480382</v>
      </c>
      <c r="H13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31" s="10">
        <f>VALUE(IFERROR(MID(Table1[شرح],11,FIND("سهم",Table1[شرح])-11),0))</f>
        <v>1141</v>
      </c>
      <c r="J1331" s="10" t="str">
        <f>IFERROR(MID(Table1[شرح],FIND("سهم",Table1[شرح])+4,FIND("به نرخ",Table1[شرح])-FIND("سهم",Table1[شرح])-5),"")</f>
        <v>گوشت مرغ ماهان(زماهان1)</v>
      </c>
      <c r="K1331" s="10" t="str">
        <f>CHOOSE(MID(Table1[تاریخ],6,2),"فروردین","اردیبهشت","خرداد","تیر","مرداد","شهریور","مهر","آبان","آذر","دی","بهمن","اسفند")</f>
        <v>آذر</v>
      </c>
      <c r="L1331" s="10" t="str">
        <f>LEFT(Table1[[#All],[تاریخ]],4)</f>
        <v>1398</v>
      </c>
      <c r="M1331" s="13" t="str">
        <f>Table1[سال]&amp;"-"&amp;Table1[ماه]</f>
        <v>1398-آذر</v>
      </c>
      <c r="N1331" s="9"/>
    </row>
    <row r="1332" spans="1:14" ht="15.75" x14ac:dyDescent="0.25">
      <c r="A1332" s="17" t="str">
        <f>IF(AND(C1332&gt;='گزارش روزانه'!$F$2,C1332&lt;='گزارش روزانه'!$F$4,J1332='گزارش روزانه'!$D$6),MAX($A$1:A1331)+1,"")</f>
        <v/>
      </c>
      <c r="B1332" s="10">
        <v>1331</v>
      </c>
      <c r="C1332" s="10" t="s">
        <v>1556</v>
      </c>
      <c r="D1332" s="10" t="s">
        <v>1569</v>
      </c>
      <c r="E1332" s="11">
        <v>0</v>
      </c>
      <c r="F1332" s="11">
        <v>2142265</v>
      </c>
      <c r="G1332" s="11">
        <v>-597854599</v>
      </c>
      <c r="H13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32" s="10">
        <f>VALUE(IFERROR(MID(Table1[شرح],11,FIND("سهم",Table1[شرح])-11),0))</f>
        <v>159</v>
      </c>
      <c r="J1332" s="10" t="str">
        <f>IFERROR(MID(Table1[شرح],FIND("سهم",Table1[شرح])+4,FIND("به نرخ",Table1[شرح])-FIND("سهم",Table1[شرح])-5),"")</f>
        <v>گوشت مرغ ماهان(زماهان1)</v>
      </c>
      <c r="K1332" s="10" t="str">
        <f>CHOOSE(MID(Table1[تاریخ],6,2),"فروردین","اردیبهشت","خرداد","تیر","مرداد","شهریور","مهر","آبان","آذر","دی","بهمن","اسفند")</f>
        <v>آذر</v>
      </c>
      <c r="L1332" s="10" t="str">
        <f>LEFT(Table1[[#All],[تاریخ]],4)</f>
        <v>1398</v>
      </c>
      <c r="M1332" s="13" t="str">
        <f>Table1[سال]&amp;"-"&amp;Table1[ماه]</f>
        <v>1398-آذر</v>
      </c>
      <c r="N1332" s="9"/>
    </row>
    <row r="1333" spans="1:14" ht="15.75" x14ac:dyDescent="0.25">
      <c r="A1333" s="17" t="str">
        <f>IF(AND(C1333&gt;='گزارش روزانه'!$F$2,C1333&lt;='گزارش روزانه'!$F$4,J1333='گزارش روزانه'!$D$6),MAX($A$1:A1332)+1,"")</f>
        <v/>
      </c>
      <c r="B1333" s="10">
        <v>1332</v>
      </c>
      <c r="C1333" s="10" t="s">
        <v>1550</v>
      </c>
      <c r="D1333" s="10" t="s">
        <v>1551</v>
      </c>
      <c r="E1333" s="11">
        <v>131151624</v>
      </c>
      <c r="F1333" s="11">
        <v>0</v>
      </c>
      <c r="G1333" s="11">
        <v>263675790</v>
      </c>
      <c r="H13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33" s="10">
        <f>VALUE(IFERROR(MID(Table1[شرح],11,FIND("سهم",Table1[شرح])-11),0))</f>
        <v>9347</v>
      </c>
      <c r="J1333" s="10" t="str">
        <f>IFERROR(MID(Table1[شرح],FIND("سهم",Table1[شرح])+4,FIND("به نرخ",Table1[شرح])-FIND("سهم",Table1[شرح])-5),"")</f>
        <v>گوشت مرغ ماهان(زماهان1)</v>
      </c>
      <c r="K1333" s="10" t="str">
        <f>CHOOSE(MID(Table1[تاریخ],6,2),"فروردین","اردیبهشت","خرداد","تیر","مرداد","شهریور","مهر","آبان","آذر","دی","بهمن","اسفند")</f>
        <v>آذر</v>
      </c>
      <c r="L1333" s="10" t="str">
        <f>LEFT(Table1[[#All],[تاریخ]],4)</f>
        <v>1398</v>
      </c>
      <c r="M1333" s="13" t="str">
        <f>Table1[سال]&amp;"-"&amp;Table1[ماه]</f>
        <v>1398-آذر</v>
      </c>
      <c r="N1333" s="9"/>
    </row>
    <row r="1334" spans="1:14" ht="15.75" x14ac:dyDescent="0.25">
      <c r="A1334" s="17" t="str">
        <f>IF(AND(C1334&gt;='گزارش روزانه'!$F$2,C1334&lt;='گزارش روزانه'!$F$4,J1334='گزارش روزانه'!$D$6),MAX($A$1:A1333)+1,"")</f>
        <v/>
      </c>
      <c r="B1334" s="10">
        <v>1333</v>
      </c>
      <c r="C1334" s="10" t="s">
        <v>1550</v>
      </c>
      <c r="D1334" s="10" t="s">
        <v>1552</v>
      </c>
      <c r="E1334" s="11">
        <v>23202965</v>
      </c>
      <c r="F1334" s="11">
        <v>0</v>
      </c>
      <c r="G1334" s="11">
        <v>394827414</v>
      </c>
      <c r="H13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34" s="10">
        <f>VALUE(IFERROR(MID(Table1[شرح],11,FIND("سهم",Table1[شرح])-11),0))</f>
        <v>1654</v>
      </c>
      <c r="J1334" s="10" t="str">
        <f>IFERROR(MID(Table1[شرح],FIND("سهم",Table1[شرح])+4,FIND("به نرخ",Table1[شرح])-FIND("سهم",Table1[شرح])-5),"")</f>
        <v>گوشت مرغ ماهان(زماهان1)</v>
      </c>
      <c r="K1334" s="10" t="str">
        <f>CHOOSE(MID(Table1[تاریخ],6,2),"فروردین","اردیبهشت","خرداد","تیر","مرداد","شهریور","مهر","آبان","آذر","دی","بهمن","اسفند")</f>
        <v>آذر</v>
      </c>
      <c r="L1334" s="10" t="str">
        <f>LEFT(Table1[[#All],[تاریخ]],4)</f>
        <v>1398</v>
      </c>
      <c r="M1334" s="13" t="str">
        <f>Table1[سال]&amp;"-"&amp;Table1[ماه]</f>
        <v>1398-آذر</v>
      </c>
      <c r="N1334" s="9"/>
    </row>
    <row r="1335" spans="1:14" ht="15.75" x14ac:dyDescent="0.25">
      <c r="A1335" s="17" t="str">
        <f>IF(AND(C1335&gt;='گزارش روزانه'!$F$2,C1335&lt;='گزارش روزانه'!$F$4,J1335='گزارش روزانه'!$D$6),MAX($A$1:A1334)+1,"")</f>
        <v/>
      </c>
      <c r="B1335" s="10">
        <v>1334</v>
      </c>
      <c r="C1335" s="10" t="s">
        <v>1550</v>
      </c>
      <c r="D1335" s="10" t="s">
        <v>1553</v>
      </c>
      <c r="E1335" s="11">
        <v>142898219</v>
      </c>
      <c r="F1335" s="11">
        <v>0</v>
      </c>
      <c r="G1335" s="11">
        <v>418030379</v>
      </c>
      <c r="H13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35" s="10">
        <f>VALUE(IFERROR(MID(Table1[شرح],11,FIND("سهم",Table1[شرح])-11),0))</f>
        <v>10190</v>
      </c>
      <c r="J1335" s="10" t="str">
        <f>IFERROR(MID(Table1[شرح],FIND("سهم",Table1[شرح])+4,FIND("به نرخ",Table1[شرح])-FIND("سهم",Table1[شرح])-5),"")</f>
        <v>گوشت مرغ ماهان(زماهان1)</v>
      </c>
      <c r="K1335" s="10" t="str">
        <f>CHOOSE(MID(Table1[تاریخ],6,2),"فروردین","اردیبهشت","خرداد","تیر","مرداد","شهریور","مهر","آبان","آذر","دی","بهمن","اسفند")</f>
        <v>آذر</v>
      </c>
      <c r="L1335" s="10" t="str">
        <f>LEFT(Table1[[#All],[تاریخ]],4)</f>
        <v>1398</v>
      </c>
      <c r="M1335" s="13" t="str">
        <f>Table1[سال]&amp;"-"&amp;Table1[ماه]</f>
        <v>1398-آذر</v>
      </c>
      <c r="N1335" s="9"/>
    </row>
    <row r="1336" spans="1:14" ht="15.75" x14ac:dyDescent="0.25">
      <c r="A1336" s="17" t="str">
        <f>IF(AND(C1336&gt;='گزارش روزانه'!$F$2,C1336&lt;='گزارش روزانه'!$F$4,J1336='گزارش روزانه'!$D$6),MAX($A$1:A1335)+1,"")</f>
        <v/>
      </c>
      <c r="B1336" s="10">
        <v>1335</v>
      </c>
      <c r="C1336" s="10" t="s">
        <v>1550</v>
      </c>
      <c r="D1336" s="10" t="s">
        <v>1554</v>
      </c>
      <c r="E1336" s="11">
        <v>89743185</v>
      </c>
      <c r="F1336" s="11">
        <v>0</v>
      </c>
      <c r="G1336" s="11">
        <v>560928598</v>
      </c>
      <c r="H13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36" s="10">
        <f>VALUE(IFERROR(MID(Table1[شرح],11,FIND("سهم",Table1[شرح])-11),0))</f>
        <v>6400</v>
      </c>
      <c r="J1336" s="10" t="str">
        <f>IFERROR(MID(Table1[شرح],FIND("سهم",Table1[شرح])+4,FIND("به نرخ",Table1[شرح])-FIND("سهم",Table1[شرح])-5),"")</f>
        <v>گوشت مرغ ماهان(زماهان1)</v>
      </c>
      <c r="K1336" s="10" t="str">
        <f>CHOOSE(MID(Table1[تاریخ],6,2),"فروردین","اردیبهشت","خرداد","تیر","مرداد","شهریور","مهر","آبان","آذر","دی","بهمن","اسفند")</f>
        <v>آذر</v>
      </c>
      <c r="L1336" s="10" t="str">
        <f>LEFT(Table1[[#All],[تاریخ]],4)</f>
        <v>1398</v>
      </c>
      <c r="M1336" s="13" t="str">
        <f>Table1[سال]&amp;"-"&amp;Table1[ماه]</f>
        <v>1398-آذر</v>
      </c>
      <c r="N1336" s="9"/>
    </row>
    <row r="1337" spans="1:14" ht="15.75" x14ac:dyDescent="0.25">
      <c r="A1337" s="17" t="str">
        <f>IF(AND(C1337&gt;='گزارش روزانه'!$F$2,C1337&lt;='گزارش روزانه'!$F$4,J1337='گزارش روزانه'!$D$6),MAX($A$1:A1336)+1,"")</f>
        <v/>
      </c>
      <c r="B1337" s="10">
        <v>1336</v>
      </c>
      <c r="C1337" s="10" t="s">
        <v>1550</v>
      </c>
      <c r="D1337" s="10" t="s">
        <v>1555</v>
      </c>
      <c r="E1337" s="11">
        <v>33770215</v>
      </c>
      <c r="F1337" s="11">
        <v>0</v>
      </c>
      <c r="G1337" s="11">
        <v>650671783</v>
      </c>
      <c r="H13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37" s="10">
        <f>VALUE(IFERROR(MID(Table1[شرح],11,FIND("سهم",Table1[شرح])-11),0))</f>
        <v>2409</v>
      </c>
      <c r="J1337" s="10" t="str">
        <f>IFERROR(MID(Table1[شرح],FIND("سهم",Table1[شرح])+4,FIND("به نرخ",Table1[شرح])-FIND("سهم",Table1[شرح])-5),"")</f>
        <v>گوشت مرغ ماهان(زماهان1)</v>
      </c>
      <c r="K1337" s="10" t="str">
        <f>CHOOSE(MID(Table1[تاریخ],6,2),"فروردین","اردیبهشت","خرداد","تیر","مرداد","شهریور","مهر","آبان","آذر","دی","بهمن","اسفند")</f>
        <v>آذر</v>
      </c>
      <c r="L1337" s="10" t="str">
        <f>LEFT(Table1[[#All],[تاریخ]],4)</f>
        <v>1398</v>
      </c>
      <c r="M1337" s="13" t="str">
        <f>Table1[سال]&amp;"-"&amp;Table1[ماه]</f>
        <v>1398-آذر</v>
      </c>
      <c r="N1337" s="9"/>
    </row>
    <row r="1338" spans="1:14" ht="15.75" x14ac:dyDescent="0.25">
      <c r="A1338" s="17" t="str">
        <f>IF(AND(C1338&gt;='گزارش روزانه'!$F$2,C1338&lt;='گزارش روزانه'!$F$4,J1338='گزارش روزانه'!$D$6),MAX($A$1:A1337)+1,"")</f>
        <v/>
      </c>
      <c r="B1338" s="10">
        <v>1337</v>
      </c>
      <c r="C1338" s="10" t="s">
        <v>1533</v>
      </c>
      <c r="D1338" s="10" t="s">
        <v>1534</v>
      </c>
      <c r="E1338" s="11">
        <v>638516009</v>
      </c>
      <c r="F1338" s="11">
        <v>0</v>
      </c>
      <c r="G1338" s="11">
        <v>-599885743</v>
      </c>
      <c r="H13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38" s="10">
        <f>VALUE(IFERROR(MID(Table1[شرح],11,FIND("سهم",Table1[شرح])-11),0))</f>
        <v>8981</v>
      </c>
      <c r="J1338" s="10" t="str">
        <f>IFERROR(MID(Table1[شرح],FIND("سهم",Table1[شرح])+4,FIND("به نرخ",Table1[شرح])-FIND("سهم",Table1[شرح])-5),"")</f>
        <v>سایر اشخاص بورس انرژی(انرژی31)</v>
      </c>
      <c r="K1338" s="10" t="str">
        <f>CHOOSE(MID(Table1[تاریخ],6,2),"فروردین","اردیبهشت","خرداد","تیر","مرداد","شهریور","مهر","آبان","آذر","دی","بهمن","اسفند")</f>
        <v>آذر</v>
      </c>
      <c r="L1338" s="10" t="str">
        <f>LEFT(Table1[[#All],[تاریخ]],4)</f>
        <v>1398</v>
      </c>
      <c r="M1338" s="13" t="str">
        <f>Table1[سال]&amp;"-"&amp;Table1[ماه]</f>
        <v>1398-آذر</v>
      </c>
      <c r="N1338" s="9"/>
    </row>
    <row r="1339" spans="1:14" ht="15.75" x14ac:dyDescent="0.25">
      <c r="A1339" s="17" t="str">
        <f>IF(AND(C1339&gt;='گزارش روزانه'!$F$2,C1339&lt;='گزارش روزانه'!$F$4,J1339='گزارش روزانه'!$D$6),MAX($A$1:A1338)+1,"")</f>
        <v/>
      </c>
      <c r="B1339" s="10">
        <v>1338</v>
      </c>
      <c r="C1339" s="10" t="s">
        <v>1533</v>
      </c>
      <c r="D1339" s="10" t="s">
        <v>1535</v>
      </c>
      <c r="E1339" s="11">
        <v>53958288</v>
      </c>
      <c r="F1339" s="11">
        <v>0</v>
      </c>
      <c r="G1339" s="11">
        <v>38630266</v>
      </c>
      <c r="H13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39" s="10">
        <f>VALUE(IFERROR(MID(Table1[شرح],11,FIND("سهم",Table1[شرح])-11),0))</f>
        <v>759</v>
      </c>
      <c r="J1339" s="10" t="str">
        <f>IFERROR(MID(Table1[شرح],FIND("سهم",Table1[شرح])+4,FIND("به نرخ",Table1[شرح])-FIND("سهم",Table1[شرح])-5),"")</f>
        <v>سایر اشخاص بورس انرژی(انرژی31)</v>
      </c>
      <c r="K1339" s="10" t="str">
        <f>CHOOSE(MID(Table1[تاریخ],6,2),"فروردین","اردیبهشت","خرداد","تیر","مرداد","شهریور","مهر","آبان","آذر","دی","بهمن","اسفند")</f>
        <v>آذر</v>
      </c>
      <c r="L1339" s="10" t="str">
        <f>LEFT(Table1[[#All],[تاریخ]],4)</f>
        <v>1398</v>
      </c>
      <c r="M1339" s="13" t="str">
        <f>Table1[سال]&amp;"-"&amp;Table1[ماه]</f>
        <v>1398-آذر</v>
      </c>
      <c r="N1339" s="9"/>
    </row>
    <row r="1340" spans="1:14" ht="15.75" x14ac:dyDescent="0.25">
      <c r="A1340" s="17" t="str">
        <f>IF(AND(C1340&gt;='گزارش روزانه'!$F$2,C1340&lt;='گزارش روزانه'!$F$4,J1340='گزارش روزانه'!$D$6),MAX($A$1:A1339)+1,"")</f>
        <v/>
      </c>
      <c r="B1340" s="10">
        <v>1339</v>
      </c>
      <c r="C1340" s="10" t="s">
        <v>1533</v>
      </c>
      <c r="D1340" s="10" t="s">
        <v>1536</v>
      </c>
      <c r="E1340" s="11">
        <v>118009876</v>
      </c>
      <c r="F1340" s="11">
        <v>0</v>
      </c>
      <c r="G1340" s="11">
        <v>92588554</v>
      </c>
      <c r="H13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40" s="10">
        <f>VALUE(IFERROR(MID(Table1[شرح],11,FIND("سهم",Table1[شرح])-11),0))</f>
        <v>1660</v>
      </c>
      <c r="J1340" s="10" t="str">
        <f>IFERROR(MID(Table1[شرح],FIND("سهم",Table1[شرح])+4,FIND("به نرخ",Table1[شرح])-FIND("سهم",Table1[شرح])-5),"")</f>
        <v>سایر اشخاص بورس انرژی(انرژی31)</v>
      </c>
      <c r="K1340" s="10" t="str">
        <f>CHOOSE(MID(Table1[تاریخ],6,2),"فروردین","اردیبهشت","خرداد","تیر","مرداد","شهریور","مهر","آبان","آذر","دی","بهمن","اسفند")</f>
        <v>آذر</v>
      </c>
      <c r="L1340" s="10" t="str">
        <f>LEFT(Table1[[#All],[تاریخ]],4)</f>
        <v>1398</v>
      </c>
      <c r="M1340" s="13" t="str">
        <f>Table1[سال]&amp;"-"&amp;Table1[ماه]</f>
        <v>1398-آذر</v>
      </c>
      <c r="N1340" s="9"/>
    </row>
    <row r="1341" spans="1:14" ht="15.75" x14ac:dyDescent="0.25">
      <c r="A1341" s="17" t="str">
        <f>IF(AND(C1341&gt;='گزارش روزانه'!$F$2,C1341&lt;='گزارش روزانه'!$F$4,J1341='گزارش روزانه'!$D$6),MAX($A$1:A1340)+1,"")</f>
        <v/>
      </c>
      <c r="B1341" s="10">
        <v>1340</v>
      </c>
      <c r="C1341" s="10" t="s">
        <v>1533</v>
      </c>
      <c r="D1341" s="10" t="s">
        <v>1537</v>
      </c>
      <c r="E1341" s="11">
        <v>32978037</v>
      </c>
      <c r="F1341" s="11">
        <v>0</v>
      </c>
      <c r="G1341" s="11">
        <v>210598430</v>
      </c>
      <c r="H13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41" s="10">
        <f>VALUE(IFERROR(MID(Table1[شرح],11,FIND("سهم",Table1[شرح])-11),0))</f>
        <v>465</v>
      </c>
      <c r="J1341" s="10" t="str">
        <f>IFERROR(MID(Table1[شرح],FIND("سهم",Table1[شرح])+4,FIND("به نرخ",Table1[شرح])-FIND("سهم",Table1[شرح])-5),"")</f>
        <v>سایر اشخاص بورس انرژی(انرژی31)</v>
      </c>
      <c r="K1341" s="10" t="str">
        <f>CHOOSE(MID(Table1[تاریخ],6,2),"فروردین","اردیبهشت","خرداد","تیر","مرداد","شهریور","مهر","آبان","آذر","دی","بهمن","اسفند")</f>
        <v>آذر</v>
      </c>
      <c r="L1341" s="10" t="str">
        <f>LEFT(Table1[[#All],[تاریخ]],4)</f>
        <v>1398</v>
      </c>
      <c r="M1341" s="13" t="str">
        <f>Table1[سال]&amp;"-"&amp;Table1[ماه]</f>
        <v>1398-آذر</v>
      </c>
      <c r="N1341" s="9"/>
    </row>
    <row r="1342" spans="1:14" ht="15.75" x14ac:dyDescent="0.25">
      <c r="A1342" s="17" t="str">
        <f>IF(AND(C1342&gt;='گزارش روزانه'!$F$2,C1342&lt;='گزارش روزانه'!$F$4,J1342='گزارش روزانه'!$D$6),MAX($A$1:A1341)+1,"")</f>
        <v/>
      </c>
      <c r="B1342" s="10">
        <v>1341</v>
      </c>
      <c r="C1342" s="10" t="s">
        <v>1533</v>
      </c>
      <c r="D1342" s="10" t="s">
        <v>1538</v>
      </c>
      <c r="E1342" s="11">
        <v>1347469</v>
      </c>
      <c r="F1342" s="11">
        <v>0</v>
      </c>
      <c r="G1342" s="11">
        <v>243576467</v>
      </c>
      <c r="H13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42" s="10">
        <f>VALUE(IFERROR(MID(Table1[شرح],11,FIND("سهم",Table1[شرح])-11),0))</f>
        <v>19</v>
      </c>
      <c r="J1342" s="10" t="str">
        <f>IFERROR(MID(Table1[شرح],FIND("سهم",Table1[شرح])+4,FIND("به نرخ",Table1[شرح])-FIND("سهم",Table1[شرح])-5),"")</f>
        <v>سایر اشخاص بورس انرژی(انرژی31)</v>
      </c>
      <c r="K1342" s="10" t="str">
        <f>CHOOSE(MID(Table1[تاریخ],6,2),"فروردین","اردیبهشت","خرداد","تیر","مرداد","شهریور","مهر","آبان","آذر","دی","بهمن","اسفند")</f>
        <v>آذر</v>
      </c>
      <c r="L1342" s="10" t="str">
        <f>LEFT(Table1[[#All],[تاریخ]],4)</f>
        <v>1398</v>
      </c>
      <c r="M1342" s="13" t="str">
        <f>Table1[سال]&amp;"-"&amp;Table1[ماه]</f>
        <v>1398-آذر</v>
      </c>
      <c r="N1342" s="9"/>
    </row>
    <row r="1343" spans="1:14" ht="15.75" x14ac:dyDescent="0.25">
      <c r="A1343" s="17" t="str">
        <f>IF(AND(C1343&gt;='گزارش روزانه'!$F$2,C1343&lt;='گزارش روزانه'!$F$4,J1343='گزارش روزانه'!$D$6),MAX($A$1:A1342)+1,"")</f>
        <v/>
      </c>
      <c r="B1343" s="10">
        <v>1342</v>
      </c>
      <c r="C1343" s="10" t="s">
        <v>1533</v>
      </c>
      <c r="D1343" s="10" t="s">
        <v>1539</v>
      </c>
      <c r="E1343" s="11">
        <v>17652020</v>
      </c>
      <c r="F1343" s="11">
        <v>0</v>
      </c>
      <c r="G1343" s="11">
        <v>244923936</v>
      </c>
      <c r="H13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43" s="10">
        <f>VALUE(IFERROR(MID(Table1[شرح],11,FIND("سهم",Table1[شرح])-11),0))</f>
        <v>250</v>
      </c>
      <c r="J1343" s="10" t="str">
        <f>IFERROR(MID(Table1[شرح],FIND("سهم",Table1[شرح])+4,FIND("به نرخ",Table1[شرح])-FIND("سهم",Table1[شرح])-5),"")</f>
        <v>سایر اشخاص بورس انرژی(انرژی31)</v>
      </c>
      <c r="K1343" s="10" t="str">
        <f>CHOOSE(MID(Table1[تاریخ],6,2),"فروردین","اردیبهشت","خرداد","تیر","مرداد","شهریور","مهر","آبان","آذر","دی","بهمن","اسفند")</f>
        <v>آذر</v>
      </c>
      <c r="L1343" s="10" t="str">
        <f>LEFT(Table1[[#All],[تاریخ]],4)</f>
        <v>1398</v>
      </c>
      <c r="M1343" s="13" t="str">
        <f>Table1[سال]&amp;"-"&amp;Table1[ماه]</f>
        <v>1398-آذر</v>
      </c>
      <c r="N1343" s="9"/>
    </row>
    <row r="1344" spans="1:14" ht="15.75" x14ac:dyDescent="0.25">
      <c r="A1344" s="17" t="str">
        <f>IF(AND(C1344&gt;='گزارش روزانه'!$F$2,C1344&lt;='گزارش روزانه'!$F$4,J1344='گزارش روزانه'!$D$6),MAX($A$1:A1343)+1,"")</f>
        <v/>
      </c>
      <c r="B1344" s="10">
        <v>1343</v>
      </c>
      <c r="C1344" s="10" t="s">
        <v>1533</v>
      </c>
      <c r="D1344" s="10" t="s">
        <v>1540</v>
      </c>
      <c r="E1344" s="11">
        <v>45130684</v>
      </c>
      <c r="F1344" s="11">
        <v>0</v>
      </c>
      <c r="G1344" s="11">
        <v>262575956</v>
      </c>
      <c r="H13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44" s="10">
        <f>VALUE(IFERROR(MID(Table1[شرح],11,FIND("سهم",Table1[شرح])-11),0))</f>
        <v>640</v>
      </c>
      <c r="J1344" s="10" t="str">
        <f>IFERROR(MID(Table1[شرح],FIND("سهم",Table1[شرح])+4,FIND("به نرخ",Table1[شرح])-FIND("سهم",Table1[شرح])-5),"")</f>
        <v>سایر اشخاص بورس انرژی(انرژی31)</v>
      </c>
      <c r="K1344" s="10" t="str">
        <f>CHOOSE(MID(Table1[تاریخ],6,2),"فروردین","اردیبهشت","خرداد","تیر","مرداد","شهریور","مهر","آبان","آذر","دی","بهمن","اسفند")</f>
        <v>آذر</v>
      </c>
      <c r="L1344" s="10" t="str">
        <f>LEFT(Table1[[#All],[تاریخ]],4)</f>
        <v>1398</v>
      </c>
      <c r="M1344" s="13" t="str">
        <f>Table1[سال]&amp;"-"&amp;Table1[ماه]</f>
        <v>1398-آذر</v>
      </c>
      <c r="N1344" s="9"/>
    </row>
    <row r="1345" spans="1:14" ht="15.75" x14ac:dyDescent="0.25">
      <c r="A1345" s="17" t="str">
        <f>IF(AND(C1345&gt;='گزارش روزانه'!$F$2,C1345&lt;='گزارش روزانه'!$F$4,J1345='گزارش روزانه'!$D$6),MAX($A$1:A1344)+1,"")</f>
        <v/>
      </c>
      <c r="B1345" s="10">
        <v>1344</v>
      </c>
      <c r="C1345" s="10" t="s">
        <v>1533</v>
      </c>
      <c r="D1345" s="10" t="s">
        <v>1541</v>
      </c>
      <c r="E1345" s="11">
        <v>863643946</v>
      </c>
      <c r="F1345" s="11">
        <v>0</v>
      </c>
      <c r="G1345" s="11">
        <v>307706640</v>
      </c>
      <c r="H13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45" s="10">
        <f>VALUE(IFERROR(MID(Table1[شرح],11,FIND("سهم",Table1[شرح])-11),0))</f>
        <v>12375</v>
      </c>
      <c r="J1345" s="10" t="str">
        <f>IFERROR(MID(Table1[شرح],FIND("سهم",Table1[شرح])+4,FIND("به نرخ",Table1[شرح])-FIND("سهم",Table1[شرح])-5),"")</f>
        <v>سایر اشخاص بورس انرژی(انرژی31)</v>
      </c>
      <c r="K1345" s="10" t="str">
        <f>CHOOSE(MID(Table1[تاریخ],6,2),"فروردین","اردیبهشت","خرداد","تیر","مرداد","شهریور","مهر","آبان","آذر","دی","بهمن","اسفند")</f>
        <v>آذر</v>
      </c>
      <c r="L1345" s="10" t="str">
        <f>LEFT(Table1[[#All],[تاریخ]],4)</f>
        <v>1398</v>
      </c>
      <c r="M1345" s="13" t="str">
        <f>Table1[سال]&amp;"-"&amp;Table1[ماه]</f>
        <v>1398-آذر</v>
      </c>
      <c r="N1345" s="9"/>
    </row>
    <row r="1346" spans="1:14" ht="15.75" x14ac:dyDescent="0.25">
      <c r="A1346" s="17" t="str">
        <f>IF(AND(C1346&gt;='گزارش روزانه'!$F$2,C1346&lt;='گزارش روزانه'!$F$4,J1346='گزارش روزانه'!$D$6),MAX($A$1:A1345)+1,"")</f>
        <v/>
      </c>
      <c r="B1346" s="10">
        <v>1345</v>
      </c>
      <c r="C1346" s="10" t="s">
        <v>1533</v>
      </c>
      <c r="D1346" s="10" t="s">
        <v>1542</v>
      </c>
      <c r="E1346" s="11">
        <v>0</v>
      </c>
      <c r="F1346" s="11">
        <v>7179314</v>
      </c>
      <c r="G1346" s="11">
        <v>1171350586</v>
      </c>
      <c r="H13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46" s="10">
        <f>VALUE(IFERROR(MID(Table1[شرح],11,FIND("سهم",Table1[شرح])-11),0))</f>
        <v>1000</v>
      </c>
      <c r="J1346" s="10" t="str">
        <f>IFERROR(MID(Table1[شرح],FIND("سهم",Table1[شرح])+4,FIND("به نرخ",Table1[شرح])-FIND("سهم",Table1[شرح])-5),"")</f>
        <v>توسعه معدنی و صنعتی صبانور(کنور1)</v>
      </c>
      <c r="K1346" s="10" t="str">
        <f>CHOOSE(MID(Table1[تاریخ],6,2),"فروردین","اردیبهشت","خرداد","تیر","مرداد","شهریور","مهر","آبان","آذر","دی","بهمن","اسفند")</f>
        <v>آذر</v>
      </c>
      <c r="L1346" s="10" t="str">
        <f>LEFT(Table1[[#All],[تاریخ]],4)</f>
        <v>1398</v>
      </c>
      <c r="M1346" s="13" t="str">
        <f>Table1[سال]&amp;"-"&amp;Table1[ماه]</f>
        <v>1398-آذر</v>
      </c>
      <c r="N1346" s="9"/>
    </row>
    <row r="1347" spans="1:14" ht="15.75" x14ac:dyDescent="0.25">
      <c r="A1347" s="17" t="str">
        <f>IF(AND(C1347&gt;='گزارش روزانه'!$F$2,C1347&lt;='گزارش روزانه'!$F$4,J1347='گزارش روزانه'!$D$6),MAX($A$1:A1346)+1,"")</f>
        <v/>
      </c>
      <c r="B1347" s="10">
        <v>1346</v>
      </c>
      <c r="C1347" s="10" t="s">
        <v>1533</v>
      </c>
      <c r="D1347" s="10" t="s">
        <v>1543</v>
      </c>
      <c r="E1347" s="11">
        <v>0</v>
      </c>
      <c r="F1347" s="11">
        <v>169700446</v>
      </c>
      <c r="G1347" s="11">
        <v>1164171272</v>
      </c>
      <c r="H13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47" s="10">
        <f>VALUE(IFERROR(MID(Table1[شرح],11,FIND("سهم",Table1[شرح])-11),0))</f>
        <v>23657</v>
      </c>
      <c r="J1347" s="10" t="str">
        <f>IFERROR(MID(Table1[شرح],FIND("سهم",Table1[شرح])+4,FIND("به نرخ",Table1[شرح])-FIND("سهم",Table1[شرح])-5),"")</f>
        <v>توسعه معدنی و صنعتی صبانور(کنور1)</v>
      </c>
      <c r="K1347" s="10" t="str">
        <f>CHOOSE(MID(Table1[تاریخ],6,2),"فروردین","اردیبهشت","خرداد","تیر","مرداد","شهریور","مهر","آبان","آذر","دی","بهمن","اسفند")</f>
        <v>آذر</v>
      </c>
      <c r="L1347" s="10" t="str">
        <f>LEFT(Table1[[#All],[تاریخ]],4)</f>
        <v>1398</v>
      </c>
      <c r="M1347" s="13" t="str">
        <f>Table1[سال]&amp;"-"&amp;Table1[ماه]</f>
        <v>1398-آذر</v>
      </c>
      <c r="N1347" s="9"/>
    </row>
    <row r="1348" spans="1:14" ht="15.75" x14ac:dyDescent="0.25">
      <c r="A1348" s="17" t="str">
        <f>IF(AND(C1348&gt;='گزارش روزانه'!$F$2,C1348&lt;='گزارش روزانه'!$F$4,J1348='گزارش روزانه'!$D$6),MAX($A$1:A1347)+1,"")</f>
        <v/>
      </c>
      <c r="B1348" s="10">
        <v>1347</v>
      </c>
      <c r="C1348" s="10" t="s">
        <v>1533</v>
      </c>
      <c r="D1348" s="10" t="s">
        <v>1544</v>
      </c>
      <c r="E1348" s="11">
        <v>0</v>
      </c>
      <c r="F1348" s="11">
        <v>333465508</v>
      </c>
      <c r="G1348" s="11">
        <v>994470826</v>
      </c>
      <c r="H13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48" s="10">
        <f>VALUE(IFERROR(MID(Table1[شرح],11,FIND("سهم",Table1[شرح])-11),0))</f>
        <v>46493</v>
      </c>
      <c r="J1348" s="10" t="str">
        <f>IFERROR(MID(Table1[شرح],FIND("سهم",Table1[شرح])+4,FIND("به نرخ",Table1[شرح])-FIND("سهم",Table1[شرح])-5),"")</f>
        <v>توسعه معدنی و صنعتی صبانور(کنور1)</v>
      </c>
      <c r="K1348" s="10" t="str">
        <f>CHOOSE(MID(Table1[تاریخ],6,2),"فروردین","اردیبهشت","خرداد","تیر","مرداد","شهریور","مهر","آبان","آذر","دی","بهمن","اسفند")</f>
        <v>آذر</v>
      </c>
      <c r="L1348" s="10" t="str">
        <f>LEFT(Table1[[#All],[تاریخ]],4)</f>
        <v>1398</v>
      </c>
      <c r="M1348" s="13" t="str">
        <f>Table1[سال]&amp;"-"&amp;Table1[ماه]</f>
        <v>1398-آذر</v>
      </c>
      <c r="N1348" s="9"/>
    </row>
    <row r="1349" spans="1:14" ht="15.75" x14ac:dyDescent="0.25">
      <c r="A1349" s="17" t="str">
        <f>IF(AND(C1349&gt;='گزارش روزانه'!$F$2,C1349&lt;='گزارش روزانه'!$F$4,J1349='گزارش روزانه'!$D$6),MAX($A$1:A1348)+1,"")</f>
        <v/>
      </c>
      <c r="B1349" s="10">
        <v>1348</v>
      </c>
      <c r="C1349" s="10" t="s">
        <v>1533</v>
      </c>
      <c r="D1349" s="10" t="s">
        <v>1545</v>
      </c>
      <c r="E1349" s="11">
        <v>0</v>
      </c>
      <c r="F1349" s="11">
        <v>154694075</v>
      </c>
      <c r="G1349" s="11">
        <v>661005318</v>
      </c>
      <c r="H13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49" s="10">
        <f>VALUE(IFERROR(MID(Table1[شرح],11,FIND("سهم",Table1[شرح])-11),0))</f>
        <v>21571</v>
      </c>
      <c r="J1349" s="10" t="str">
        <f>IFERROR(MID(Table1[شرح],FIND("سهم",Table1[شرح])+4,FIND("به نرخ",Table1[شرح])-FIND("سهم",Table1[شرح])-5),"")</f>
        <v>توسعه معدنی و صنعتی صبانور(کنور1)</v>
      </c>
      <c r="K1349" s="10" t="str">
        <f>CHOOSE(MID(Table1[تاریخ],6,2),"فروردین","اردیبهشت","خرداد","تیر","مرداد","شهریور","مهر","آبان","آذر","دی","بهمن","اسفند")</f>
        <v>آذر</v>
      </c>
      <c r="L1349" s="10" t="str">
        <f>LEFT(Table1[[#All],[تاریخ]],4)</f>
        <v>1398</v>
      </c>
      <c r="M1349" s="13" t="str">
        <f>Table1[سال]&amp;"-"&amp;Table1[ماه]</f>
        <v>1398-آذر</v>
      </c>
      <c r="N1349" s="9"/>
    </row>
    <row r="1350" spans="1:14" ht="15.75" x14ac:dyDescent="0.25">
      <c r="A1350" s="17" t="str">
        <f>IF(AND(C1350&gt;='گزارش روزانه'!$F$2,C1350&lt;='گزارش روزانه'!$F$4,J1350='گزارش روزانه'!$D$6),MAX($A$1:A1349)+1,"")</f>
        <v/>
      </c>
      <c r="B1350" s="10">
        <v>1349</v>
      </c>
      <c r="C1350" s="10" t="s">
        <v>1533</v>
      </c>
      <c r="D1350" s="10" t="s">
        <v>1546</v>
      </c>
      <c r="E1350" s="11">
        <v>0</v>
      </c>
      <c r="F1350" s="11">
        <v>124047933</v>
      </c>
      <c r="G1350" s="11">
        <v>506311243</v>
      </c>
      <c r="H13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50" s="10">
        <f>VALUE(IFERROR(MID(Table1[شرح],11,FIND("سهم",Table1[شرح])-11),0))</f>
        <v>17300</v>
      </c>
      <c r="J1350" s="10" t="str">
        <f>IFERROR(MID(Table1[شرح],FIND("سهم",Table1[شرح])+4,FIND("به نرخ",Table1[شرح])-FIND("سهم",Table1[شرح])-5),"")</f>
        <v>توسعه معدنی و صنعتی صبانور(کنور1)</v>
      </c>
      <c r="K1350" s="10" t="str">
        <f>CHOOSE(MID(Table1[تاریخ],6,2),"فروردین","اردیبهشت","خرداد","تیر","مرداد","شهریور","مهر","آبان","آذر","دی","بهمن","اسفند")</f>
        <v>آذر</v>
      </c>
      <c r="L1350" s="10" t="str">
        <f>LEFT(Table1[[#All],[تاریخ]],4)</f>
        <v>1398</v>
      </c>
      <c r="M1350" s="13" t="str">
        <f>Table1[سال]&amp;"-"&amp;Table1[ماه]</f>
        <v>1398-آذر</v>
      </c>
      <c r="N1350" s="9"/>
    </row>
    <row r="1351" spans="1:14" ht="15.75" x14ac:dyDescent="0.25">
      <c r="A1351" s="17" t="str">
        <f>IF(AND(C1351&gt;='گزارش روزانه'!$F$2,C1351&lt;='گزارش روزانه'!$F$4,J1351='گزارش روزانه'!$D$6),MAX($A$1:A1350)+1,"")</f>
        <v/>
      </c>
      <c r="B1351" s="10">
        <v>1350</v>
      </c>
      <c r="C1351" s="10" t="s">
        <v>1533</v>
      </c>
      <c r="D1351" s="10" t="s">
        <v>1547</v>
      </c>
      <c r="E1351" s="11">
        <v>0</v>
      </c>
      <c r="F1351" s="11">
        <v>66524962</v>
      </c>
      <c r="G1351" s="11">
        <v>382263310</v>
      </c>
      <c r="H13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51" s="10">
        <f>VALUE(IFERROR(MID(Table1[شرح],11,FIND("سهم",Table1[شرح])-11),0))</f>
        <v>9279</v>
      </c>
      <c r="J1351" s="10" t="str">
        <f>IFERROR(MID(Table1[شرح],FIND("سهم",Table1[شرح])+4,FIND("به نرخ",Table1[شرح])-FIND("سهم",Table1[شرح])-5),"")</f>
        <v>توسعه معدنی و صنعتی صبانور(کنور1)</v>
      </c>
      <c r="K1351" s="10" t="str">
        <f>CHOOSE(MID(Table1[تاریخ],6,2),"فروردین","اردیبهشت","خرداد","تیر","مرداد","شهریور","مهر","آبان","آذر","دی","بهمن","اسفند")</f>
        <v>آذر</v>
      </c>
      <c r="L1351" s="10" t="str">
        <f>LEFT(Table1[[#All],[تاریخ]],4)</f>
        <v>1398</v>
      </c>
      <c r="M1351" s="13" t="str">
        <f>Table1[سال]&amp;"-"&amp;Table1[ماه]</f>
        <v>1398-آذر</v>
      </c>
      <c r="N1351" s="9"/>
    </row>
    <row r="1352" spans="1:14" ht="15.75" x14ac:dyDescent="0.25">
      <c r="A1352" s="17" t="str">
        <f>IF(AND(C1352&gt;='گزارش روزانه'!$F$2,C1352&lt;='گزارش روزانه'!$F$4,J1352='گزارش روزانه'!$D$6),MAX($A$1:A1351)+1,"")</f>
        <v/>
      </c>
      <c r="B1352" s="10">
        <v>1351</v>
      </c>
      <c r="C1352" s="10" t="s">
        <v>1533</v>
      </c>
      <c r="D1352" s="10" t="s">
        <v>1548</v>
      </c>
      <c r="E1352" s="11">
        <v>0</v>
      </c>
      <c r="F1352" s="11">
        <v>34296377</v>
      </c>
      <c r="G1352" s="11">
        <v>315738348</v>
      </c>
      <c r="H13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52" s="10">
        <f>VALUE(IFERROR(MID(Table1[شرح],11,FIND("سهم",Table1[شرح])-11),0))</f>
        <v>4789</v>
      </c>
      <c r="J1352" s="10" t="str">
        <f>IFERROR(MID(Table1[شرح],FIND("سهم",Table1[شرح])+4,FIND("به نرخ",Table1[شرح])-FIND("سهم",Table1[شرح])-5),"")</f>
        <v>توسعه معدنی و صنعتی صبانور(کنور1)</v>
      </c>
      <c r="K1352" s="10" t="str">
        <f>CHOOSE(MID(Table1[تاریخ],6,2),"فروردین","اردیبهشت","خرداد","تیر","مرداد","شهریور","مهر","آبان","آذر","دی","بهمن","اسفند")</f>
        <v>آذر</v>
      </c>
      <c r="L1352" s="10" t="str">
        <f>LEFT(Table1[[#All],[تاریخ]],4)</f>
        <v>1398</v>
      </c>
      <c r="M1352" s="13" t="str">
        <f>Table1[سال]&amp;"-"&amp;Table1[ماه]</f>
        <v>1398-آذر</v>
      </c>
      <c r="N1352" s="9"/>
    </row>
    <row r="1353" spans="1:14" ht="15.75" x14ac:dyDescent="0.25">
      <c r="A1353" s="17" t="str">
        <f>IF(AND(C1353&gt;='گزارش روزانه'!$F$2,C1353&lt;='گزارش روزانه'!$F$4,J1353='گزارش روزانه'!$D$6),MAX($A$1:A1352)+1,"")</f>
        <v/>
      </c>
      <c r="B1353" s="10">
        <v>1352</v>
      </c>
      <c r="C1353" s="10" t="s">
        <v>1533</v>
      </c>
      <c r="D1353" s="10" t="s">
        <v>1549</v>
      </c>
      <c r="E1353" s="11">
        <v>0</v>
      </c>
      <c r="F1353" s="11">
        <v>17766181</v>
      </c>
      <c r="G1353" s="11">
        <v>281441971</v>
      </c>
      <c r="H13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53" s="10">
        <f>VALUE(IFERROR(MID(Table1[شرح],11,FIND("سهم",Table1[شرح])-11),0))</f>
        <v>655</v>
      </c>
      <c r="J1353" s="10" t="str">
        <f>IFERROR(MID(Table1[شرح],FIND("سهم",Table1[شرح])+4,FIND("به نرخ",Table1[شرح])-FIND("سهم",Table1[شرح])-5),"")</f>
        <v>صنعت روی زنگان(زنگان1)</v>
      </c>
      <c r="K1353" s="10" t="str">
        <f>CHOOSE(MID(Table1[تاریخ],6,2),"فروردین","اردیبهشت","خرداد","تیر","مرداد","شهریور","مهر","آبان","آذر","دی","بهمن","اسفند")</f>
        <v>آذر</v>
      </c>
      <c r="L1353" s="10" t="str">
        <f>LEFT(Table1[[#All],[تاریخ]],4)</f>
        <v>1398</v>
      </c>
      <c r="M1353" s="13" t="str">
        <f>Table1[سال]&amp;"-"&amp;Table1[ماه]</f>
        <v>1398-آذر</v>
      </c>
      <c r="N1353" s="9"/>
    </row>
    <row r="1354" spans="1:14" ht="15.75" x14ac:dyDescent="0.25">
      <c r="A1354" s="17" t="str">
        <f>IF(AND(C1354&gt;='گزارش روزانه'!$F$2,C1354&lt;='گزارش روزانه'!$F$4,J1354='گزارش روزانه'!$D$6),MAX($A$1:A1353)+1,"")</f>
        <v/>
      </c>
      <c r="B1354" s="10">
        <v>1353</v>
      </c>
      <c r="C1354" s="10" t="s">
        <v>1529</v>
      </c>
      <c r="D1354" s="10" t="s">
        <v>1530</v>
      </c>
      <c r="E1354" s="11">
        <v>1324381</v>
      </c>
      <c r="F1354" s="11">
        <v>0</v>
      </c>
      <c r="G1354" s="11">
        <v>-599890180</v>
      </c>
      <c r="H13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54" s="10">
        <f>VALUE(IFERROR(MID(Table1[شرح],11,FIND("سهم",Table1[شرح])-11),0))</f>
        <v>32</v>
      </c>
      <c r="J1354" s="10" t="str">
        <f>IFERROR(MID(Table1[شرح],FIND("سهم",Table1[شرح])+4,FIND("به نرخ",Table1[شرح])-FIND("سهم",Table1[شرح])-5),"")</f>
        <v>شیر پاستوریزه پگاه فارس(غفارس1)</v>
      </c>
      <c r="K1354" s="10" t="str">
        <f>CHOOSE(MID(Table1[تاریخ],6,2),"فروردین","اردیبهشت","خرداد","تیر","مرداد","شهریور","مهر","آبان","آذر","دی","بهمن","اسفند")</f>
        <v>آذر</v>
      </c>
      <c r="L1354" s="10" t="str">
        <f>LEFT(Table1[[#All],[تاریخ]],4)</f>
        <v>1398</v>
      </c>
      <c r="M1354" s="13" t="str">
        <f>Table1[سال]&amp;"-"&amp;Table1[ماه]</f>
        <v>1398-آذر</v>
      </c>
      <c r="N1354" s="9"/>
    </row>
    <row r="1355" spans="1:14" ht="15.75" x14ac:dyDescent="0.25">
      <c r="A1355" s="17" t="str">
        <f>IF(AND(C1355&gt;='گزارش روزانه'!$F$2,C1355&lt;='گزارش روزانه'!$F$4,J1355='گزارش روزانه'!$D$6),MAX($A$1:A1354)+1,"")</f>
        <v/>
      </c>
      <c r="B1355" s="10">
        <v>1354</v>
      </c>
      <c r="C1355" s="10" t="s">
        <v>1529</v>
      </c>
      <c r="D1355" s="10" t="s">
        <v>1531</v>
      </c>
      <c r="E1355" s="11">
        <v>3631803</v>
      </c>
      <c r="F1355" s="11">
        <v>0</v>
      </c>
      <c r="G1355" s="11">
        <v>-598565799</v>
      </c>
      <c r="H13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55" s="10">
        <f>VALUE(IFERROR(MID(Table1[شرح],11,FIND("سهم",Table1[شرح])-11),0))</f>
        <v>88</v>
      </c>
      <c r="J1355" s="10" t="str">
        <f>IFERROR(MID(Table1[شرح],FIND("سهم",Table1[شرح])+4,FIND("به نرخ",Table1[شرح])-FIND("سهم",Table1[شرح])-5),"")</f>
        <v>شیر پاستوریزه پگاه فارس(غفارس1)</v>
      </c>
      <c r="K1355" s="10" t="str">
        <f>CHOOSE(MID(Table1[تاریخ],6,2),"فروردین","اردیبهشت","خرداد","تیر","مرداد","شهریور","مهر","آبان","آذر","دی","بهمن","اسفند")</f>
        <v>آذر</v>
      </c>
      <c r="L1355" s="10" t="str">
        <f>LEFT(Table1[[#All],[تاریخ]],4)</f>
        <v>1398</v>
      </c>
      <c r="M1355" s="13" t="str">
        <f>Table1[سال]&amp;"-"&amp;Table1[ماه]</f>
        <v>1398-آذر</v>
      </c>
      <c r="N1355" s="9"/>
    </row>
    <row r="1356" spans="1:14" ht="15.75" x14ac:dyDescent="0.25">
      <c r="A1356" s="17" t="str">
        <f>IF(AND(C1356&gt;='گزارش روزانه'!$F$2,C1356&lt;='گزارش روزانه'!$F$4,J1356='گزارش روزانه'!$D$6),MAX($A$1:A1355)+1,"")</f>
        <v/>
      </c>
      <c r="B1356" s="10">
        <v>1355</v>
      </c>
      <c r="C1356" s="10" t="s">
        <v>1529</v>
      </c>
      <c r="D1356" s="10" t="s">
        <v>1532</v>
      </c>
      <c r="E1356" s="11">
        <v>0</v>
      </c>
      <c r="F1356" s="11">
        <v>4951747</v>
      </c>
      <c r="G1356" s="11">
        <v>-594933996</v>
      </c>
      <c r="H13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56" s="10">
        <f>VALUE(IFERROR(MID(Table1[شرح],11,FIND("سهم",Table1[شرح])-11),0))</f>
        <v>274</v>
      </c>
      <c r="J1356" s="10" t="str">
        <f>IFERROR(MID(Table1[شرح],FIND("سهم",Table1[شرح])+4,FIND("به نرخ",Table1[شرح])-FIND("سهم",Table1[شرح])-5),"")</f>
        <v>تولیدی فولاد سپید فراب کویر(کویر1)</v>
      </c>
      <c r="K1356" s="10" t="str">
        <f>CHOOSE(MID(Table1[تاریخ],6,2),"فروردین","اردیبهشت","خرداد","تیر","مرداد","شهریور","مهر","آبان","آذر","دی","بهمن","اسفند")</f>
        <v>آذر</v>
      </c>
      <c r="L1356" s="10" t="str">
        <f>LEFT(Table1[[#All],[تاریخ]],4)</f>
        <v>1398</v>
      </c>
      <c r="M1356" s="13" t="str">
        <f>Table1[سال]&amp;"-"&amp;Table1[ماه]</f>
        <v>1398-آذر</v>
      </c>
      <c r="N1356" s="9"/>
    </row>
    <row r="1357" spans="1:14" ht="15.75" x14ac:dyDescent="0.25">
      <c r="A1357" s="17" t="str">
        <f>IF(AND(C1357&gt;='گزارش روزانه'!$F$2,C1357&lt;='گزارش روزانه'!$F$4,J1357='گزارش روزانه'!$D$6),MAX($A$1:A1356)+1,"")</f>
        <v/>
      </c>
      <c r="B1357" s="10">
        <v>1356</v>
      </c>
      <c r="C1357" s="10" t="s">
        <v>1524</v>
      </c>
      <c r="D1357" s="10" t="s">
        <v>1525</v>
      </c>
      <c r="E1357" s="11">
        <v>1029021</v>
      </c>
      <c r="F1357" s="11">
        <v>0</v>
      </c>
      <c r="G1357" s="11">
        <v>-599968811</v>
      </c>
      <c r="H13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57" s="10">
        <f>VALUE(IFERROR(MID(Table1[شرح],11,FIND("سهم",Table1[شرح])-11),0))</f>
        <v>26</v>
      </c>
      <c r="J1357" s="10" t="str">
        <f>IFERROR(MID(Table1[شرح],FIND("سهم",Table1[شرح])+4,FIND("به نرخ",Table1[شرح])-FIND("سهم",Table1[شرح])-5),"")</f>
        <v>شیر پاستوریزه پگاه فارس(غفارس1)</v>
      </c>
      <c r="K1357" s="10" t="str">
        <f>CHOOSE(MID(Table1[تاریخ],6,2),"فروردین","اردیبهشت","خرداد","تیر","مرداد","شهریور","مهر","آبان","آذر","دی","بهمن","اسفند")</f>
        <v>آذر</v>
      </c>
      <c r="L1357" s="10" t="str">
        <f>LEFT(Table1[[#All],[تاریخ]],4)</f>
        <v>1398</v>
      </c>
      <c r="M1357" s="13" t="str">
        <f>Table1[سال]&amp;"-"&amp;Table1[ماه]</f>
        <v>1398-آذر</v>
      </c>
      <c r="N1357" s="9"/>
    </row>
    <row r="1358" spans="1:14" ht="15.75" x14ac:dyDescent="0.25">
      <c r="A1358" s="17" t="str">
        <f>IF(AND(C1358&gt;='گزارش روزانه'!$F$2,C1358&lt;='گزارش روزانه'!$F$4,J1358='گزارش روزانه'!$D$6),MAX($A$1:A1357)+1,"")</f>
        <v/>
      </c>
      <c r="B1358" s="10">
        <v>1357</v>
      </c>
      <c r="C1358" s="10" t="s">
        <v>1524</v>
      </c>
      <c r="D1358" s="10" t="s">
        <v>1526</v>
      </c>
      <c r="E1358" s="11">
        <v>0</v>
      </c>
      <c r="F1358" s="11">
        <v>669808</v>
      </c>
      <c r="G1358" s="11">
        <v>-598939790</v>
      </c>
      <c r="H13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58" s="10">
        <f>VALUE(IFERROR(MID(Table1[شرح],11,FIND("سهم",Table1[شرح])-11),0))</f>
        <v>20</v>
      </c>
      <c r="J1358" s="10" t="str">
        <f>IFERROR(MID(Table1[شرح],FIND("سهم",Table1[شرح])+4,FIND("به نرخ",Table1[شرح])-FIND("سهم",Table1[شرح])-5),"")</f>
        <v>دارویی ره آورد تامین(درهآور1)</v>
      </c>
      <c r="K1358" s="10" t="str">
        <f>CHOOSE(MID(Table1[تاریخ],6,2),"فروردین","اردیبهشت","خرداد","تیر","مرداد","شهریور","مهر","آبان","آذر","دی","بهمن","اسفند")</f>
        <v>آذر</v>
      </c>
      <c r="L1358" s="10" t="str">
        <f>LEFT(Table1[[#All],[تاریخ]],4)</f>
        <v>1398</v>
      </c>
      <c r="M1358" s="13" t="str">
        <f>Table1[سال]&amp;"-"&amp;Table1[ماه]</f>
        <v>1398-آذر</v>
      </c>
      <c r="N1358" s="9"/>
    </row>
    <row r="1359" spans="1:14" ht="15.75" x14ac:dyDescent="0.25">
      <c r="A1359" s="17" t="str">
        <f>IF(AND(C1359&gt;='گزارش روزانه'!$F$2,C1359&lt;='گزارش روزانه'!$F$4,J1359='گزارش روزانه'!$D$6),MAX($A$1:A1358)+1,"")</f>
        <v/>
      </c>
      <c r="B1359" s="10">
        <v>1358</v>
      </c>
      <c r="C1359" s="10" t="s">
        <v>1524</v>
      </c>
      <c r="D1359" s="10" t="s">
        <v>1527</v>
      </c>
      <c r="E1359" s="11">
        <v>0</v>
      </c>
      <c r="F1359" s="11">
        <v>190025</v>
      </c>
      <c r="G1359" s="11">
        <v>-599609598</v>
      </c>
      <c r="H13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59" s="10">
        <f>VALUE(IFERROR(MID(Table1[شرح],11,FIND("سهم",Table1[شرح])-11),0))</f>
        <v>12</v>
      </c>
      <c r="J1359" s="10" t="str">
        <f>IFERROR(MID(Table1[شرح],FIND("سهم",Table1[شرح])+4,FIND("به نرخ",Table1[شرح])-FIND("سهم",Table1[شرح])-5),"")</f>
        <v>خدمات انفورماتیک(رانفور1)</v>
      </c>
      <c r="K1359" s="10" t="str">
        <f>CHOOSE(MID(Table1[تاریخ],6,2),"فروردین","اردیبهشت","خرداد","تیر","مرداد","شهریور","مهر","آبان","آذر","دی","بهمن","اسفند")</f>
        <v>آذر</v>
      </c>
      <c r="L1359" s="10" t="str">
        <f>LEFT(Table1[[#All],[تاریخ]],4)</f>
        <v>1398</v>
      </c>
      <c r="M1359" s="13" t="str">
        <f>Table1[سال]&amp;"-"&amp;Table1[ماه]</f>
        <v>1398-آذر</v>
      </c>
      <c r="N1359" s="9"/>
    </row>
    <row r="1360" spans="1:14" ht="15.75" x14ac:dyDescent="0.25">
      <c r="A1360" s="17" t="str">
        <f>IF(AND(C1360&gt;='گزارش روزانه'!$F$2,C1360&lt;='گزارش روزانه'!$F$4,J1360='گزارش روزانه'!$D$6),MAX($A$1:A1359)+1,"")</f>
        <v/>
      </c>
      <c r="B1360" s="10">
        <v>1359</v>
      </c>
      <c r="C1360" s="10" t="s">
        <v>1524</v>
      </c>
      <c r="D1360" s="10" t="s">
        <v>1528</v>
      </c>
      <c r="E1360" s="11">
        <v>0</v>
      </c>
      <c r="F1360" s="11">
        <v>90557</v>
      </c>
      <c r="G1360" s="11">
        <v>-599799623</v>
      </c>
      <c r="H13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60" s="10">
        <f>VALUE(IFERROR(MID(Table1[شرح],11,FIND("سهم",Table1[شرح])-11),0))</f>
        <v>5</v>
      </c>
      <c r="J1360" s="10" t="str">
        <f>IFERROR(MID(Table1[شرح],FIND("سهم",Table1[شرح])+4,FIND("به نرخ",Table1[شرح])-FIND("سهم",Table1[شرح])-5),"")</f>
        <v>سرامیک های صنعتی اردکان(کسرا1)</v>
      </c>
      <c r="K1360" s="10" t="str">
        <f>CHOOSE(MID(Table1[تاریخ],6,2),"فروردین","اردیبهشت","خرداد","تیر","مرداد","شهریور","مهر","آبان","آذر","دی","بهمن","اسفند")</f>
        <v>آذر</v>
      </c>
      <c r="L1360" s="10" t="str">
        <f>LEFT(Table1[[#All],[تاریخ]],4)</f>
        <v>1398</v>
      </c>
      <c r="M1360" s="13" t="str">
        <f>Table1[سال]&amp;"-"&amp;Table1[ماه]</f>
        <v>1398-آذر</v>
      </c>
      <c r="N1360" s="9"/>
    </row>
    <row r="1361" spans="1:14" ht="15.75" x14ac:dyDescent="0.25">
      <c r="A1361" s="17" t="str">
        <f>IF(AND(C1361&gt;='گزارش روزانه'!$F$2,C1361&lt;='گزارش روزانه'!$F$4,J1361='گزارش روزانه'!$D$6),MAX($A$1:A1360)+1,"")</f>
        <v/>
      </c>
      <c r="B1361" s="10">
        <v>1360</v>
      </c>
      <c r="C1361" s="10" t="s">
        <v>1520</v>
      </c>
      <c r="D1361" s="10" t="s">
        <v>1521</v>
      </c>
      <c r="E1361" s="11">
        <v>45839308</v>
      </c>
      <c r="F1361" s="11">
        <v>0</v>
      </c>
      <c r="G1361" s="11">
        <v>-599996054</v>
      </c>
      <c r="H13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61" s="10">
        <f>VALUE(IFERROR(MID(Table1[شرح],11,FIND("سهم",Table1[شرح])-11),0))</f>
        <v>5640</v>
      </c>
      <c r="J1361" s="10" t="str">
        <f>IFERROR(MID(Table1[شرح],FIND("سهم",Table1[شرح])+4,FIND("به نرخ",Table1[شرح])-FIND("سهم",Table1[شرح])-5),"")</f>
        <v>توسعه معدنی و صنعتی صبانور(کنور1)</v>
      </c>
      <c r="K1361" s="10" t="str">
        <f>CHOOSE(MID(Table1[تاریخ],6,2),"فروردین","اردیبهشت","خرداد","تیر","مرداد","شهریور","مهر","آبان","آذر","دی","بهمن","اسفند")</f>
        <v>آذر</v>
      </c>
      <c r="L1361" s="10" t="str">
        <f>LEFT(Table1[[#All],[تاریخ]],4)</f>
        <v>1398</v>
      </c>
      <c r="M1361" s="13" t="str">
        <f>Table1[سال]&amp;"-"&amp;Table1[ماه]</f>
        <v>1398-آذر</v>
      </c>
      <c r="N1361" s="9"/>
    </row>
    <row r="1362" spans="1:14" ht="15.75" x14ac:dyDescent="0.25">
      <c r="A1362" s="17" t="str">
        <f>IF(AND(C1362&gt;='گزارش روزانه'!$F$2,C1362&lt;='گزارش روزانه'!$F$4,J1362='گزارش روزانه'!$D$6),MAX($A$1:A1361)+1,"")</f>
        <v/>
      </c>
      <c r="B1362" s="10">
        <v>1361</v>
      </c>
      <c r="C1362" s="10" t="s">
        <v>1520</v>
      </c>
      <c r="D1362" s="10" t="s">
        <v>1522</v>
      </c>
      <c r="E1362" s="11">
        <v>0</v>
      </c>
      <c r="F1362" s="11">
        <v>24516756</v>
      </c>
      <c r="G1362" s="11">
        <v>-554156746</v>
      </c>
      <c r="H13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62" s="10">
        <f>VALUE(IFERROR(MID(Table1[شرح],11,FIND("سهم",Table1[شرح])-11),0))</f>
        <v>1081</v>
      </c>
      <c r="J1362" s="10" t="str">
        <f>IFERROR(MID(Table1[شرح],FIND("سهم",Table1[شرح])+4,FIND("به نرخ",Table1[شرح])-FIND("سهم",Table1[شرح])-5),"")</f>
        <v>کشت و دامداری فکا(زفکا1)</v>
      </c>
      <c r="K1362" s="10" t="str">
        <f>CHOOSE(MID(Table1[تاریخ],6,2),"فروردین","اردیبهشت","خرداد","تیر","مرداد","شهریور","مهر","آبان","آذر","دی","بهمن","اسفند")</f>
        <v>آذر</v>
      </c>
      <c r="L1362" s="10" t="str">
        <f>LEFT(Table1[[#All],[تاریخ]],4)</f>
        <v>1398</v>
      </c>
      <c r="M1362" s="13" t="str">
        <f>Table1[سال]&amp;"-"&amp;Table1[ماه]</f>
        <v>1398-آذر</v>
      </c>
      <c r="N1362" s="9"/>
    </row>
    <row r="1363" spans="1:14" ht="15.75" x14ac:dyDescent="0.25">
      <c r="A1363" s="17" t="str">
        <f>IF(AND(C1363&gt;='گزارش روزانه'!$F$2,C1363&lt;='گزارش روزانه'!$F$4,J1363='گزارش روزانه'!$D$6),MAX($A$1:A1362)+1,"")</f>
        <v/>
      </c>
      <c r="B1363" s="10">
        <v>1362</v>
      </c>
      <c r="C1363" s="10" t="s">
        <v>1520</v>
      </c>
      <c r="D1363" s="10" t="s">
        <v>1523</v>
      </c>
      <c r="E1363" s="11">
        <v>0</v>
      </c>
      <c r="F1363" s="11">
        <v>21295309</v>
      </c>
      <c r="G1363" s="11">
        <v>-578673502</v>
      </c>
      <c r="H13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63" s="10">
        <f>VALUE(IFERROR(MID(Table1[شرح],11,FIND("سهم",Table1[شرح])-11),0))</f>
        <v>939</v>
      </c>
      <c r="J1363" s="10" t="str">
        <f>IFERROR(MID(Table1[شرح],FIND("سهم",Table1[شرح])+4,FIND("به نرخ",Table1[شرح])-FIND("سهم",Table1[شرح])-5),"")</f>
        <v>کشت و دامداری فکا(زفکا1)</v>
      </c>
      <c r="K1363" s="10" t="str">
        <f>CHOOSE(MID(Table1[تاریخ],6,2),"فروردین","اردیبهشت","خرداد","تیر","مرداد","شهریور","مهر","آبان","آذر","دی","بهمن","اسفند")</f>
        <v>آذر</v>
      </c>
      <c r="L1363" s="10" t="str">
        <f>LEFT(Table1[[#All],[تاریخ]],4)</f>
        <v>1398</v>
      </c>
      <c r="M1363" s="13" t="str">
        <f>Table1[سال]&amp;"-"&amp;Table1[ماه]</f>
        <v>1398-آذر</v>
      </c>
      <c r="N1363" s="9"/>
    </row>
    <row r="1364" spans="1:14" ht="15.75" x14ac:dyDescent="0.25">
      <c r="A1364" s="17" t="str">
        <f>IF(AND(C1364&gt;='گزارش روزانه'!$F$2,C1364&lt;='گزارش روزانه'!$F$4,J1364='گزارش روزانه'!$D$6),MAX($A$1:A1363)+1,"")</f>
        <v/>
      </c>
      <c r="B1364" s="10">
        <v>1363</v>
      </c>
      <c r="C1364" s="10" t="s">
        <v>1498</v>
      </c>
      <c r="D1364" s="10" t="s">
        <v>1499</v>
      </c>
      <c r="E1364" s="11">
        <v>115634064</v>
      </c>
      <c r="F1364" s="11">
        <v>0</v>
      </c>
      <c r="G1364" s="11">
        <v>-399953280</v>
      </c>
      <c r="H13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64" s="10">
        <f>VALUE(IFERROR(MID(Table1[شرح],11,FIND("سهم",Table1[شرح])-11),0))</f>
        <v>20000</v>
      </c>
      <c r="J1364" s="10" t="str">
        <f>IFERROR(MID(Table1[شرح],FIND("سهم",Table1[شرح])+4,FIND("به نرخ",Table1[شرح])-FIND("سهم",Table1[شرح])-5),"")</f>
        <v>پالایش نفت تهران(شتران1)</v>
      </c>
      <c r="K1364" s="10" t="str">
        <f>CHOOSE(MID(Table1[تاریخ],6,2),"فروردین","اردیبهشت","خرداد","تیر","مرداد","شهریور","مهر","آبان","آذر","دی","بهمن","اسفند")</f>
        <v>آذر</v>
      </c>
      <c r="L1364" s="10" t="str">
        <f>LEFT(Table1[[#All],[تاریخ]],4)</f>
        <v>1398</v>
      </c>
      <c r="M1364" s="13" t="str">
        <f>Table1[سال]&amp;"-"&amp;Table1[ماه]</f>
        <v>1398-آذر</v>
      </c>
      <c r="N1364" s="9"/>
    </row>
    <row r="1365" spans="1:14" ht="15.75" x14ac:dyDescent="0.25">
      <c r="A1365" s="17" t="str">
        <f>IF(AND(C1365&gt;='گزارش روزانه'!$F$2,C1365&lt;='گزارش روزانه'!$F$4,J1365='گزارش روزانه'!$D$6),MAX($A$1:A1364)+1,"")</f>
        <v/>
      </c>
      <c r="B1365" s="10">
        <v>1364</v>
      </c>
      <c r="C1365" s="10" t="s">
        <v>1498</v>
      </c>
      <c r="D1365" s="10" t="s">
        <v>1500</v>
      </c>
      <c r="E1365" s="11">
        <v>69368376</v>
      </c>
      <c r="F1365" s="11">
        <v>0</v>
      </c>
      <c r="G1365" s="11">
        <v>-284319216</v>
      </c>
      <c r="H13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65" s="10">
        <f>VALUE(IFERROR(MID(Table1[شرح],11,FIND("سهم",Table1[شرح])-11),0))</f>
        <v>12000</v>
      </c>
      <c r="J1365" s="10" t="str">
        <f>IFERROR(MID(Table1[شرح],FIND("سهم",Table1[شرح])+4,FIND("به نرخ",Table1[شرح])-FIND("سهم",Table1[شرح])-5),"")</f>
        <v>پالایش نفت تهران(شتران1)</v>
      </c>
      <c r="K1365" s="10" t="str">
        <f>CHOOSE(MID(Table1[تاریخ],6,2),"فروردین","اردیبهشت","خرداد","تیر","مرداد","شهریور","مهر","آبان","آذر","دی","بهمن","اسفند")</f>
        <v>آذر</v>
      </c>
      <c r="L1365" s="10" t="str">
        <f>LEFT(Table1[[#All],[تاریخ]],4)</f>
        <v>1398</v>
      </c>
      <c r="M1365" s="13" t="str">
        <f>Table1[سال]&amp;"-"&amp;Table1[ماه]</f>
        <v>1398-آذر</v>
      </c>
      <c r="N1365" s="9"/>
    </row>
    <row r="1366" spans="1:14" ht="15.75" x14ac:dyDescent="0.25">
      <c r="A1366" s="17" t="str">
        <f>IF(AND(C1366&gt;='گزارش روزانه'!$F$2,C1366&lt;='گزارش روزانه'!$F$4,J1366='گزارش روزانه'!$D$6),MAX($A$1:A1365)+1,"")</f>
        <v/>
      </c>
      <c r="B1366" s="10">
        <v>1365</v>
      </c>
      <c r="C1366" s="10" t="s">
        <v>1498</v>
      </c>
      <c r="D1366" s="10" t="s">
        <v>1501</v>
      </c>
      <c r="E1366" s="11">
        <v>17336064</v>
      </c>
      <c r="F1366" s="11">
        <v>0</v>
      </c>
      <c r="G1366" s="11">
        <v>-214950840</v>
      </c>
      <c r="H13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66" s="10">
        <f>VALUE(IFERROR(MID(Table1[شرح],11,FIND("سهم",Table1[شرح])-11),0))</f>
        <v>3000</v>
      </c>
      <c r="J1366" s="10" t="str">
        <f>IFERROR(MID(Table1[شرح],FIND("سهم",Table1[شرح])+4,FIND("به نرخ",Table1[شرح])-FIND("سهم",Table1[شرح])-5),"")</f>
        <v>پالایش نفت تهران(شتران1)</v>
      </c>
      <c r="K1366" s="10" t="str">
        <f>CHOOSE(MID(Table1[تاریخ],6,2),"فروردین","اردیبهشت","خرداد","تیر","مرداد","شهریور","مهر","آبان","آذر","دی","بهمن","اسفند")</f>
        <v>آذر</v>
      </c>
      <c r="L1366" s="10" t="str">
        <f>LEFT(Table1[[#All],[تاریخ]],4)</f>
        <v>1398</v>
      </c>
      <c r="M1366" s="13" t="str">
        <f>Table1[سال]&amp;"-"&amp;Table1[ماه]</f>
        <v>1398-آذر</v>
      </c>
      <c r="N1366" s="9"/>
    </row>
    <row r="1367" spans="1:14" ht="15.75" x14ac:dyDescent="0.25">
      <c r="A1367" s="17" t="str">
        <f>IF(AND(C1367&gt;='گزارش روزانه'!$F$2,C1367&lt;='گزارش روزانه'!$F$4,J1367='گزارش روزانه'!$D$6),MAX($A$1:A1366)+1,"")</f>
        <v/>
      </c>
      <c r="B1367" s="10">
        <v>1366</v>
      </c>
      <c r="C1367" s="10" t="s">
        <v>1498</v>
      </c>
      <c r="D1367" s="10" t="s">
        <v>1502</v>
      </c>
      <c r="E1367" s="11">
        <v>1443915</v>
      </c>
      <c r="F1367" s="11">
        <v>0</v>
      </c>
      <c r="G1367" s="11">
        <v>-197614776</v>
      </c>
      <c r="H13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67" s="10">
        <f>VALUE(IFERROR(MID(Table1[شرح],11,FIND("سهم",Table1[شرح])-11),0))</f>
        <v>250</v>
      </c>
      <c r="J1367" s="10" t="str">
        <f>IFERROR(MID(Table1[شرح],FIND("سهم",Table1[شرح])+4,FIND("به نرخ",Table1[شرح])-FIND("سهم",Table1[شرح])-5),"")</f>
        <v>پالایش نفت تهران(شتران1)</v>
      </c>
      <c r="K1367" s="10" t="str">
        <f>CHOOSE(MID(Table1[تاریخ],6,2),"فروردین","اردیبهشت","خرداد","تیر","مرداد","شهریور","مهر","آبان","آذر","دی","بهمن","اسفند")</f>
        <v>آذر</v>
      </c>
      <c r="L1367" s="10" t="str">
        <f>LEFT(Table1[[#All],[تاریخ]],4)</f>
        <v>1398</v>
      </c>
      <c r="M1367" s="13" t="str">
        <f>Table1[سال]&amp;"-"&amp;Table1[ماه]</f>
        <v>1398-آذر</v>
      </c>
      <c r="N1367" s="9"/>
    </row>
    <row r="1368" spans="1:14" ht="15.75" x14ac:dyDescent="0.25">
      <c r="A1368" s="17" t="str">
        <f>IF(AND(C1368&gt;='گزارش روزانه'!$F$2,C1368&lt;='گزارش روزانه'!$F$4,J1368='گزارش روزانه'!$D$6),MAX($A$1:A1367)+1,"")</f>
        <v/>
      </c>
      <c r="B1368" s="10">
        <v>1367</v>
      </c>
      <c r="C1368" s="10" t="s">
        <v>1498</v>
      </c>
      <c r="D1368" s="10" t="s">
        <v>1503</v>
      </c>
      <c r="E1368" s="11">
        <v>1005084</v>
      </c>
      <c r="F1368" s="11">
        <v>0</v>
      </c>
      <c r="G1368" s="11">
        <v>-196170861</v>
      </c>
      <c r="H13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68" s="10">
        <f>VALUE(IFERROR(MID(Table1[شرح],11,FIND("سهم",Table1[شرح])-11),0))</f>
        <v>111</v>
      </c>
      <c r="J1368" s="10" t="str">
        <f>IFERROR(MID(Table1[شرح],FIND("سهم",Table1[شرح])+4,FIND("به نرخ",Table1[شرح])-FIND("سهم",Table1[شرح])-5),"")</f>
        <v>توسعه معدنی و صنعتی صبانور(کنور1)</v>
      </c>
      <c r="K1368" s="10" t="str">
        <f>CHOOSE(MID(Table1[تاریخ],6,2),"فروردین","اردیبهشت","خرداد","تیر","مرداد","شهریور","مهر","آبان","آذر","دی","بهمن","اسفند")</f>
        <v>آذر</v>
      </c>
      <c r="L1368" s="10" t="str">
        <f>LEFT(Table1[[#All],[تاریخ]],4)</f>
        <v>1398</v>
      </c>
      <c r="M1368" s="13" t="str">
        <f>Table1[سال]&amp;"-"&amp;Table1[ماه]</f>
        <v>1398-آذر</v>
      </c>
      <c r="N1368" s="9"/>
    </row>
    <row r="1369" spans="1:14" ht="15.75" x14ac:dyDescent="0.25">
      <c r="A1369" s="17" t="str">
        <f>IF(AND(C1369&gt;='گزارش روزانه'!$F$2,C1369&lt;='گزارش روزانه'!$F$4,J1369='گزارش روزانه'!$D$6),MAX($A$1:A1368)+1,"")</f>
        <v/>
      </c>
      <c r="B1369" s="10">
        <v>1368</v>
      </c>
      <c r="C1369" s="10" t="s">
        <v>1498</v>
      </c>
      <c r="D1369" s="10" t="s">
        <v>1504</v>
      </c>
      <c r="E1369" s="11">
        <v>19177569</v>
      </c>
      <c r="F1369" s="11">
        <v>0</v>
      </c>
      <c r="G1369" s="11">
        <v>-195165777</v>
      </c>
      <c r="H13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69" s="10">
        <f>VALUE(IFERROR(MID(Table1[شرح],11,FIND("سهم",Table1[شرح])-11),0))</f>
        <v>2121</v>
      </c>
      <c r="J1369" s="10" t="str">
        <f>IFERROR(MID(Table1[شرح],FIND("سهم",Table1[شرح])+4,FIND("به نرخ",Table1[شرح])-FIND("سهم",Table1[شرح])-5),"")</f>
        <v>توسعه معدنی و صنعتی صبانور(کنور1)</v>
      </c>
      <c r="K1369" s="10" t="str">
        <f>CHOOSE(MID(Table1[تاریخ],6,2),"فروردین","اردیبهشت","خرداد","تیر","مرداد","شهریور","مهر","آبان","آذر","دی","بهمن","اسفند")</f>
        <v>آذر</v>
      </c>
      <c r="L1369" s="10" t="str">
        <f>LEFT(Table1[[#All],[تاریخ]],4)</f>
        <v>1398</v>
      </c>
      <c r="M1369" s="13" t="str">
        <f>Table1[سال]&amp;"-"&amp;Table1[ماه]</f>
        <v>1398-آذر</v>
      </c>
      <c r="N1369" s="9"/>
    </row>
    <row r="1370" spans="1:14" ht="15.75" x14ac:dyDescent="0.25">
      <c r="A1370" s="17" t="str">
        <f>IF(AND(C1370&gt;='گزارش روزانه'!$F$2,C1370&lt;='گزارش روزانه'!$F$4,J1370='گزارش روزانه'!$D$6),MAX($A$1:A1369)+1,"")</f>
        <v/>
      </c>
      <c r="B1370" s="10">
        <v>1369</v>
      </c>
      <c r="C1370" s="10" t="s">
        <v>1498</v>
      </c>
      <c r="D1370" s="10" t="s">
        <v>1505</v>
      </c>
      <c r="E1370" s="11">
        <v>35069088</v>
      </c>
      <c r="F1370" s="11">
        <v>0</v>
      </c>
      <c r="G1370" s="11">
        <v>-175988208</v>
      </c>
      <c r="H13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70" s="10">
        <f>VALUE(IFERROR(MID(Table1[شرح],11,FIND("سهم",Table1[شرح])-11),0))</f>
        <v>3879</v>
      </c>
      <c r="J1370" s="10" t="str">
        <f>IFERROR(MID(Table1[شرح],FIND("سهم",Table1[شرح])+4,FIND("به نرخ",Table1[شرح])-FIND("سهم",Table1[شرح])-5),"")</f>
        <v>توسعه معدنی و صنعتی صبانور(کنور1)</v>
      </c>
      <c r="K1370" s="10" t="str">
        <f>CHOOSE(MID(Table1[تاریخ],6,2),"فروردین","اردیبهشت","خرداد","تیر","مرداد","شهریور","مهر","آبان","آذر","دی","بهمن","اسفند")</f>
        <v>آذر</v>
      </c>
      <c r="L1370" s="10" t="str">
        <f>LEFT(Table1[[#All],[تاریخ]],4)</f>
        <v>1398</v>
      </c>
      <c r="M1370" s="13" t="str">
        <f>Table1[سال]&amp;"-"&amp;Table1[ماه]</f>
        <v>1398-آذر</v>
      </c>
      <c r="N1370" s="9"/>
    </row>
    <row r="1371" spans="1:14" ht="15.75" x14ac:dyDescent="0.25">
      <c r="A1371" s="17" t="str">
        <f>IF(AND(C1371&gt;='گزارش روزانه'!$F$2,C1371&lt;='گزارش روزانه'!$F$4,J1371='گزارش روزانه'!$D$6),MAX($A$1:A1370)+1,"")</f>
        <v/>
      </c>
      <c r="B1371" s="10">
        <v>1370</v>
      </c>
      <c r="C1371" s="10" t="s">
        <v>1498</v>
      </c>
      <c r="D1371" s="10" t="s">
        <v>1506</v>
      </c>
      <c r="E1371" s="11">
        <v>401896169</v>
      </c>
      <c r="F1371" s="11">
        <v>0</v>
      </c>
      <c r="G1371" s="11">
        <v>-140919120</v>
      </c>
      <c r="H13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71" s="10">
        <f>VALUE(IFERROR(MID(Table1[شرح],11,FIND("سهم",Table1[شرح])-11),0))</f>
        <v>73000</v>
      </c>
      <c r="J1371" s="10" t="str">
        <f>IFERROR(MID(Table1[شرح],FIND("سهم",Table1[شرح])+4,FIND("به نرخ",Table1[شرح])-FIND("سهم",Table1[شرح])-5),"")</f>
        <v>پالایش نفت اصفهان(شپنا1)</v>
      </c>
      <c r="K1371" s="10" t="str">
        <f>CHOOSE(MID(Table1[تاریخ],6,2),"فروردین","اردیبهشت","خرداد","تیر","مرداد","شهریور","مهر","آبان","آذر","دی","بهمن","اسفند")</f>
        <v>آذر</v>
      </c>
      <c r="L1371" s="10" t="str">
        <f>LEFT(Table1[[#All],[تاریخ]],4)</f>
        <v>1398</v>
      </c>
      <c r="M1371" s="13" t="str">
        <f>Table1[سال]&amp;"-"&amp;Table1[ماه]</f>
        <v>1398-آذر</v>
      </c>
      <c r="N1371" s="9"/>
    </row>
    <row r="1372" spans="1:14" ht="15.75" x14ac:dyDescent="0.25">
      <c r="A1372" s="17" t="str">
        <f>IF(AND(C1372&gt;='گزارش روزانه'!$F$2,C1372&lt;='گزارش روزانه'!$F$4,J1372='گزارش روزانه'!$D$6),MAX($A$1:A1371)+1,"")</f>
        <v/>
      </c>
      <c r="B1372" s="10">
        <v>1371</v>
      </c>
      <c r="C1372" s="10" t="s">
        <v>1498</v>
      </c>
      <c r="D1372" s="10" t="s">
        <v>1507</v>
      </c>
      <c r="E1372" s="11">
        <v>0</v>
      </c>
      <c r="F1372" s="11">
        <v>1023920</v>
      </c>
      <c r="G1372" s="11">
        <v>260977049</v>
      </c>
      <c r="H13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2" s="10">
        <f>VALUE(IFERROR(MID(Table1[شرح],11,FIND("سهم",Table1[شرح])-11),0))</f>
        <v>200</v>
      </c>
      <c r="J1372" s="10" t="str">
        <f>IFERROR(MID(Table1[شرح],FIND("سهم",Table1[شرح])+4,FIND("به نرخ",Table1[شرح])-FIND("سهم",Table1[شرح])-5),"")</f>
        <v>گسترش سرمایه گذاری ایرانیان(وگستر1)</v>
      </c>
      <c r="K1372" s="10" t="str">
        <f>CHOOSE(MID(Table1[تاریخ],6,2),"فروردین","اردیبهشت","خرداد","تیر","مرداد","شهریور","مهر","آبان","آذر","دی","بهمن","اسفند")</f>
        <v>آذر</v>
      </c>
      <c r="L1372" s="10" t="str">
        <f>LEFT(Table1[[#All],[تاریخ]],4)</f>
        <v>1398</v>
      </c>
      <c r="M1372" s="13" t="str">
        <f>Table1[سال]&amp;"-"&amp;Table1[ماه]</f>
        <v>1398-آذر</v>
      </c>
      <c r="N1372" s="9"/>
    </row>
    <row r="1373" spans="1:14" ht="15.75" x14ac:dyDescent="0.25">
      <c r="A1373" s="17" t="str">
        <f>IF(AND(C1373&gt;='گزارش روزانه'!$F$2,C1373&lt;='گزارش روزانه'!$F$4,J1373='گزارش روزانه'!$D$6),MAX($A$1:A1372)+1,"")</f>
        <v/>
      </c>
      <c r="B1373" s="10">
        <v>1372</v>
      </c>
      <c r="C1373" s="10" t="s">
        <v>1498</v>
      </c>
      <c r="D1373" s="10" t="s">
        <v>1508</v>
      </c>
      <c r="E1373" s="11">
        <v>0</v>
      </c>
      <c r="F1373" s="11">
        <v>10984527</v>
      </c>
      <c r="G1373" s="11">
        <v>259953129</v>
      </c>
      <c r="H13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3" s="10">
        <f>VALUE(IFERROR(MID(Table1[شرح],11,FIND("سهم",Table1[شرح])-11),0))</f>
        <v>2146</v>
      </c>
      <c r="J1373" s="10" t="str">
        <f>IFERROR(MID(Table1[شرح],FIND("سهم",Table1[شرح])+4,FIND("به نرخ",Table1[شرح])-FIND("سهم",Table1[شرح])-5),"")</f>
        <v>گسترش سرمایه گذاری ایرانیان(وگستر1)</v>
      </c>
      <c r="K1373" s="10" t="str">
        <f>CHOOSE(MID(Table1[تاریخ],6,2),"فروردین","اردیبهشت","خرداد","تیر","مرداد","شهریور","مهر","آبان","آذر","دی","بهمن","اسفند")</f>
        <v>آذر</v>
      </c>
      <c r="L1373" s="10" t="str">
        <f>LEFT(Table1[[#All],[تاریخ]],4)</f>
        <v>1398</v>
      </c>
      <c r="M1373" s="13" t="str">
        <f>Table1[سال]&amp;"-"&amp;Table1[ماه]</f>
        <v>1398-آذر</v>
      </c>
      <c r="N1373" s="9"/>
    </row>
    <row r="1374" spans="1:14" ht="15.75" x14ac:dyDescent="0.25">
      <c r="A1374" s="17" t="str">
        <f>IF(AND(C1374&gt;='گزارش روزانه'!$F$2,C1374&lt;='گزارش روزانه'!$F$4,J1374='گزارش روزانه'!$D$6),MAX($A$1:A1373)+1,"")</f>
        <v/>
      </c>
      <c r="B1374" s="10">
        <v>1373</v>
      </c>
      <c r="C1374" s="10" t="s">
        <v>1498</v>
      </c>
      <c r="D1374" s="10" t="s">
        <v>1509</v>
      </c>
      <c r="E1374" s="11">
        <v>0</v>
      </c>
      <c r="F1374" s="11">
        <v>35164857</v>
      </c>
      <c r="G1374" s="11">
        <v>248968602</v>
      </c>
      <c r="H13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4" s="10">
        <f>VALUE(IFERROR(MID(Table1[شرح],11,FIND("سهم",Table1[شرح])-11),0))</f>
        <v>6874</v>
      </c>
      <c r="J1374" s="10" t="str">
        <f>IFERROR(MID(Table1[شرح],FIND("سهم",Table1[شرح])+4,FIND("به نرخ",Table1[شرح])-FIND("سهم",Table1[شرح])-5),"")</f>
        <v>گسترش سرمایه گذاری ایرانیان(وگستر1)</v>
      </c>
      <c r="K1374" s="10" t="str">
        <f>CHOOSE(MID(Table1[تاریخ],6,2),"فروردین","اردیبهشت","خرداد","تیر","مرداد","شهریور","مهر","آبان","آذر","دی","بهمن","اسفند")</f>
        <v>آذر</v>
      </c>
      <c r="L1374" s="10" t="str">
        <f>LEFT(Table1[[#All],[تاریخ]],4)</f>
        <v>1398</v>
      </c>
      <c r="M1374" s="13" t="str">
        <f>Table1[سال]&amp;"-"&amp;Table1[ماه]</f>
        <v>1398-آذر</v>
      </c>
      <c r="N1374" s="9"/>
    </row>
    <row r="1375" spans="1:14" ht="15.75" x14ac:dyDescent="0.25">
      <c r="A1375" s="17" t="str">
        <f>IF(AND(C1375&gt;='گزارش روزانه'!$F$2,C1375&lt;='گزارش روزانه'!$F$4,J1375='گزارش روزانه'!$D$6),MAX($A$1:A1374)+1,"")</f>
        <v/>
      </c>
      <c r="B1375" s="10">
        <v>1374</v>
      </c>
      <c r="C1375" s="10" t="s">
        <v>1498</v>
      </c>
      <c r="D1375" s="10" t="s">
        <v>1510</v>
      </c>
      <c r="E1375" s="11">
        <v>0</v>
      </c>
      <c r="F1375" s="11">
        <v>31049093</v>
      </c>
      <c r="G1375" s="11">
        <v>213803745</v>
      </c>
      <c r="H13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5" s="10">
        <f>VALUE(IFERROR(MID(Table1[شرح],11,FIND("سهم",Table1[شرح])-11),0))</f>
        <v>6148</v>
      </c>
      <c r="J1375" s="10" t="str">
        <f>IFERROR(MID(Table1[شرح],FIND("سهم",Table1[شرح])+4,FIND("به نرخ",Table1[شرح])-FIND("سهم",Table1[شرح])-5),"")</f>
        <v>گسترش سرمایه گذاری ایرانیان(وگستر1)</v>
      </c>
      <c r="K1375" s="10" t="str">
        <f>CHOOSE(MID(Table1[تاریخ],6,2),"فروردین","اردیبهشت","خرداد","تیر","مرداد","شهریور","مهر","آبان","آذر","دی","بهمن","اسفند")</f>
        <v>آذر</v>
      </c>
      <c r="L1375" s="10" t="str">
        <f>LEFT(Table1[[#All],[تاریخ]],4)</f>
        <v>1398</v>
      </c>
      <c r="M1375" s="13" t="str">
        <f>Table1[سال]&amp;"-"&amp;Table1[ماه]</f>
        <v>1398-آذر</v>
      </c>
      <c r="N1375" s="9"/>
    </row>
    <row r="1376" spans="1:14" ht="15.75" x14ac:dyDescent="0.25">
      <c r="A1376" s="17" t="str">
        <f>IF(AND(C1376&gt;='گزارش روزانه'!$F$2,C1376&lt;='گزارش روزانه'!$F$4,J1376='گزارش روزانه'!$D$6),MAX($A$1:A1375)+1,"")</f>
        <v/>
      </c>
      <c r="B1376" s="10">
        <v>1375</v>
      </c>
      <c r="C1376" s="10" t="s">
        <v>1498</v>
      </c>
      <c r="D1376" s="10" t="s">
        <v>1511</v>
      </c>
      <c r="E1376" s="11">
        <v>0</v>
      </c>
      <c r="F1376" s="11">
        <v>49211269</v>
      </c>
      <c r="G1376" s="11">
        <v>182754652</v>
      </c>
      <c r="H13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6" s="10">
        <f>VALUE(IFERROR(MID(Table1[شرح],11,FIND("سهم",Table1[شرح])-11),0))</f>
        <v>9800</v>
      </c>
      <c r="J1376" s="10" t="str">
        <f>IFERROR(MID(Table1[شرح],FIND("سهم",Table1[شرح])+4,FIND("به نرخ",Table1[شرح])-FIND("سهم",Table1[شرح])-5),"")</f>
        <v>گسترش سرمایه گذاری ایرانیان(وگستر1)</v>
      </c>
      <c r="K1376" s="10" t="str">
        <f>CHOOSE(MID(Table1[تاریخ],6,2),"فروردین","اردیبهشت","خرداد","تیر","مرداد","شهریور","مهر","آبان","آذر","دی","بهمن","اسفند")</f>
        <v>آذر</v>
      </c>
      <c r="L1376" s="10" t="str">
        <f>LEFT(Table1[[#All],[تاریخ]],4)</f>
        <v>1398</v>
      </c>
      <c r="M1376" s="13" t="str">
        <f>Table1[سال]&amp;"-"&amp;Table1[ماه]</f>
        <v>1398-آذر</v>
      </c>
      <c r="N1376" s="9"/>
    </row>
    <row r="1377" spans="1:14" ht="15.75" x14ac:dyDescent="0.25">
      <c r="A1377" s="17" t="str">
        <f>IF(AND(C1377&gt;='گزارش روزانه'!$F$2,C1377&lt;='گزارش روزانه'!$F$4,J1377='گزارش روزانه'!$D$6),MAX($A$1:A1376)+1,"")</f>
        <v/>
      </c>
      <c r="B1377" s="10">
        <v>1376</v>
      </c>
      <c r="C1377" s="10" t="s">
        <v>1498</v>
      </c>
      <c r="D1377" s="10" t="s">
        <v>1512</v>
      </c>
      <c r="E1377" s="11">
        <v>0</v>
      </c>
      <c r="F1377" s="11">
        <v>110954543</v>
      </c>
      <c r="G1377" s="11">
        <v>133543383</v>
      </c>
      <c r="H13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7" s="10">
        <f>VALUE(IFERROR(MID(Table1[شرح],11,FIND("سهم",Table1[شرح])-11),0))</f>
        <v>22100</v>
      </c>
      <c r="J1377" s="10" t="str">
        <f>IFERROR(MID(Table1[شرح],FIND("سهم",Table1[شرح])+4,FIND("به نرخ",Table1[شرح])-FIND("سهم",Table1[شرح])-5),"")</f>
        <v>گسترش سرمایه گذاری ایرانیان(وگستر1)</v>
      </c>
      <c r="K1377" s="10" t="str">
        <f>CHOOSE(MID(Table1[تاریخ],6,2),"فروردین","اردیبهشت","خرداد","تیر","مرداد","شهریور","مهر","آبان","آذر","دی","بهمن","اسفند")</f>
        <v>آذر</v>
      </c>
      <c r="L1377" s="10" t="str">
        <f>LEFT(Table1[[#All],[تاریخ]],4)</f>
        <v>1398</v>
      </c>
      <c r="M1377" s="13" t="str">
        <f>Table1[سال]&amp;"-"&amp;Table1[ماه]</f>
        <v>1398-آذر</v>
      </c>
      <c r="N1377" s="9"/>
    </row>
    <row r="1378" spans="1:14" ht="15.75" x14ac:dyDescent="0.25">
      <c r="A1378" s="17" t="str">
        <f>IF(AND(C1378&gt;='گزارش روزانه'!$F$2,C1378&lt;='گزارش روزانه'!$F$4,J1378='گزارش روزانه'!$D$6),MAX($A$1:A1377)+1,"")</f>
        <v/>
      </c>
      <c r="B1378" s="10">
        <v>1377</v>
      </c>
      <c r="C1378" s="10" t="s">
        <v>1498</v>
      </c>
      <c r="D1378" s="10" t="s">
        <v>1513</v>
      </c>
      <c r="E1378" s="11">
        <v>0</v>
      </c>
      <c r="F1378" s="11">
        <v>27580447</v>
      </c>
      <c r="G1378" s="11">
        <v>22588840</v>
      </c>
      <c r="H13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8" s="10">
        <f>VALUE(IFERROR(MID(Table1[شرح],11,FIND("سهم",Table1[شرح])-11),0))</f>
        <v>5500</v>
      </c>
      <c r="J1378" s="10" t="str">
        <f>IFERROR(MID(Table1[شرح],FIND("سهم",Table1[شرح])+4,FIND("به نرخ",Table1[شرح])-FIND("سهم",Table1[شرح])-5),"")</f>
        <v>گسترش سرمایه گذاری ایرانیان(وگستر1)</v>
      </c>
      <c r="K1378" s="10" t="str">
        <f>CHOOSE(MID(Table1[تاریخ],6,2),"فروردین","اردیبهشت","خرداد","تیر","مرداد","شهریور","مهر","آبان","آذر","دی","بهمن","اسفند")</f>
        <v>آذر</v>
      </c>
      <c r="L1378" s="10" t="str">
        <f>LEFT(Table1[[#All],[تاریخ]],4)</f>
        <v>1398</v>
      </c>
      <c r="M1378" s="13" t="str">
        <f>Table1[سال]&amp;"-"&amp;Table1[ماه]</f>
        <v>1398-آذر</v>
      </c>
      <c r="N1378" s="9"/>
    </row>
    <row r="1379" spans="1:14" ht="15.75" x14ac:dyDescent="0.25">
      <c r="A1379" s="17" t="str">
        <f>IF(AND(C1379&gt;='گزارش روزانه'!$F$2,C1379&lt;='گزارش روزانه'!$F$4,J1379='گزارش روزانه'!$D$6),MAX($A$1:A1378)+1,"")</f>
        <v/>
      </c>
      <c r="B1379" s="10">
        <v>1378</v>
      </c>
      <c r="C1379" s="10" t="s">
        <v>1498</v>
      </c>
      <c r="D1379" s="10" t="s">
        <v>1514</v>
      </c>
      <c r="E1379" s="11">
        <v>0</v>
      </c>
      <c r="F1379" s="11">
        <v>19842236</v>
      </c>
      <c r="G1379" s="11">
        <v>-4991607</v>
      </c>
      <c r="H13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79" s="10">
        <f>VALUE(IFERROR(MID(Table1[شرح],11,FIND("سهم",Table1[شرح])-11),0))</f>
        <v>3960</v>
      </c>
      <c r="J1379" s="10" t="str">
        <f>IFERROR(MID(Table1[شرح],FIND("سهم",Table1[شرح])+4,FIND("به نرخ",Table1[شرح])-FIND("سهم",Table1[شرح])-5),"")</f>
        <v>گسترش سرمایه گذاری ایرانیان(وگستر1)</v>
      </c>
      <c r="K1379" s="10" t="str">
        <f>CHOOSE(MID(Table1[تاریخ],6,2),"فروردین","اردیبهشت","خرداد","تیر","مرداد","شهریور","مهر","آبان","آذر","دی","بهمن","اسفند")</f>
        <v>آذر</v>
      </c>
      <c r="L1379" s="10" t="str">
        <f>LEFT(Table1[[#All],[تاریخ]],4)</f>
        <v>1398</v>
      </c>
      <c r="M1379" s="13" t="str">
        <f>Table1[سال]&amp;"-"&amp;Table1[ماه]</f>
        <v>1398-آذر</v>
      </c>
      <c r="N1379" s="9"/>
    </row>
    <row r="1380" spans="1:14" ht="15.75" x14ac:dyDescent="0.25">
      <c r="A1380" s="17" t="str">
        <f>IF(AND(C1380&gt;='گزارش روزانه'!$F$2,C1380&lt;='گزارش روزانه'!$F$4,J1380='گزارش روزانه'!$D$6),MAX($A$1:A1379)+1,"")</f>
        <v/>
      </c>
      <c r="B1380" s="10">
        <v>1379</v>
      </c>
      <c r="C1380" s="10" t="s">
        <v>1498</v>
      </c>
      <c r="D1380" s="10" t="s">
        <v>1515</v>
      </c>
      <c r="E1380" s="11">
        <v>0</v>
      </c>
      <c r="F1380" s="11">
        <v>24820623</v>
      </c>
      <c r="G1380" s="11">
        <v>-24833843</v>
      </c>
      <c r="H13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0" s="10">
        <f>VALUE(IFERROR(MID(Table1[شرح],11,FIND("سهم",Table1[شرح])-11),0))</f>
        <v>5000</v>
      </c>
      <c r="J1380" s="10" t="str">
        <f>IFERROR(MID(Table1[شرح],FIND("سهم",Table1[شرح])+4,FIND("به نرخ",Table1[شرح])-FIND("سهم",Table1[شرح])-5),"")</f>
        <v>گسترش سرمایه گذاری ایرانیان(وگستر1)</v>
      </c>
      <c r="K1380" s="10" t="str">
        <f>CHOOSE(MID(Table1[تاریخ],6,2),"فروردین","اردیبهشت","خرداد","تیر","مرداد","شهریور","مهر","آبان","آذر","دی","بهمن","اسفند")</f>
        <v>آذر</v>
      </c>
      <c r="L1380" s="10" t="str">
        <f>LEFT(Table1[[#All],[تاریخ]],4)</f>
        <v>1398</v>
      </c>
      <c r="M1380" s="13" t="str">
        <f>Table1[سال]&amp;"-"&amp;Table1[ماه]</f>
        <v>1398-آذر</v>
      </c>
      <c r="N1380" s="9"/>
    </row>
    <row r="1381" spans="1:14" ht="15.75" x14ac:dyDescent="0.25">
      <c r="A1381" s="17" t="str">
        <f>IF(AND(C1381&gt;='گزارش روزانه'!$F$2,C1381&lt;='گزارش روزانه'!$F$4,J1381='گزارش روزانه'!$D$6),MAX($A$1:A1380)+1,"")</f>
        <v/>
      </c>
      <c r="B1381" s="10">
        <v>1380</v>
      </c>
      <c r="C1381" s="10" t="s">
        <v>1498</v>
      </c>
      <c r="D1381" s="10" t="s">
        <v>1516</v>
      </c>
      <c r="E1381" s="11">
        <v>0</v>
      </c>
      <c r="F1381" s="11">
        <v>27671552</v>
      </c>
      <c r="G1381" s="11">
        <v>-49654466</v>
      </c>
      <c r="H13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1" s="10">
        <f>VALUE(IFERROR(MID(Table1[شرح],11,FIND("سهم",Table1[شرح])-11),0))</f>
        <v>5600</v>
      </c>
      <c r="J1381" s="10" t="str">
        <f>IFERROR(MID(Table1[شرح],FIND("سهم",Table1[شرح])+4,FIND("به نرخ",Table1[شرح])-FIND("سهم",Table1[شرح])-5),"")</f>
        <v>گسترش سرمایه گذاری ایرانیان(وگستر1)</v>
      </c>
      <c r="K1381" s="10" t="str">
        <f>CHOOSE(MID(Table1[تاریخ],6,2),"فروردین","اردیبهشت","خرداد","تیر","مرداد","شهریور","مهر","آبان","آذر","دی","بهمن","اسفند")</f>
        <v>آذر</v>
      </c>
      <c r="L1381" s="10" t="str">
        <f>LEFT(Table1[[#All],[تاریخ]],4)</f>
        <v>1398</v>
      </c>
      <c r="M1381" s="13" t="str">
        <f>Table1[سال]&amp;"-"&amp;Table1[ماه]</f>
        <v>1398-آذر</v>
      </c>
      <c r="N1381" s="9"/>
    </row>
    <row r="1382" spans="1:14" ht="15.75" x14ac:dyDescent="0.25">
      <c r="A1382" s="17" t="str">
        <f>IF(AND(C1382&gt;='گزارش روزانه'!$F$2,C1382&lt;='گزارش روزانه'!$F$4,J1382='گزارش روزانه'!$D$6),MAX($A$1:A1381)+1,"")</f>
        <v/>
      </c>
      <c r="B1382" s="10">
        <v>1381</v>
      </c>
      <c r="C1382" s="10" t="s">
        <v>1498</v>
      </c>
      <c r="D1382" s="10" t="s">
        <v>1517</v>
      </c>
      <c r="E1382" s="11">
        <v>0</v>
      </c>
      <c r="F1382" s="11">
        <v>4912633</v>
      </c>
      <c r="G1382" s="11">
        <v>-77326018</v>
      </c>
      <c r="H13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2" s="10">
        <f>VALUE(IFERROR(MID(Table1[شرح],11,FIND("سهم",Table1[شرح])-11),0))</f>
        <v>1000</v>
      </c>
      <c r="J1382" s="10" t="str">
        <f>IFERROR(MID(Table1[شرح],FIND("سهم",Table1[شرح])+4,FIND("به نرخ",Table1[شرح])-FIND("سهم",Table1[شرح])-5),"")</f>
        <v>گسترش سرمایه گذاری ایرانیان(وگستر1)</v>
      </c>
      <c r="K1382" s="10" t="str">
        <f>CHOOSE(MID(Table1[تاریخ],6,2),"فروردین","اردیبهشت","خرداد","تیر","مرداد","شهریور","مهر","آبان","آذر","دی","بهمن","اسفند")</f>
        <v>آذر</v>
      </c>
      <c r="L1382" s="10" t="str">
        <f>LEFT(Table1[[#All],[تاریخ]],4)</f>
        <v>1398</v>
      </c>
      <c r="M1382" s="13" t="str">
        <f>Table1[سال]&amp;"-"&amp;Table1[ماه]</f>
        <v>1398-آذر</v>
      </c>
      <c r="N1382" s="9"/>
    </row>
    <row r="1383" spans="1:14" ht="15.75" x14ac:dyDescent="0.25">
      <c r="A1383" s="17" t="str">
        <f>IF(AND(C1383&gt;='گزارش روزانه'!$F$2,C1383&lt;='گزارش روزانه'!$F$4,J1383='گزارش روزانه'!$D$6),MAX($A$1:A1382)+1,"")</f>
        <v/>
      </c>
      <c r="B1383" s="10">
        <v>1382</v>
      </c>
      <c r="C1383" s="10" t="s">
        <v>1498</v>
      </c>
      <c r="D1383" s="10" t="s">
        <v>1518</v>
      </c>
      <c r="E1383" s="11">
        <v>0</v>
      </c>
      <c r="F1383" s="11">
        <v>119898050</v>
      </c>
      <c r="G1383" s="11">
        <v>-82238651</v>
      </c>
      <c r="H13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3" s="10">
        <f>VALUE(IFERROR(MID(Table1[شرح],11,FIND("سهم",Table1[شرح])-11),0))</f>
        <v>24411</v>
      </c>
      <c r="J1383" s="10" t="str">
        <f>IFERROR(MID(Table1[شرح],FIND("سهم",Table1[شرح])+4,FIND("به نرخ",Table1[شرح])-FIND("سهم",Table1[شرح])-5),"")</f>
        <v>گسترش سرمایه گذاری ایرانیان(وگستر1)</v>
      </c>
      <c r="K1383" s="10" t="str">
        <f>CHOOSE(MID(Table1[تاریخ],6,2),"فروردین","اردیبهشت","خرداد","تیر","مرداد","شهریور","مهر","آبان","آذر","دی","بهمن","اسفند")</f>
        <v>آذر</v>
      </c>
      <c r="L1383" s="10" t="str">
        <f>LEFT(Table1[[#All],[تاریخ]],4)</f>
        <v>1398</v>
      </c>
      <c r="M1383" s="13" t="str">
        <f>Table1[سال]&amp;"-"&amp;Table1[ماه]</f>
        <v>1398-آذر</v>
      </c>
      <c r="N1383" s="9"/>
    </row>
    <row r="1384" spans="1:14" ht="15.75" x14ac:dyDescent="0.25">
      <c r="A1384" s="17" t="str">
        <f>IF(AND(C1384&gt;='گزارش روزانه'!$F$2,C1384&lt;='گزارش روزانه'!$F$4,J1384='گزارش روزانه'!$D$6),MAX($A$1:A1383)+1,"")</f>
        <v/>
      </c>
      <c r="B1384" s="10">
        <v>1383</v>
      </c>
      <c r="C1384" s="10" t="s">
        <v>1498</v>
      </c>
      <c r="D1384" s="10" t="s">
        <v>1519</v>
      </c>
      <c r="E1384" s="11">
        <v>0</v>
      </c>
      <c r="F1384" s="11">
        <v>397859353</v>
      </c>
      <c r="G1384" s="11">
        <v>-202136701</v>
      </c>
      <c r="H13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4" s="10">
        <f>VALUE(IFERROR(MID(Table1[شرح],11,FIND("سهم",Table1[شرح])-11),0))</f>
        <v>81167</v>
      </c>
      <c r="J1384" s="10" t="str">
        <f>IFERROR(MID(Table1[شرح],FIND("سهم",Table1[شرح])+4,FIND("به نرخ",Table1[شرح])-FIND("سهم",Table1[شرح])-5),"")</f>
        <v>گسترش سرمایه گذاری ایرانیان(وگستر1)</v>
      </c>
      <c r="K1384" s="10" t="str">
        <f>CHOOSE(MID(Table1[تاریخ],6,2),"فروردین","اردیبهشت","خرداد","تیر","مرداد","شهریور","مهر","آبان","آذر","دی","بهمن","اسفند")</f>
        <v>آذر</v>
      </c>
      <c r="L1384" s="10" t="str">
        <f>LEFT(Table1[[#All],[تاریخ]],4)</f>
        <v>1398</v>
      </c>
      <c r="M1384" s="13" t="str">
        <f>Table1[سال]&amp;"-"&amp;Table1[ماه]</f>
        <v>1398-آذر</v>
      </c>
      <c r="N1384" s="9"/>
    </row>
    <row r="1385" spans="1:14" ht="15.75" x14ac:dyDescent="0.25">
      <c r="A1385" s="17" t="str">
        <f>IF(AND(C1385&gt;='گزارش روزانه'!$F$2,C1385&lt;='گزارش روزانه'!$F$4,J1385='گزارش روزانه'!$D$6),MAX($A$1:A1384)+1,"")</f>
        <v/>
      </c>
      <c r="B1385" s="10">
        <v>1384</v>
      </c>
      <c r="C1385" s="10" t="s">
        <v>1491</v>
      </c>
      <c r="D1385" s="10" t="s">
        <v>1492</v>
      </c>
      <c r="E1385" s="11">
        <v>310946120</v>
      </c>
      <c r="F1385" s="11">
        <v>0</v>
      </c>
      <c r="G1385" s="11">
        <v>-400154482</v>
      </c>
      <c r="H13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85" s="10">
        <f>VALUE(IFERROR(MID(Table1[شرح],11,FIND("سهم",Table1[شرح])-11),0))</f>
        <v>57000</v>
      </c>
      <c r="J1385" s="10" t="str">
        <f>IFERROR(MID(Table1[شرح],FIND("سهم",Table1[شرح])+4,FIND("به نرخ",Table1[شرح])-FIND("سهم",Table1[شرح])-5),"")</f>
        <v>پالایش نفت اصفهان(شپنا1)</v>
      </c>
      <c r="K1385" s="10" t="str">
        <f>CHOOSE(MID(Table1[تاریخ],6,2),"فروردین","اردیبهشت","خرداد","تیر","مرداد","شهریور","مهر","آبان","آذر","دی","بهمن","اسفند")</f>
        <v>آذر</v>
      </c>
      <c r="L1385" s="10" t="str">
        <f>LEFT(Table1[[#All],[تاریخ]],4)</f>
        <v>1398</v>
      </c>
      <c r="M1385" s="13" t="str">
        <f>Table1[سال]&amp;"-"&amp;Table1[ماه]</f>
        <v>1398-آذر</v>
      </c>
      <c r="N1385" s="9"/>
    </row>
    <row r="1386" spans="1:14" ht="15.75" x14ac:dyDescent="0.25">
      <c r="A1386" s="17" t="str">
        <f>IF(AND(C1386&gt;='گزارش روزانه'!$F$2,C1386&lt;='گزارش روزانه'!$F$4,J1386='گزارش روزانه'!$D$6),MAX($A$1:A1385)+1,"")</f>
        <v/>
      </c>
      <c r="B1386" s="10">
        <v>1385</v>
      </c>
      <c r="C1386" s="10" t="s">
        <v>1491</v>
      </c>
      <c r="D1386" s="10" t="s">
        <v>1493</v>
      </c>
      <c r="E1386" s="11">
        <v>0</v>
      </c>
      <c r="F1386" s="11">
        <v>82977630</v>
      </c>
      <c r="G1386" s="11">
        <v>-89208362</v>
      </c>
      <c r="H13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6" s="10">
        <f>VALUE(IFERROR(MID(Table1[شرح],11,FIND("سهم",Table1[شرح])-11),0))</f>
        <v>2678</v>
      </c>
      <c r="J1386" s="10" t="str">
        <f>IFERROR(MID(Table1[شرح],FIND("سهم",Table1[شرح])+4,FIND("به نرخ",Table1[شرح])-FIND("سهم",Table1[شرح])-5),"")</f>
        <v>توزیع دارو پخش(دتوزیع1)</v>
      </c>
      <c r="K1386" s="10" t="str">
        <f>CHOOSE(MID(Table1[تاریخ],6,2),"فروردین","اردیبهشت","خرداد","تیر","مرداد","شهریور","مهر","آبان","آذر","دی","بهمن","اسفند")</f>
        <v>آذر</v>
      </c>
      <c r="L1386" s="10" t="str">
        <f>LEFT(Table1[[#All],[تاریخ]],4)</f>
        <v>1398</v>
      </c>
      <c r="M1386" s="13" t="str">
        <f>Table1[سال]&amp;"-"&amp;Table1[ماه]</f>
        <v>1398-آذر</v>
      </c>
      <c r="N1386" s="9"/>
    </row>
    <row r="1387" spans="1:14" ht="15.75" x14ac:dyDescent="0.25">
      <c r="A1387" s="17" t="str">
        <f>IF(AND(C1387&gt;='گزارش روزانه'!$F$2,C1387&lt;='گزارش روزانه'!$F$4,J1387='گزارش روزانه'!$D$6),MAX($A$1:A1386)+1,"")</f>
        <v/>
      </c>
      <c r="B1387" s="10">
        <v>1386</v>
      </c>
      <c r="C1387" s="10" t="s">
        <v>1491</v>
      </c>
      <c r="D1387" s="10" t="s">
        <v>1494</v>
      </c>
      <c r="E1387" s="11">
        <v>0</v>
      </c>
      <c r="F1387" s="11">
        <v>34197861</v>
      </c>
      <c r="G1387" s="11">
        <v>-172185992</v>
      </c>
      <c r="H13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7" s="10">
        <f>VALUE(IFERROR(MID(Table1[شرح],11,FIND("سهم",Table1[شرح])-11),0))</f>
        <v>1105</v>
      </c>
      <c r="J1387" s="10" t="str">
        <f>IFERROR(MID(Table1[شرح],FIND("سهم",Table1[شرح])+4,FIND("به نرخ",Table1[شرح])-FIND("سهم",Table1[شرح])-5),"")</f>
        <v>توزیع دارو پخش(دتوزیع1)</v>
      </c>
      <c r="K1387" s="10" t="str">
        <f>CHOOSE(MID(Table1[تاریخ],6,2),"فروردین","اردیبهشت","خرداد","تیر","مرداد","شهریور","مهر","آبان","آذر","دی","بهمن","اسفند")</f>
        <v>آذر</v>
      </c>
      <c r="L1387" s="10" t="str">
        <f>LEFT(Table1[[#All],[تاریخ]],4)</f>
        <v>1398</v>
      </c>
      <c r="M1387" s="13" t="str">
        <f>Table1[سال]&amp;"-"&amp;Table1[ماه]</f>
        <v>1398-آذر</v>
      </c>
      <c r="N1387" s="9"/>
    </row>
    <row r="1388" spans="1:14" ht="15.75" x14ac:dyDescent="0.25">
      <c r="A1388" s="17" t="str">
        <f>IF(AND(C1388&gt;='گزارش روزانه'!$F$2,C1388&lt;='گزارش روزانه'!$F$4,J1388='گزارش روزانه'!$D$6),MAX($A$1:A1387)+1,"")</f>
        <v/>
      </c>
      <c r="B1388" s="10">
        <v>1387</v>
      </c>
      <c r="C1388" s="10" t="s">
        <v>1491</v>
      </c>
      <c r="D1388" s="10" t="s">
        <v>1495</v>
      </c>
      <c r="E1388" s="11">
        <v>0</v>
      </c>
      <c r="F1388" s="11">
        <v>64834583</v>
      </c>
      <c r="G1388" s="11">
        <v>-206383853</v>
      </c>
      <c r="H13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8" s="10">
        <f>VALUE(IFERROR(MID(Table1[شرح],11,FIND("سهم",Table1[شرح])-11),0))</f>
        <v>2095</v>
      </c>
      <c r="J1388" s="10" t="str">
        <f>IFERROR(MID(Table1[شرح],FIND("سهم",Table1[شرح])+4,FIND("به نرخ",Table1[شرح])-FIND("سهم",Table1[شرح])-5),"")</f>
        <v>توزیع دارو پخش(دتوزیع1)</v>
      </c>
      <c r="K1388" s="10" t="str">
        <f>CHOOSE(MID(Table1[تاریخ],6,2),"فروردین","اردیبهشت","خرداد","تیر","مرداد","شهریور","مهر","آبان","آذر","دی","بهمن","اسفند")</f>
        <v>آذر</v>
      </c>
      <c r="L1388" s="10" t="str">
        <f>LEFT(Table1[[#All],[تاریخ]],4)</f>
        <v>1398</v>
      </c>
      <c r="M1388" s="13" t="str">
        <f>Table1[سال]&amp;"-"&amp;Table1[ماه]</f>
        <v>1398-آذر</v>
      </c>
      <c r="N1388" s="9"/>
    </row>
    <row r="1389" spans="1:14" ht="15.75" x14ac:dyDescent="0.25">
      <c r="A1389" s="17" t="str">
        <f>IF(AND(C1389&gt;='گزارش روزانه'!$F$2,C1389&lt;='گزارش روزانه'!$F$4,J1389='گزارش روزانه'!$D$6),MAX($A$1:A1388)+1,"")</f>
        <v/>
      </c>
      <c r="B1389" s="10">
        <v>1388</v>
      </c>
      <c r="C1389" s="10" t="s">
        <v>1491</v>
      </c>
      <c r="D1389" s="10" t="s">
        <v>1496</v>
      </c>
      <c r="E1389" s="11">
        <v>0</v>
      </c>
      <c r="F1389" s="11">
        <v>5543781</v>
      </c>
      <c r="G1389" s="11">
        <v>-271218436</v>
      </c>
      <c r="H13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89" s="10">
        <f>VALUE(IFERROR(MID(Table1[شرح],11,FIND("سهم",Table1[شرح])-11),0))</f>
        <v>180</v>
      </c>
      <c r="J1389" s="10" t="str">
        <f>IFERROR(MID(Table1[شرح],FIND("سهم",Table1[شرح])+4,FIND("به نرخ",Table1[شرح])-FIND("سهم",Table1[شرح])-5),"")</f>
        <v>توزیع دارو پخش(دتوزیع1)</v>
      </c>
      <c r="K1389" s="10" t="str">
        <f>CHOOSE(MID(Table1[تاریخ],6,2),"فروردین","اردیبهشت","خرداد","تیر","مرداد","شهریور","مهر","آبان","آذر","دی","بهمن","اسفند")</f>
        <v>آذر</v>
      </c>
      <c r="L1389" s="10" t="str">
        <f>LEFT(Table1[[#All],[تاریخ]],4)</f>
        <v>1398</v>
      </c>
      <c r="M1389" s="13" t="str">
        <f>Table1[سال]&amp;"-"&amp;Table1[ماه]</f>
        <v>1398-آذر</v>
      </c>
      <c r="N1389" s="9"/>
    </row>
    <row r="1390" spans="1:14" ht="15.75" x14ac:dyDescent="0.25">
      <c r="A1390" s="17" t="str">
        <f>IF(AND(C1390&gt;='گزارش روزانه'!$F$2,C1390&lt;='گزارش روزانه'!$F$4,J1390='گزارش روزانه'!$D$6),MAX($A$1:A1389)+1,"")</f>
        <v/>
      </c>
      <c r="B1390" s="10">
        <v>1389</v>
      </c>
      <c r="C1390" s="10" t="s">
        <v>1491</v>
      </c>
      <c r="D1390" s="10" t="s">
        <v>1497</v>
      </c>
      <c r="E1390" s="11">
        <v>0</v>
      </c>
      <c r="F1390" s="11">
        <v>123191063</v>
      </c>
      <c r="G1390" s="11">
        <v>-276762217</v>
      </c>
      <c r="H13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390" s="10">
        <f>VALUE(IFERROR(MID(Table1[شرح],11,FIND("سهم",Table1[شرح])-11),0))</f>
        <v>4000</v>
      </c>
      <c r="J1390" s="10" t="str">
        <f>IFERROR(MID(Table1[شرح],FIND("سهم",Table1[شرح])+4,FIND("به نرخ",Table1[شرح])-FIND("سهم",Table1[شرح])-5),"")</f>
        <v>توزیع دارو پخش(دتوزیع1)</v>
      </c>
      <c r="K1390" s="10" t="str">
        <f>CHOOSE(MID(Table1[تاریخ],6,2),"فروردین","اردیبهشت","خرداد","تیر","مرداد","شهریور","مهر","آبان","آذر","دی","بهمن","اسفند")</f>
        <v>آذر</v>
      </c>
      <c r="L1390" s="10" t="str">
        <f>LEFT(Table1[[#All],[تاریخ]],4)</f>
        <v>1398</v>
      </c>
      <c r="M1390" s="13" t="str">
        <f>Table1[سال]&amp;"-"&amp;Table1[ماه]</f>
        <v>1398-آذر</v>
      </c>
      <c r="N1390" s="9"/>
    </row>
    <row r="1391" spans="1:14" ht="15.75" x14ac:dyDescent="0.25">
      <c r="A1391" s="17" t="str">
        <f>IF(AND(C1391&gt;='گزارش روزانه'!$F$2,C1391&lt;='گزارش روزانه'!$F$4,J1391='گزارش روزانه'!$D$6),MAX($A$1:A1390)+1,"")</f>
        <v/>
      </c>
      <c r="B1391" s="10">
        <v>1390</v>
      </c>
      <c r="C1391" s="10" t="s">
        <v>1489</v>
      </c>
      <c r="D1391" s="10" t="s">
        <v>1490</v>
      </c>
      <c r="E1391" s="11">
        <v>0</v>
      </c>
      <c r="F1391" s="11">
        <v>160000</v>
      </c>
      <c r="G1391" s="11">
        <v>-399994482</v>
      </c>
      <c r="H13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391" s="10">
        <f>VALUE(IFERROR(MID(Table1[شرح],11,FIND("سهم",Table1[شرح])-11),0))</f>
        <v>0</v>
      </c>
      <c r="J1391" s="10" t="str">
        <f>IFERROR(MID(Table1[شرح],FIND("سهم",Table1[شرح])+4,FIND("به نرخ",Table1[شرح])-FIND("سهم",Table1[شرح])-5),"")</f>
        <v/>
      </c>
      <c r="K1391" s="10" t="str">
        <f>CHOOSE(MID(Table1[تاریخ],6,2),"فروردین","اردیبهشت","خرداد","تیر","مرداد","شهریور","مهر","آبان","آذر","دی","بهمن","اسفند")</f>
        <v>آذر</v>
      </c>
      <c r="L1391" s="10" t="str">
        <f>LEFT(Table1[[#All],[تاریخ]],4)</f>
        <v>1398</v>
      </c>
      <c r="M1391" s="13" t="str">
        <f>Table1[سال]&amp;"-"&amp;Table1[ماه]</f>
        <v>1398-آذر</v>
      </c>
      <c r="N1391" s="9"/>
    </row>
    <row r="1392" spans="1:14" ht="15.75" x14ac:dyDescent="0.25">
      <c r="A1392" s="17" t="str">
        <f>IF(AND(C1392&gt;='گزارش روزانه'!$F$2,C1392&lt;='گزارش روزانه'!$F$4,J1392='گزارش روزانه'!$D$6),MAX($A$1:A1391)+1,"")</f>
        <v/>
      </c>
      <c r="B1392" s="10">
        <v>1391</v>
      </c>
      <c r="C1392" s="10" t="s">
        <v>1458</v>
      </c>
      <c r="D1392" s="10" t="s">
        <v>1459</v>
      </c>
      <c r="E1392" s="11">
        <v>89173923</v>
      </c>
      <c r="F1392" s="11">
        <v>0</v>
      </c>
      <c r="G1392" s="11">
        <v>-399909902</v>
      </c>
      <c r="H13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92" s="10">
        <f>VALUE(IFERROR(MID(Table1[شرح],11,FIND("سهم",Table1[شرح])-11),0))</f>
        <v>29492</v>
      </c>
      <c r="J1392" s="10" t="str">
        <f>IFERROR(MID(Table1[شرح],FIND("سهم",Table1[شرح])+4,FIND("به نرخ",Table1[شرح])-FIND("سهم",Table1[شرح])-5),"")</f>
        <v>توسعه مولد نیروگاهی جهرم(بجهرم1)</v>
      </c>
      <c r="K1392" s="10" t="str">
        <f>CHOOSE(MID(Table1[تاریخ],6,2),"فروردین","اردیبهشت","خرداد","تیر","مرداد","شهریور","مهر","آبان","آذر","دی","بهمن","اسفند")</f>
        <v>آذر</v>
      </c>
      <c r="L1392" s="10" t="str">
        <f>LEFT(Table1[[#All],[تاریخ]],4)</f>
        <v>1398</v>
      </c>
      <c r="M1392" s="13" t="str">
        <f>Table1[سال]&amp;"-"&amp;Table1[ماه]</f>
        <v>1398-آذر</v>
      </c>
      <c r="N1392" s="9"/>
    </row>
    <row r="1393" spans="1:14" ht="15.75" x14ac:dyDescent="0.25">
      <c r="A1393" s="17" t="str">
        <f>IF(AND(C1393&gt;='گزارش روزانه'!$F$2,C1393&lt;='گزارش روزانه'!$F$4,J1393='گزارش روزانه'!$D$6),MAX($A$1:A1392)+1,"")</f>
        <v/>
      </c>
      <c r="B1393" s="10">
        <v>1392</v>
      </c>
      <c r="C1393" s="10" t="s">
        <v>1458</v>
      </c>
      <c r="D1393" s="10" t="s">
        <v>1460</v>
      </c>
      <c r="E1393" s="11">
        <v>111886773</v>
      </c>
      <c r="F1393" s="11">
        <v>0</v>
      </c>
      <c r="G1393" s="11">
        <v>-310735979</v>
      </c>
      <c r="H13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93" s="10">
        <f>VALUE(IFERROR(MID(Table1[شرح],11,FIND("سهم",Table1[شرح])-11),0))</f>
        <v>37016</v>
      </c>
      <c r="J1393" s="10" t="str">
        <f>IFERROR(MID(Table1[شرح],FIND("سهم",Table1[شرح])+4,FIND("به نرخ",Table1[شرح])-FIND("سهم",Table1[شرح])-5),"")</f>
        <v>توسعه مولد نیروگاهی جهرم(بجهرم1)</v>
      </c>
      <c r="K1393" s="10" t="str">
        <f>CHOOSE(MID(Table1[تاریخ],6,2),"فروردین","اردیبهشت","خرداد","تیر","مرداد","شهریور","مهر","آبان","آذر","دی","بهمن","اسفند")</f>
        <v>آذر</v>
      </c>
      <c r="L1393" s="10" t="str">
        <f>LEFT(Table1[[#All],[تاریخ]],4)</f>
        <v>1398</v>
      </c>
      <c r="M1393" s="13" t="str">
        <f>Table1[سال]&amp;"-"&amp;Table1[ماه]</f>
        <v>1398-آذر</v>
      </c>
      <c r="N1393" s="9"/>
    </row>
    <row r="1394" spans="1:14" ht="15.75" x14ac:dyDescent="0.25">
      <c r="A1394" s="17" t="str">
        <f>IF(AND(C1394&gt;='گزارش روزانه'!$F$2,C1394&lt;='گزارش روزانه'!$F$4,J1394='گزارش روزانه'!$D$6),MAX($A$1:A1393)+1,"")</f>
        <v/>
      </c>
      <c r="B1394" s="10">
        <v>1393</v>
      </c>
      <c r="C1394" s="10" t="s">
        <v>1458</v>
      </c>
      <c r="D1394" s="10" t="s">
        <v>1461</v>
      </c>
      <c r="E1394" s="11">
        <v>4508308</v>
      </c>
      <c r="F1394" s="11">
        <v>0</v>
      </c>
      <c r="G1394" s="11">
        <v>-198849206</v>
      </c>
      <c r="H13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94" s="10">
        <f>VALUE(IFERROR(MID(Table1[شرح],11,FIND("سهم",Table1[شرح])-11),0))</f>
        <v>1492</v>
      </c>
      <c r="J1394" s="10" t="str">
        <f>IFERROR(MID(Table1[شرح],FIND("سهم",Table1[شرح])+4,FIND("به نرخ",Table1[شرح])-FIND("سهم",Table1[شرح])-5),"")</f>
        <v>توسعه مولد نیروگاهی جهرم(بجهرم1)</v>
      </c>
      <c r="K1394" s="10" t="str">
        <f>CHOOSE(MID(Table1[تاریخ],6,2),"فروردین","اردیبهشت","خرداد","تیر","مرداد","شهریور","مهر","آبان","آذر","دی","بهمن","اسفند")</f>
        <v>آذر</v>
      </c>
      <c r="L1394" s="10" t="str">
        <f>LEFT(Table1[[#All],[تاریخ]],4)</f>
        <v>1398</v>
      </c>
      <c r="M1394" s="13" t="str">
        <f>Table1[سال]&amp;"-"&amp;Table1[ماه]</f>
        <v>1398-آذر</v>
      </c>
      <c r="N1394" s="9"/>
    </row>
    <row r="1395" spans="1:14" ht="15.75" x14ac:dyDescent="0.25">
      <c r="A1395" s="17" t="str">
        <f>IF(AND(C1395&gt;='گزارش روزانه'!$F$2,C1395&lt;='گزارش روزانه'!$F$4,J1395='گزارش روزانه'!$D$6),MAX($A$1:A1394)+1,"")</f>
        <v/>
      </c>
      <c r="B1395" s="10">
        <v>1394</v>
      </c>
      <c r="C1395" s="10" t="s">
        <v>1458</v>
      </c>
      <c r="D1395" s="10" t="s">
        <v>1462</v>
      </c>
      <c r="E1395" s="11">
        <v>76219167</v>
      </c>
      <c r="F1395" s="11">
        <v>0</v>
      </c>
      <c r="G1395" s="11">
        <v>-194340898</v>
      </c>
      <c r="H13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95" s="10">
        <f>VALUE(IFERROR(MID(Table1[شرح],11,FIND("سهم",Table1[شرح])-11),0))</f>
        <v>25300</v>
      </c>
      <c r="J1395" s="10" t="str">
        <f>IFERROR(MID(Table1[شرح],FIND("سهم",Table1[شرح])+4,FIND("به نرخ",Table1[شرح])-FIND("سهم",Table1[شرح])-5),"")</f>
        <v>توسعه مولد نیروگاهی جهرم(بجهرم1)</v>
      </c>
      <c r="K1395" s="10" t="str">
        <f>CHOOSE(MID(Table1[تاریخ],6,2),"فروردین","اردیبهشت","خرداد","تیر","مرداد","شهریور","مهر","آبان","آذر","دی","بهمن","اسفند")</f>
        <v>آذر</v>
      </c>
      <c r="L1395" s="10" t="str">
        <f>LEFT(Table1[[#All],[تاریخ]],4)</f>
        <v>1398</v>
      </c>
      <c r="M1395" s="13" t="str">
        <f>Table1[سال]&amp;"-"&amp;Table1[ماه]</f>
        <v>1398-آذر</v>
      </c>
      <c r="N1395" s="9"/>
    </row>
    <row r="1396" spans="1:14" ht="15.75" x14ac:dyDescent="0.25">
      <c r="A1396" s="17" t="str">
        <f>IF(AND(C1396&gt;='گزارش روزانه'!$F$2,C1396&lt;='گزارش روزانه'!$F$4,J1396='گزارش روزانه'!$D$6),MAX($A$1:A1395)+1,"")</f>
        <v/>
      </c>
      <c r="B1396" s="10">
        <v>1395</v>
      </c>
      <c r="C1396" s="10" t="s">
        <v>1458</v>
      </c>
      <c r="D1396" s="10" t="s">
        <v>1463</v>
      </c>
      <c r="E1396" s="11">
        <v>514392134</v>
      </c>
      <c r="F1396" s="11">
        <v>0</v>
      </c>
      <c r="G1396" s="11">
        <v>-118121731</v>
      </c>
      <c r="H13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96" s="10">
        <f>VALUE(IFERROR(MID(Table1[شرح],11,FIND("سهم",Table1[شرح])-11),0))</f>
        <v>170803</v>
      </c>
      <c r="J1396" s="10" t="str">
        <f>IFERROR(MID(Table1[شرح],FIND("سهم",Table1[شرح])+4,FIND("به نرخ",Table1[شرح])-FIND("سهم",Table1[شرح])-5),"")</f>
        <v>توسعه مولد نیروگاهی جهرم(بجهرم1)</v>
      </c>
      <c r="K1396" s="10" t="str">
        <f>CHOOSE(MID(Table1[تاریخ],6,2),"فروردین","اردیبهشت","خرداد","تیر","مرداد","شهریور","مهر","آبان","آذر","دی","بهمن","اسفند")</f>
        <v>آذر</v>
      </c>
      <c r="L1396" s="10" t="str">
        <f>LEFT(Table1[[#All],[تاریخ]],4)</f>
        <v>1398</v>
      </c>
      <c r="M1396" s="13" t="str">
        <f>Table1[سال]&amp;"-"&amp;Table1[ماه]</f>
        <v>1398-آذر</v>
      </c>
      <c r="N1396" s="9"/>
    </row>
    <row r="1397" spans="1:14" ht="15.75" x14ac:dyDescent="0.25">
      <c r="A1397" s="17" t="str">
        <f>IF(AND(C1397&gt;='گزارش روزانه'!$F$2,C1397&lt;='گزارش روزانه'!$F$4,J1397='گزارش روزانه'!$D$6),MAX($A$1:A1396)+1,"")</f>
        <v/>
      </c>
      <c r="B1397" s="10">
        <v>1396</v>
      </c>
      <c r="C1397" s="10" t="s">
        <v>1458</v>
      </c>
      <c r="D1397" s="10" t="s">
        <v>1464</v>
      </c>
      <c r="E1397" s="11">
        <v>494290316</v>
      </c>
      <c r="F1397" s="11">
        <v>0</v>
      </c>
      <c r="G1397" s="11">
        <v>396270403</v>
      </c>
      <c r="H13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97" s="10">
        <f>VALUE(IFERROR(MID(Table1[شرح],11,FIND("سهم",Table1[شرح])-11),0))</f>
        <v>164183</v>
      </c>
      <c r="J1397" s="10" t="str">
        <f>IFERROR(MID(Table1[شرح],FIND("سهم",Table1[شرح])+4,FIND("به نرخ",Table1[شرح])-FIND("سهم",Table1[شرح])-5),"")</f>
        <v>توسعه مولد نیروگاهی جهرم(بجهرم1)</v>
      </c>
      <c r="K1397" s="10" t="str">
        <f>CHOOSE(MID(Table1[تاریخ],6,2),"فروردین","اردیبهشت","خرداد","تیر","مرداد","شهریور","مهر","آبان","آذر","دی","بهمن","اسفند")</f>
        <v>آذر</v>
      </c>
      <c r="L1397" s="10" t="str">
        <f>LEFT(Table1[[#All],[تاریخ]],4)</f>
        <v>1398</v>
      </c>
      <c r="M1397" s="13" t="str">
        <f>Table1[سال]&amp;"-"&amp;Table1[ماه]</f>
        <v>1398-آذر</v>
      </c>
      <c r="N1397" s="9"/>
    </row>
    <row r="1398" spans="1:14" ht="15.75" x14ac:dyDescent="0.25">
      <c r="A1398" s="17" t="str">
        <f>IF(AND(C1398&gt;='گزارش روزانه'!$F$2,C1398&lt;='گزارش روزانه'!$F$4,J1398='گزارش روزانه'!$D$6),MAX($A$1:A1397)+1,"")</f>
        <v/>
      </c>
      <c r="B1398" s="10">
        <v>1397</v>
      </c>
      <c r="C1398" s="10" t="s">
        <v>1458</v>
      </c>
      <c r="D1398" s="10" t="s">
        <v>1465</v>
      </c>
      <c r="E1398" s="11">
        <v>36157346</v>
      </c>
      <c r="F1398" s="11">
        <v>0</v>
      </c>
      <c r="G1398" s="11">
        <v>890560719</v>
      </c>
      <c r="H13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98" s="10">
        <f>VALUE(IFERROR(MID(Table1[شرح],11,FIND("سهم",Table1[شرح])-11),0))</f>
        <v>12014</v>
      </c>
      <c r="J1398" s="10" t="str">
        <f>IFERROR(MID(Table1[شرح],FIND("سهم",Table1[شرح])+4,FIND("به نرخ",Table1[شرح])-FIND("سهم",Table1[شرح])-5),"")</f>
        <v>توسعه مولد نیروگاهی جهرم(بجهرم1)</v>
      </c>
      <c r="K1398" s="10" t="str">
        <f>CHOOSE(MID(Table1[تاریخ],6,2),"فروردین","اردیبهشت","خرداد","تیر","مرداد","شهریور","مهر","آبان","آذر","دی","بهمن","اسفند")</f>
        <v>آذر</v>
      </c>
      <c r="L1398" s="10" t="str">
        <f>LEFT(Table1[[#All],[تاریخ]],4)</f>
        <v>1398</v>
      </c>
      <c r="M1398" s="13" t="str">
        <f>Table1[سال]&amp;"-"&amp;Table1[ماه]</f>
        <v>1398-آذر</v>
      </c>
      <c r="N1398" s="9"/>
    </row>
    <row r="1399" spans="1:14" ht="15.75" x14ac:dyDescent="0.25">
      <c r="A1399" s="17" t="str">
        <f>IF(AND(C1399&gt;='گزارش روزانه'!$F$2,C1399&lt;='گزارش روزانه'!$F$4,J1399='گزارش روزانه'!$D$6),MAX($A$1:A1398)+1,"")</f>
        <v/>
      </c>
      <c r="B1399" s="10">
        <v>1398</v>
      </c>
      <c r="C1399" s="10" t="s">
        <v>1458</v>
      </c>
      <c r="D1399" s="10" t="s">
        <v>1466</v>
      </c>
      <c r="E1399" s="11">
        <v>182769266</v>
      </c>
      <c r="F1399" s="11">
        <v>0</v>
      </c>
      <c r="G1399" s="11">
        <v>926718065</v>
      </c>
      <c r="H13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399" s="10">
        <f>VALUE(IFERROR(MID(Table1[شرح],11,FIND("سهم",Table1[شرح])-11),0))</f>
        <v>60749</v>
      </c>
      <c r="J1399" s="10" t="str">
        <f>IFERROR(MID(Table1[شرح],FIND("سهم",Table1[شرح])+4,FIND("به نرخ",Table1[شرح])-FIND("سهم",Table1[شرح])-5),"")</f>
        <v>توسعه مولد نیروگاهی جهرم(بجهرم1)</v>
      </c>
      <c r="K1399" s="10" t="str">
        <f>CHOOSE(MID(Table1[تاریخ],6,2),"فروردین","اردیبهشت","خرداد","تیر","مرداد","شهریور","مهر","آبان","آذر","دی","بهمن","اسفند")</f>
        <v>آذر</v>
      </c>
      <c r="L1399" s="10" t="str">
        <f>LEFT(Table1[[#All],[تاریخ]],4)</f>
        <v>1398</v>
      </c>
      <c r="M1399" s="13" t="str">
        <f>Table1[سال]&amp;"-"&amp;Table1[ماه]</f>
        <v>1398-آذر</v>
      </c>
      <c r="N1399" s="9"/>
    </row>
    <row r="1400" spans="1:14" ht="15.75" x14ac:dyDescent="0.25">
      <c r="A1400" s="17" t="str">
        <f>IF(AND(C1400&gt;='گزارش روزانه'!$F$2,C1400&lt;='گزارش روزانه'!$F$4,J1400='گزارش روزانه'!$D$6),MAX($A$1:A1399)+1,"")</f>
        <v/>
      </c>
      <c r="B1400" s="10">
        <v>1399</v>
      </c>
      <c r="C1400" s="10" t="s">
        <v>1458</v>
      </c>
      <c r="D1400" s="10" t="s">
        <v>1467</v>
      </c>
      <c r="E1400" s="11">
        <v>14671028</v>
      </c>
      <c r="F1400" s="11">
        <v>0</v>
      </c>
      <c r="G1400" s="11">
        <v>1109487331</v>
      </c>
      <c r="H14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00" s="10">
        <f>VALUE(IFERROR(MID(Table1[شرح],11,FIND("سهم",Table1[شرح])-11),0))</f>
        <v>4878</v>
      </c>
      <c r="J1400" s="10" t="str">
        <f>IFERROR(MID(Table1[شرح],FIND("سهم",Table1[شرح])+4,FIND("به نرخ",Table1[شرح])-FIND("سهم",Table1[شرح])-5),"")</f>
        <v>توسعه مولد نیروگاهی جهرم(بجهرم1)</v>
      </c>
      <c r="K1400" s="10" t="str">
        <f>CHOOSE(MID(Table1[تاریخ],6,2),"فروردین","اردیبهشت","خرداد","تیر","مرداد","شهریور","مهر","آبان","آذر","دی","بهمن","اسفند")</f>
        <v>آذر</v>
      </c>
      <c r="L1400" s="10" t="str">
        <f>LEFT(Table1[[#All],[تاریخ]],4)</f>
        <v>1398</v>
      </c>
      <c r="M1400" s="13" t="str">
        <f>Table1[سال]&amp;"-"&amp;Table1[ماه]</f>
        <v>1398-آذر</v>
      </c>
      <c r="N1400" s="9"/>
    </row>
    <row r="1401" spans="1:14" ht="15.75" x14ac:dyDescent="0.25">
      <c r="A1401" s="17" t="str">
        <f>IF(AND(C1401&gt;='گزارش روزانه'!$F$2,C1401&lt;='گزارش روزانه'!$F$4,J1401='گزارش روزانه'!$D$6),MAX($A$1:A1400)+1,"")</f>
        <v/>
      </c>
      <c r="B1401" s="10">
        <v>1400</v>
      </c>
      <c r="C1401" s="10" t="s">
        <v>1458</v>
      </c>
      <c r="D1401" s="10" t="s">
        <v>1468</v>
      </c>
      <c r="E1401" s="11">
        <v>107876372</v>
      </c>
      <c r="F1401" s="11">
        <v>0</v>
      </c>
      <c r="G1401" s="11">
        <v>1124158359</v>
      </c>
      <c r="H14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01" s="10">
        <f>VALUE(IFERROR(MID(Table1[شرح],11,FIND("سهم",Table1[شرح])-11),0))</f>
        <v>35880</v>
      </c>
      <c r="J1401" s="10" t="str">
        <f>IFERROR(MID(Table1[شرح],FIND("سهم",Table1[شرح])+4,FIND("به نرخ",Table1[شرح])-FIND("سهم",Table1[شرح])-5),"")</f>
        <v>توسعه مولد نیروگاهی جهرم(بجهرم1)</v>
      </c>
      <c r="K1401" s="10" t="str">
        <f>CHOOSE(MID(Table1[تاریخ],6,2),"فروردین","اردیبهشت","خرداد","تیر","مرداد","شهریور","مهر","آبان","آذر","دی","بهمن","اسفند")</f>
        <v>آذر</v>
      </c>
      <c r="L1401" s="10" t="str">
        <f>LEFT(Table1[[#All],[تاریخ]],4)</f>
        <v>1398</v>
      </c>
      <c r="M1401" s="13" t="str">
        <f>Table1[سال]&amp;"-"&amp;Table1[ماه]</f>
        <v>1398-آذر</v>
      </c>
      <c r="N1401" s="9"/>
    </row>
    <row r="1402" spans="1:14" ht="15.75" x14ac:dyDescent="0.25">
      <c r="A1402" s="17" t="str">
        <f>IF(AND(C1402&gt;='گزارش روزانه'!$F$2,C1402&lt;='گزارش روزانه'!$F$4,J1402='گزارش روزانه'!$D$6),MAX($A$1:A1401)+1,"")</f>
        <v/>
      </c>
      <c r="B1402" s="10">
        <v>1401</v>
      </c>
      <c r="C1402" s="10" t="s">
        <v>1458</v>
      </c>
      <c r="D1402" s="10" t="s">
        <v>1469</v>
      </c>
      <c r="E1402" s="11">
        <v>4487333</v>
      </c>
      <c r="F1402" s="11">
        <v>0</v>
      </c>
      <c r="G1402" s="11">
        <v>1232034731</v>
      </c>
      <c r="H14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02" s="10">
        <f>VALUE(IFERROR(MID(Table1[شرح],11,FIND("سهم",Table1[شرح])-11),0))</f>
        <v>1493</v>
      </c>
      <c r="J1402" s="10" t="str">
        <f>IFERROR(MID(Table1[شرح],FIND("سهم",Table1[شرح])+4,FIND("به نرخ",Table1[شرح])-FIND("سهم",Table1[شرح])-5),"")</f>
        <v>توسعه مولد نیروگاهی جهرم(بجهرم1)</v>
      </c>
      <c r="K1402" s="10" t="str">
        <f>CHOOSE(MID(Table1[تاریخ],6,2),"فروردین","اردیبهشت","خرداد","تیر","مرداد","شهریور","مهر","آبان","آذر","دی","بهمن","اسفند")</f>
        <v>آذر</v>
      </c>
      <c r="L1402" s="10" t="str">
        <f>LEFT(Table1[[#All],[تاریخ]],4)</f>
        <v>1398</v>
      </c>
      <c r="M1402" s="13" t="str">
        <f>Table1[سال]&amp;"-"&amp;Table1[ماه]</f>
        <v>1398-آذر</v>
      </c>
      <c r="N1402" s="9"/>
    </row>
    <row r="1403" spans="1:14" ht="15.75" x14ac:dyDescent="0.25">
      <c r="A1403" s="17" t="str">
        <f>IF(AND(C1403&gt;='گزارش روزانه'!$F$2,C1403&lt;='گزارش روزانه'!$F$4,J1403='گزارش روزانه'!$D$6),MAX($A$1:A1402)+1,"")</f>
        <v/>
      </c>
      <c r="B1403" s="10">
        <v>1402</v>
      </c>
      <c r="C1403" s="10" t="s">
        <v>1458</v>
      </c>
      <c r="D1403" s="10" t="s">
        <v>1470</v>
      </c>
      <c r="E1403" s="11">
        <v>402766219</v>
      </c>
      <c r="F1403" s="11">
        <v>0</v>
      </c>
      <c r="G1403" s="11">
        <v>1236522064</v>
      </c>
      <c r="H14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03" s="10">
        <f>VALUE(IFERROR(MID(Table1[شرح],11,FIND("سهم",Table1[شرح])-11),0))</f>
        <v>70458</v>
      </c>
      <c r="J1403" s="10" t="str">
        <f>IFERROR(MID(Table1[شرح],FIND("سهم",Table1[شرح])+4,FIND("به نرخ",Table1[شرح])-FIND("سهم",Table1[شرح])-5),"")</f>
        <v>پالایش نفت تهران(شتران1)</v>
      </c>
      <c r="K1403" s="10" t="str">
        <f>CHOOSE(MID(Table1[تاریخ],6,2),"فروردین","اردیبهشت","خرداد","تیر","مرداد","شهریور","مهر","آبان","آذر","دی","بهمن","اسفند")</f>
        <v>آذر</v>
      </c>
      <c r="L1403" s="10" t="str">
        <f>LEFT(Table1[[#All],[تاریخ]],4)</f>
        <v>1398</v>
      </c>
      <c r="M1403" s="13" t="str">
        <f>Table1[سال]&amp;"-"&amp;Table1[ماه]</f>
        <v>1398-آذر</v>
      </c>
      <c r="N1403" s="9"/>
    </row>
    <row r="1404" spans="1:14" ht="15.75" x14ac:dyDescent="0.25">
      <c r="A1404" s="17" t="str">
        <f>IF(AND(C1404&gt;='گزارش روزانه'!$F$2,C1404&lt;='گزارش روزانه'!$F$4,J1404='گزارش روزانه'!$D$6),MAX($A$1:A1403)+1,"")</f>
        <v/>
      </c>
      <c r="B1404" s="10">
        <v>1403</v>
      </c>
      <c r="C1404" s="10" t="s">
        <v>1458</v>
      </c>
      <c r="D1404" s="10" t="s">
        <v>1471</v>
      </c>
      <c r="E1404" s="11">
        <v>43097941</v>
      </c>
      <c r="F1404" s="11">
        <v>0</v>
      </c>
      <c r="G1404" s="11">
        <v>1639288283</v>
      </c>
      <c r="H14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04" s="10">
        <f>VALUE(IFERROR(MID(Table1[شرح],11,FIND("سهم",Table1[شرح])-11),0))</f>
        <v>7542</v>
      </c>
      <c r="J1404" s="10" t="str">
        <f>IFERROR(MID(Table1[شرح],FIND("سهم",Table1[شرح])+4,FIND("به نرخ",Table1[شرح])-FIND("سهم",Table1[شرح])-5),"")</f>
        <v>پالایش نفت تهران(شتران1)</v>
      </c>
      <c r="K1404" s="10" t="str">
        <f>CHOOSE(MID(Table1[تاریخ],6,2),"فروردین","اردیبهشت","خرداد","تیر","مرداد","شهریور","مهر","آبان","آذر","دی","بهمن","اسفند")</f>
        <v>آذر</v>
      </c>
      <c r="L1404" s="10" t="str">
        <f>LEFT(Table1[[#All],[تاریخ]],4)</f>
        <v>1398</v>
      </c>
      <c r="M1404" s="13" t="str">
        <f>Table1[سال]&amp;"-"&amp;Table1[ماه]</f>
        <v>1398-آذر</v>
      </c>
      <c r="N1404" s="9"/>
    </row>
    <row r="1405" spans="1:14" ht="15.75" x14ac:dyDescent="0.25">
      <c r="A1405" s="17" t="str">
        <f>IF(AND(C1405&gt;='گزارش روزانه'!$F$2,C1405&lt;='گزارش روزانه'!$F$4,J1405='گزارش روزانه'!$D$6),MAX($A$1:A1404)+1,"")</f>
        <v/>
      </c>
      <c r="B1405" s="10">
        <v>1404</v>
      </c>
      <c r="C1405" s="10" t="s">
        <v>1458</v>
      </c>
      <c r="D1405" s="10" t="s">
        <v>1472</v>
      </c>
      <c r="E1405" s="11">
        <v>0</v>
      </c>
      <c r="F1405" s="11">
        <v>706447563</v>
      </c>
      <c r="G1405" s="11">
        <v>1682386224</v>
      </c>
      <c r="H14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05" s="10">
        <f>VALUE(IFERROR(MID(Table1[شرح],11,FIND("سهم",Table1[شرح])-11),0))</f>
        <v>38903</v>
      </c>
      <c r="J1405" s="10" t="str">
        <f>IFERROR(MID(Table1[شرح],FIND("سهم",Table1[شرح])+4,FIND("به نرخ",Table1[شرح])-FIND("سهم",Table1[شرح])-5),"")</f>
        <v>پالایش نفت بندرعباس(شبندر1)</v>
      </c>
      <c r="K1405" s="10" t="str">
        <f>CHOOSE(MID(Table1[تاریخ],6,2),"فروردین","اردیبهشت","خرداد","تیر","مرداد","شهریور","مهر","آبان","آذر","دی","بهمن","اسفند")</f>
        <v>آذر</v>
      </c>
      <c r="L1405" s="10" t="str">
        <f>LEFT(Table1[[#All],[تاریخ]],4)</f>
        <v>1398</v>
      </c>
      <c r="M1405" s="13" t="str">
        <f>Table1[سال]&amp;"-"&amp;Table1[ماه]</f>
        <v>1398-آذر</v>
      </c>
      <c r="N1405" s="9"/>
    </row>
    <row r="1406" spans="1:14" ht="15.75" x14ac:dyDescent="0.25">
      <c r="A1406" s="17" t="str">
        <f>IF(AND(C1406&gt;='گزارش روزانه'!$F$2,C1406&lt;='گزارش روزانه'!$F$4,J1406='گزارش روزانه'!$D$6),MAX($A$1:A1405)+1,"")</f>
        <v/>
      </c>
      <c r="B1406" s="10">
        <v>1405</v>
      </c>
      <c r="C1406" s="10" t="s">
        <v>1458</v>
      </c>
      <c r="D1406" s="10" t="s">
        <v>1473</v>
      </c>
      <c r="E1406" s="11">
        <v>0</v>
      </c>
      <c r="F1406" s="11">
        <v>165711883</v>
      </c>
      <c r="G1406" s="11">
        <v>975938661</v>
      </c>
      <c r="H14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06" s="10">
        <f>VALUE(IFERROR(MID(Table1[شرح],11,FIND("سهم",Table1[شرح])-11),0))</f>
        <v>9126</v>
      </c>
      <c r="J1406" s="10" t="str">
        <f>IFERROR(MID(Table1[شرح],FIND("سهم",Table1[شرح])+4,FIND("به نرخ",Table1[شرح])-FIND("سهم",Table1[شرح])-5),"")</f>
        <v>پالایش نفت بندرعباس(شبندر1)</v>
      </c>
      <c r="K1406" s="10" t="str">
        <f>CHOOSE(MID(Table1[تاریخ],6,2),"فروردین","اردیبهشت","خرداد","تیر","مرداد","شهریور","مهر","آبان","آذر","دی","بهمن","اسفند")</f>
        <v>آذر</v>
      </c>
      <c r="L1406" s="10" t="str">
        <f>LEFT(Table1[[#All],[تاریخ]],4)</f>
        <v>1398</v>
      </c>
      <c r="M1406" s="13" t="str">
        <f>Table1[سال]&amp;"-"&amp;Table1[ماه]</f>
        <v>1398-آذر</v>
      </c>
      <c r="N1406" s="9"/>
    </row>
    <row r="1407" spans="1:14" ht="15.75" x14ac:dyDescent="0.25">
      <c r="A1407" s="17" t="str">
        <f>IF(AND(C1407&gt;='گزارش روزانه'!$F$2,C1407&lt;='گزارش روزانه'!$F$4,J1407='گزارش روزانه'!$D$6),MAX($A$1:A1406)+1,"")</f>
        <v/>
      </c>
      <c r="B1407" s="10">
        <v>1406</v>
      </c>
      <c r="C1407" s="10" t="s">
        <v>1458</v>
      </c>
      <c r="D1407" s="10" t="s">
        <v>1474</v>
      </c>
      <c r="E1407" s="11">
        <v>0</v>
      </c>
      <c r="F1407" s="11">
        <v>92365806</v>
      </c>
      <c r="G1407" s="11">
        <v>810226778</v>
      </c>
      <c r="H14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07" s="10">
        <f>VALUE(IFERROR(MID(Table1[شرح],11,FIND("سهم",Table1[شرح])-11),0))</f>
        <v>5087</v>
      </c>
      <c r="J1407" s="10" t="str">
        <f>IFERROR(MID(Table1[شرح],FIND("سهم",Table1[شرح])+4,FIND("به نرخ",Table1[شرح])-FIND("سهم",Table1[شرح])-5),"")</f>
        <v>پالایش نفت بندرعباس(شبندر1)</v>
      </c>
      <c r="K1407" s="10" t="str">
        <f>CHOOSE(MID(Table1[تاریخ],6,2),"فروردین","اردیبهشت","خرداد","تیر","مرداد","شهریور","مهر","آبان","آذر","دی","بهمن","اسفند")</f>
        <v>آذر</v>
      </c>
      <c r="L1407" s="10" t="str">
        <f>LEFT(Table1[[#All],[تاریخ]],4)</f>
        <v>1398</v>
      </c>
      <c r="M1407" s="13" t="str">
        <f>Table1[سال]&amp;"-"&amp;Table1[ماه]</f>
        <v>1398-آذر</v>
      </c>
      <c r="N1407" s="9"/>
    </row>
    <row r="1408" spans="1:14" ht="15.75" x14ac:dyDescent="0.25">
      <c r="A1408" s="17" t="str">
        <f>IF(AND(C1408&gt;='گزارش روزانه'!$F$2,C1408&lt;='گزارش روزانه'!$F$4,J1408='گزارش روزانه'!$D$6),MAX($A$1:A1407)+1,"")</f>
        <v/>
      </c>
      <c r="B1408" s="10">
        <v>1407</v>
      </c>
      <c r="C1408" s="10" t="s">
        <v>1458</v>
      </c>
      <c r="D1408" s="10" t="s">
        <v>1475</v>
      </c>
      <c r="E1408" s="11">
        <v>0</v>
      </c>
      <c r="F1408" s="11">
        <v>83972595</v>
      </c>
      <c r="G1408" s="11">
        <v>717860972</v>
      </c>
      <c r="H14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08" s="10">
        <f>VALUE(IFERROR(MID(Table1[شرح],11,FIND("سهم",Table1[شرح])-11),0))</f>
        <v>4625</v>
      </c>
      <c r="J1408" s="10" t="str">
        <f>IFERROR(MID(Table1[شرح],FIND("سهم",Table1[شرح])+4,FIND("به نرخ",Table1[شرح])-FIND("سهم",Table1[شرح])-5),"")</f>
        <v>پالایش نفت بندرعباس(شبندر1)</v>
      </c>
      <c r="K1408" s="10" t="str">
        <f>CHOOSE(MID(Table1[تاریخ],6,2),"فروردین","اردیبهشت","خرداد","تیر","مرداد","شهریور","مهر","آبان","آذر","دی","بهمن","اسفند")</f>
        <v>آذر</v>
      </c>
      <c r="L1408" s="10" t="str">
        <f>LEFT(Table1[[#All],[تاریخ]],4)</f>
        <v>1398</v>
      </c>
      <c r="M1408" s="13" t="str">
        <f>Table1[سال]&amp;"-"&amp;Table1[ماه]</f>
        <v>1398-آذر</v>
      </c>
      <c r="N1408" s="9"/>
    </row>
    <row r="1409" spans="1:14" ht="15.75" x14ac:dyDescent="0.25">
      <c r="A1409" s="17" t="str">
        <f>IF(AND(C1409&gt;='گزارش روزانه'!$F$2,C1409&lt;='گزارش روزانه'!$F$4,J1409='گزارش روزانه'!$D$6),MAX($A$1:A1408)+1,"")</f>
        <v/>
      </c>
      <c r="B1409" s="10">
        <v>1408</v>
      </c>
      <c r="C1409" s="10" t="s">
        <v>1458</v>
      </c>
      <c r="D1409" s="10" t="s">
        <v>1476</v>
      </c>
      <c r="E1409" s="11">
        <v>0</v>
      </c>
      <c r="F1409" s="11">
        <v>48212445</v>
      </c>
      <c r="G1409" s="11">
        <v>633888377</v>
      </c>
      <c r="H14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09" s="10">
        <f>VALUE(IFERROR(MID(Table1[شرح],11,FIND("سهم",Table1[شرح])-11),0))</f>
        <v>2656</v>
      </c>
      <c r="J1409" s="10" t="str">
        <f>IFERROR(MID(Table1[شرح],FIND("سهم",Table1[شرح])+4,FIND("به نرخ",Table1[شرح])-FIND("سهم",Table1[شرح])-5),"")</f>
        <v>پالایش نفت بندرعباس(شبندر1)</v>
      </c>
      <c r="K1409" s="10" t="str">
        <f>CHOOSE(MID(Table1[تاریخ],6,2),"فروردین","اردیبهشت","خرداد","تیر","مرداد","شهریور","مهر","آبان","آذر","دی","بهمن","اسفند")</f>
        <v>آذر</v>
      </c>
      <c r="L1409" s="10" t="str">
        <f>LEFT(Table1[[#All],[تاریخ]],4)</f>
        <v>1398</v>
      </c>
      <c r="M1409" s="13" t="str">
        <f>Table1[سال]&amp;"-"&amp;Table1[ماه]</f>
        <v>1398-آذر</v>
      </c>
      <c r="N1409" s="9"/>
    </row>
    <row r="1410" spans="1:14" ht="15.75" x14ac:dyDescent="0.25">
      <c r="A1410" s="17" t="str">
        <f>IF(AND(C1410&gt;='گزارش روزانه'!$F$2,C1410&lt;='گزارش روزانه'!$F$4,J1410='گزارش روزانه'!$D$6),MAX($A$1:A1409)+1,"")</f>
        <v/>
      </c>
      <c r="B1410" s="10">
        <v>1409</v>
      </c>
      <c r="C1410" s="10" t="s">
        <v>1458</v>
      </c>
      <c r="D1410" s="10" t="s">
        <v>1477</v>
      </c>
      <c r="E1410" s="11">
        <v>0</v>
      </c>
      <c r="F1410" s="11">
        <v>86381958</v>
      </c>
      <c r="G1410" s="11">
        <v>585675932</v>
      </c>
      <c r="H14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0" s="10">
        <f>VALUE(IFERROR(MID(Table1[شرح],11,FIND("سهم",Table1[شرح])-11),0))</f>
        <v>4759</v>
      </c>
      <c r="J1410" s="10" t="str">
        <f>IFERROR(MID(Table1[شرح],FIND("سهم",Table1[شرح])+4,FIND("به نرخ",Table1[شرح])-FIND("سهم",Table1[شرح])-5),"")</f>
        <v>پالایش نفت بندرعباس(شبندر1)</v>
      </c>
      <c r="K1410" s="10" t="str">
        <f>CHOOSE(MID(Table1[تاریخ],6,2),"فروردین","اردیبهشت","خرداد","تیر","مرداد","شهریور","مهر","آبان","آذر","دی","بهمن","اسفند")</f>
        <v>آذر</v>
      </c>
      <c r="L1410" s="10" t="str">
        <f>LEFT(Table1[[#All],[تاریخ]],4)</f>
        <v>1398</v>
      </c>
      <c r="M1410" s="13" t="str">
        <f>Table1[سال]&amp;"-"&amp;Table1[ماه]</f>
        <v>1398-آذر</v>
      </c>
      <c r="N1410" s="9"/>
    </row>
    <row r="1411" spans="1:14" ht="15.75" x14ac:dyDescent="0.25">
      <c r="A1411" s="17" t="str">
        <f>IF(AND(C1411&gt;='گزارش روزانه'!$F$2,C1411&lt;='گزارش روزانه'!$F$4,J1411='گزارش روزانه'!$D$6),MAX($A$1:A1410)+1,"")</f>
        <v/>
      </c>
      <c r="B1411" s="10">
        <v>1410</v>
      </c>
      <c r="C1411" s="10" t="s">
        <v>1458</v>
      </c>
      <c r="D1411" s="10" t="s">
        <v>1478</v>
      </c>
      <c r="E1411" s="11">
        <v>0</v>
      </c>
      <c r="F1411" s="11">
        <v>78946980</v>
      </c>
      <c r="G1411" s="11">
        <v>499293974</v>
      </c>
      <c r="H14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1" s="10">
        <f>VALUE(IFERROR(MID(Table1[شرح],11,FIND("سهم",Table1[شرح])-11),0))</f>
        <v>4352</v>
      </c>
      <c r="J1411" s="10" t="str">
        <f>IFERROR(MID(Table1[شرح],FIND("سهم",Table1[شرح])+4,FIND("به نرخ",Table1[شرح])-FIND("سهم",Table1[شرح])-5),"")</f>
        <v>پالایش نفت بندرعباس(شبندر1)</v>
      </c>
      <c r="K1411" s="10" t="str">
        <f>CHOOSE(MID(Table1[تاریخ],6,2),"فروردین","اردیبهشت","خرداد","تیر","مرداد","شهریور","مهر","آبان","آذر","دی","بهمن","اسفند")</f>
        <v>آذر</v>
      </c>
      <c r="L1411" s="10" t="str">
        <f>LEFT(Table1[[#All],[تاریخ]],4)</f>
        <v>1398</v>
      </c>
      <c r="M1411" s="13" t="str">
        <f>Table1[سال]&amp;"-"&amp;Table1[ماه]</f>
        <v>1398-آذر</v>
      </c>
      <c r="N1411" s="9"/>
    </row>
    <row r="1412" spans="1:14" ht="15.75" x14ac:dyDescent="0.25">
      <c r="A1412" s="17" t="str">
        <f>IF(AND(C1412&gt;='گزارش روزانه'!$F$2,C1412&lt;='گزارش روزانه'!$F$4,J1412='گزارش روزانه'!$D$6),MAX($A$1:A1411)+1,"")</f>
        <v/>
      </c>
      <c r="B1412" s="10">
        <v>1411</v>
      </c>
      <c r="C1412" s="10" t="s">
        <v>1458</v>
      </c>
      <c r="D1412" s="10" t="s">
        <v>1479</v>
      </c>
      <c r="E1412" s="11">
        <v>0</v>
      </c>
      <c r="F1412" s="11">
        <v>3627883</v>
      </c>
      <c r="G1412" s="11">
        <v>420346994</v>
      </c>
      <c r="H14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2" s="10">
        <f>VALUE(IFERROR(MID(Table1[شرح],11,FIND("سهم",Table1[شرح])-11),0))</f>
        <v>200</v>
      </c>
      <c r="J1412" s="10" t="str">
        <f>IFERROR(MID(Table1[شرح],FIND("سهم",Table1[شرح])+4,FIND("به نرخ",Table1[شرح])-FIND("سهم",Table1[شرح])-5),"")</f>
        <v>پالایش نفت بندرعباس(شبندر1)</v>
      </c>
      <c r="K1412" s="10" t="str">
        <f>CHOOSE(MID(Table1[تاریخ],6,2),"فروردین","اردیبهشت","خرداد","تیر","مرداد","شهریور","مهر","آبان","آذر","دی","بهمن","اسفند")</f>
        <v>آذر</v>
      </c>
      <c r="L1412" s="10" t="str">
        <f>LEFT(Table1[[#All],[تاریخ]],4)</f>
        <v>1398</v>
      </c>
      <c r="M1412" s="13" t="str">
        <f>Table1[سال]&amp;"-"&amp;Table1[ماه]</f>
        <v>1398-آذر</v>
      </c>
      <c r="N1412" s="9"/>
    </row>
    <row r="1413" spans="1:14" ht="15.75" x14ac:dyDescent="0.25">
      <c r="A1413" s="17" t="str">
        <f>IF(AND(C1413&gt;='گزارش روزانه'!$F$2,C1413&lt;='گزارش روزانه'!$F$4,J1413='گزارش روزانه'!$D$6),MAX($A$1:A1412)+1,"")</f>
        <v/>
      </c>
      <c r="B1413" s="10">
        <v>1412</v>
      </c>
      <c r="C1413" s="10" t="s">
        <v>1458</v>
      </c>
      <c r="D1413" s="10" t="s">
        <v>1480</v>
      </c>
      <c r="E1413" s="11">
        <v>0</v>
      </c>
      <c r="F1413" s="11">
        <v>76979413</v>
      </c>
      <c r="G1413" s="11">
        <v>416719111</v>
      </c>
      <c r="H14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3" s="10">
        <f>VALUE(IFERROR(MID(Table1[شرح],11,FIND("سهم",Table1[شرح])-11),0))</f>
        <v>4244</v>
      </c>
      <c r="J1413" s="10" t="str">
        <f>IFERROR(MID(Table1[شرح],FIND("سهم",Table1[شرح])+4,FIND("به نرخ",Table1[شرح])-FIND("سهم",Table1[شرح])-5),"")</f>
        <v>پالایش نفت بندرعباس(شبندر1)</v>
      </c>
      <c r="K1413" s="10" t="str">
        <f>CHOOSE(MID(Table1[تاریخ],6,2),"فروردین","اردیبهشت","خرداد","تیر","مرداد","شهریور","مهر","آبان","آذر","دی","بهمن","اسفند")</f>
        <v>آذر</v>
      </c>
      <c r="L1413" s="10" t="str">
        <f>LEFT(Table1[[#All],[تاریخ]],4)</f>
        <v>1398</v>
      </c>
      <c r="M1413" s="13" t="str">
        <f>Table1[سال]&amp;"-"&amp;Table1[ماه]</f>
        <v>1398-آذر</v>
      </c>
      <c r="N1413" s="9"/>
    </row>
    <row r="1414" spans="1:14" ht="15.75" x14ac:dyDescent="0.25">
      <c r="A1414" s="17" t="str">
        <f>IF(AND(C1414&gt;='گزارش روزانه'!$F$2,C1414&lt;='گزارش روزانه'!$F$4,J1414='گزارش روزانه'!$D$6),MAX($A$1:A1413)+1,"")</f>
        <v/>
      </c>
      <c r="B1414" s="10">
        <v>1413</v>
      </c>
      <c r="C1414" s="10" t="s">
        <v>1458</v>
      </c>
      <c r="D1414" s="10" t="s">
        <v>1481</v>
      </c>
      <c r="E1414" s="11">
        <v>0</v>
      </c>
      <c r="F1414" s="11">
        <v>394488917</v>
      </c>
      <c r="G1414" s="11">
        <v>339739698</v>
      </c>
      <c r="H14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4" s="10">
        <f>VALUE(IFERROR(MID(Table1[شرح],11,FIND("سهم",Table1[شرح])-11),0))</f>
        <v>21750</v>
      </c>
      <c r="J1414" s="10" t="str">
        <f>IFERROR(MID(Table1[شرح],FIND("سهم",Table1[شرح])+4,FIND("به نرخ",Table1[شرح])-FIND("سهم",Table1[شرح])-5),"")</f>
        <v>پالایش نفت بندرعباس(شبندر1)</v>
      </c>
      <c r="K1414" s="10" t="str">
        <f>CHOOSE(MID(Table1[تاریخ],6,2),"فروردین","اردیبهشت","خرداد","تیر","مرداد","شهریور","مهر","آبان","آذر","دی","بهمن","اسفند")</f>
        <v>آذر</v>
      </c>
      <c r="L1414" s="10" t="str">
        <f>LEFT(Table1[[#All],[تاریخ]],4)</f>
        <v>1398</v>
      </c>
      <c r="M1414" s="13" t="str">
        <f>Table1[سال]&amp;"-"&amp;Table1[ماه]</f>
        <v>1398-آذر</v>
      </c>
      <c r="N1414" s="9"/>
    </row>
    <row r="1415" spans="1:14" ht="15.75" x14ac:dyDescent="0.25">
      <c r="A1415" s="17" t="str">
        <f>IF(AND(C1415&gt;='گزارش روزانه'!$F$2,C1415&lt;='گزارش روزانه'!$F$4,J1415='گزارش روزانه'!$D$6),MAX($A$1:A1414)+1,"")</f>
        <v/>
      </c>
      <c r="B1415" s="10">
        <v>1414</v>
      </c>
      <c r="C1415" s="10" t="s">
        <v>1458</v>
      </c>
      <c r="D1415" s="10" t="s">
        <v>1482</v>
      </c>
      <c r="E1415" s="11">
        <v>0</v>
      </c>
      <c r="F1415" s="11">
        <v>1033666</v>
      </c>
      <c r="G1415" s="11">
        <v>-54749219</v>
      </c>
      <c r="H14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5" s="10">
        <f>VALUE(IFERROR(MID(Table1[شرح],11,FIND("سهم",Table1[شرح])-11),0))</f>
        <v>57</v>
      </c>
      <c r="J1415" s="10" t="str">
        <f>IFERROR(MID(Table1[شرح],FIND("سهم",Table1[شرح])+4,FIND("به نرخ",Table1[شرح])-FIND("سهم",Table1[شرح])-5),"")</f>
        <v>پالایش نفت بندرعباس(شبندر1)</v>
      </c>
      <c r="K1415" s="10" t="str">
        <f>CHOOSE(MID(Table1[تاریخ],6,2),"فروردین","اردیبهشت","خرداد","تیر","مرداد","شهریور","مهر","آبان","آذر","دی","بهمن","اسفند")</f>
        <v>آذر</v>
      </c>
      <c r="L1415" s="10" t="str">
        <f>LEFT(Table1[[#All],[تاریخ]],4)</f>
        <v>1398</v>
      </c>
      <c r="M1415" s="13" t="str">
        <f>Table1[سال]&amp;"-"&amp;Table1[ماه]</f>
        <v>1398-آذر</v>
      </c>
      <c r="N1415" s="9"/>
    </row>
    <row r="1416" spans="1:14" ht="15.75" x14ac:dyDescent="0.25">
      <c r="A1416" s="17" t="str">
        <f>IF(AND(C1416&gt;='گزارش روزانه'!$F$2,C1416&lt;='گزارش روزانه'!$F$4,J1416='گزارش روزانه'!$D$6),MAX($A$1:A1415)+1,"")</f>
        <v/>
      </c>
      <c r="B1416" s="10">
        <v>1415</v>
      </c>
      <c r="C1416" s="10" t="s">
        <v>1458</v>
      </c>
      <c r="D1416" s="10" t="s">
        <v>1483</v>
      </c>
      <c r="E1416" s="11">
        <v>0</v>
      </c>
      <c r="F1416" s="11">
        <v>116960834</v>
      </c>
      <c r="G1416" s="11">
        <v>-55782885</v>
      </c>
      <c r="H14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6" s="10">
        <f>VALUE(IFERROR(MID(Table1[شرح],11,FIND("سهم",Table1[شرح])-11),0))</f>
        <v>6450</v>
      </c>
      <c r="J1416" s="10" t="str">
        <f>IFERROR(MID(Table1[شرح],FIND("سهم",Table1[شرح])+4,FIND("به نرخ",Table1[شرح])-FIND("سهم",Table1[شرح])-5),"")</f>
        <v>پالایش نفت بندرعباس(شبندر1)</v>
      </c>
      <c r="K1416" s="10" t="str">
        <f>CHOOSE(MID(Table1[تاریخ],6,2),"فروردین","اردیبهشت","خرداد","تیر","مرداد","شهریور","مهر","آبان","آذر","دی","بهمن","اسفند")</f>
        <v>آذر</v>
      </c>
      <c r="L1416" s="10" t="str">
        <f>LEFT(Table1[[#All],[تاریخ]],4)</f>
        <v>1398</v>
      </c>
      <c r="M1416" s="13" t="str">
        <f>Table1[سال]&amp;"-"&amp;Table1[ماه]</f>
        <v>1398-آذر</v>
      </c>
      <c r="N1416" s="9"/>
    </row>
    <row r="1417" spans="1:14" ht="15.75" x14ac:dyDescent="0.25">
      <c r="A1417" s="17" t="str">
        <f>IF(AND(C1417&gt;='گزارش روزانه'!$F$2,C1417&lt;='گزارش روزانه'!$F$4,J1417='گزارش روزانه'!$D$6),MAX($A$1:A1416)+1,"")</f>
        <v/>
      </c>
      <c r="B1417" s="10">
        <v>1416</v>
      </c>
      <c r="C1417" s="10" t="s">
        <v>1458</v>
      </c>
      <c r="D1417" s="10" t="s">
        <v>1484</v>
      </c>
      <c r="E1417" s="11">
        <v>0</v>
      </c>
      <c r="F1417" s="11">
        <v>723838</v>
      </c>
      <c r="G1417" s="11">
        <v>-172743719</v>
      </c>
      <c r="H14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7" s="10">
        <f>VALUE(IFERROR(MID(Table1[شرح],11,FIND("سهم",Table1[شرح])-11),0))</f>
        <v>40</v>
      </c>
      <c r="J1417" s="10" t="str">
        <f>IFERROR(MID(Table1[شرح],FIND("سهم",Table1[شرح])+4,FIND("به نرخ",Table1[شرح])-FIND("سهم",Table1[شرح])-5),"")</f>
        <v>پالایش نفت بندرعباس(شبندر1)</v>
      </c>
      <c r="K1417" s="10" t="str">
        <f>CHOOSE(MID(Table1[تاریخ],6,2),"فروردین","اردیبهشت","خرداد","تیر","مرداد","شهریور","مهر","آبان","آذر","دی","بهمن","اسفند")</f>
        <v>آذر</v>
      </c>
      <c r="L1417" s="10" t="str">
        <f>LEFT(Table1[[#All],[تاریخ]],4)</f>
        <v>1398</v>
      </c>
      <c r="M1417" s="13" t="str">
        <f>Table1[سال]&amp;"-"&amp;Table1[ماه]</f>
        <v>1398-آذر</v>
      </c>
      <c r="N1417" s="9"/>
    </row>
    <row r="1418" spans="1:14" ht="15.75" x14ac:dyDescent="0.25">
      <c r="A1418" s="17" t="str">
        <f>IF(AND(C1418&gt;='گزارش روزانه'!$F$2,C1418&lt;='گزارش روزانه'!$F$4,J1418='گزارش روزانه'!$D$6),MAX($A$1:A1417)+1,"")</f>
        <v/>
      </c>
      <c r="B1418" s="10">
        <v>1417</v>
      </c>
      <c r="C1418" s="10" t="s">
        <v>1458</v>
      </c>
      <c r="D1418" s="10" t="s">
        <v>1485</v>
      </c>
      <c r="E1418" s="11">
        <v>0</v>
      </c>
      <c r="F1418" s="11">
        <v>14022840</v>
      </c>
      <c r="G1418" s="11">
        <v>-173467557</v>
      </c>
      <c r="H14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8" s="10">
        <f>VALUE(IFERROR(MID(Table1[شرح],11,FIND("سهم",Table1[شرح])-11),0))</f>
        <v>4299</v>
      </c>
      <c r="J1418" s="10" t="str">
        <f>IFERROR(MID(Table1[شرح],FIND("سهم",Table1[شرح])+4,FIND("به نرخ",Table1[شرح])-FIND("سهم",Table1[شرح])-5),"")</f>
        <v>بانک کارآفرین(وکار1)</v>
      </c>
      <c r="K1418" s="10" t="str">
        <f>CHOOSE(MID(Table1[تاریخ],6,2),"فروردین","اردیبهشت","خرداد","تیر","مرداد","شهریور","مهر","آبان","آذر","دی","بهمن","اسفند")</f>
        <v>آذر</v>
      </c>
      <c r="L1418" s="10" t="str">
        <f>LEFT(Table1[[#All],[تاریخ]],4)</f>
        <v>1398</v>
      </c>
      <c r="M1418" s="13" t="str">
        <f>Table1[سال]&amp;"-"&amp;Table1[ماه]</f>
        <v>1398-آذر</v>
      </c>
      <c r="N1418" s="9"/>
    </row>
    <row r="1419" spans="1:14" ht="15.75" x14ac:dyDescent="0.25">
      <c r="A1419" s="17" t="str">
        <f>IF(AND(C1419&gt;='گزارش روزانه'!$F$2,C1419&lt;='گزارش روزانه'!$F$4,J1419='گزارش روزانه'!$D$6),MAX($A$1:A1418)+1,"")</f>
        <v/>
      </c>
      <c r="B1419" s="10">
        <v>1418</v>
      </c>
      <c r="C1419" s="10" t="s">
        <v>1458</v>
      </c>
      <c r="D1419" s="10" t="s">
        <v>1486</v>
      </c>
      <c r="E1419" s="11">
        <v>0</v>
      </c>
      <c r="F1419" s="11">
        <v>58500012</v>
      </c>
      <c r="G1419" s="11">
        <v>-187490397</v>
      </c>
      <c r="H14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19" s="10">
        <f>VALUE(IFERROR(MID(Table1[شرح],11,FIND("سهم",Table1[شرح])-11),0))</f>
        <v>18000</v>
      </c>
      <c r="J1419" s="10" t="str">
        <f>IFERROR(MID(Table1[شرح],FIND("سهم",Table1[شرح])+4,FIND("به نرخ",Table1[شرح])-FIND("سهم",Table1[شرح])-5),"")</f>
        <v>بانک کارآفرین(وکار1)</v>
      </c>
      <c r="K1419" s="10" t="str">
        <f>CHOOSE(MID(Table1[تاریخ],6,2),"فروردین","اردیبهشت","خرداد","تیر","مرداد","شهریور","مهر","آبان","آذر","دی","بهمن","اسفند")</f>
        <v>آذر</v>
      </c>
      <c r="L1419" s="10" t="str">
        <f>LEFT(Table1[[#All],[تاریخ]],4)</f>
        <v>1398</v>
      </c>
      <c r="M1419" s="13" t="str">
        <f>Table1[سال]&amp;"-"&amp;Table1[ماه]</f>
        <v>1398-آذر</v>
      </c>
      <c r="N1419" s="9"/>
    </row>
    <row r="1420" spans="1:14" ht="15.75" x14ac:dyDescent="0.25">
      <c r="A1420" s="17" t="str">
        <f>IF(AND(C1420&gt;='گزارش روزانه'!$F$2,C1420&lt;='گزارش روزانه'!$F$4,J1420='گزارش روزانه'!$D$6),MAX($A$1:A1419)+1,"")</f>
        <v/>
      </c>
      <c r="B1420" s="10">
        <v>1419</v>
      </c>
      <c r="C1420" s="10" t="s">
        <v>1458</v>
      </c>
      <c r="D1420" s="10" t="s">
        <v>1487</v>
      </c>
      <c r="E1420" s="11">
        <v>0</v>
      </c>
      <c r="F1420" s="11">
        <v>93246602</v>
      </c>
      <c r="G1420" s="11">
        <v>-245990409</v>
      </c>
      <c r="H14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20" s="10">
        <f>VALUE(IFERROR(MID(Table1[شرح],11,FIND("سهم",Table1[شرح])-11),0))</f>
        <v>28700</v>
      </c>
      <c r="J1420" s="10" t="str">
        <f>IFERROR(MID(Table1[شرح],FIND("سهم",Table1[شرح])+4,FIND("به نرخ",Table1[شرح])-FIND("سهم",Table1[شرح])-5),"")</f>
        <v>بانک کارآفرین(وکار1)</v>
      </c>
      <c r="K1420" s="10" t="str">
        <f>CHOOSE(MID(Table1[تاریخ],6,2),"فروردین","اردیبهشت","خرداد","تیر","مرداد","شهریور","مهر","آبان","آذر","دی","بهمن","اسفند")</f>
        <v>آذر</v>
      </c>
      <c r="L1420" s="10" t="str">
        <f>LEFT(Table1[[#All],[تاریخ]],4)</f>
        <v>1398</v>
      </c>
      <c r="M1420" s="13" t="str">
        <f>Table1[سال]&amp;"-"&amp;Table1[ماه]</f>
        <v>1398-آذر</v>
      </c>
      <c r="N1420" s="9"/>
    </row>
    <row r="1421" spans="1:14" ht="15.75" x14ac:dyDescent="0.25">
      <c r="A1421" s="17" t="str">
        <f>IF(AND(C1421&gt;='گزارش روزانه'!$F$2,C1421&lt;='گزارش روزانه'!$F$4,J1421='گزارش روزانه'!$D$6),MAX($A$1:A1420)+1,"")</f>
        <v/>
      </c>
      <c r="B1421" s="10">
        <v>1420</v>
      </c>
      <c r="C1421" s="10" t="s">
        <v>1458</v>
      </c>
      <c r="D1421" s="10" t="s">
        <v>1488</v>
      </c>
      <c r="E1421" s="11">
        <v>0</v>
      </c>
      <c r="F1421" s="11">
        <v>60757471</v>
      </c>
      <c r="G1421" s="11">
        <v>-339237011</v>
      </c>
      <c r="H14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21" s="10">
        <f>VALUE(IFERROR(MID(Table1[شرح],11,FIND("سهم",Table1[شرح])-11),0))</f>
        <v>18706</v>
      </c>
      <c r="J1421" s="10" t="str">
        <f>IFERROR(MID(Table1[شرح],FIND("سهم",Table1[شرح])+4,FIND("به نرخ",Table1[شرح])-FIND("سهم",Table1[شرح])-5),"")</f>
        <v>بانک کارآفرین(وکار1)</v>
      </c>
      <c r="K1421" s="10" t="str">
        <f>CHOOSE(MID(Table1[تاریخ],6,2),"فروردین","اردیبهشت","خرداد","تیر","مرداد","شهریور","مهر","آبان","آذر","دی","بهمن","اسفند")</f>
        <v>آذر</v>
      </c>
      <c r="L1421" s="10" t="str">
        <f>LEFT(Table1[[#All],[تاریخ]],4)</f>
        <v>1398</v>
      </c>
      <c r="M1421" s="13" t="str">
        <f>Table1[سال]&amp;"-"&amp;Table1[ماه]</f>
        <v>1398-آذر</v>
      </c>
      <c r="N1421" s="9"/>
    </row>
    <row r="1422" spans="1:14" ht="15.75" x14ac:dyDescent="0.25">
      <c r="A1422" s="17" t="str">
        <f>IF(AND(C1422&gt;='گزارش روزانه'!$F$2,C1422&lt;='گزارش روزانه'!$F$4,J1422='گزارش روزانه'!$D$6),MAX($A$1:A1421)+1,"")</f>
        <v/>
      </c>
      <c r="B1422" s="10">
        <v>1421</v>
      </c>
      <c r="C1422" s="10" t="s">
        <v>1431</v>
      </c>
      <c r="D1422" s="10" t="s">
        <v>1432</v>
      </c>
      <c r="E1422" s="11">
        <v>44064059</v>
      </c>
      <c r="F1422" s="11">
        <v>0</v>
      </c>
      <c r="G1422" s="11">
        <v>-399997914</v>
      </c>
      <c r="H14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2" s="10">
        <f>VALUE(IFERROR(MID(Table1[شرح],11,FIND("سهم",Table1[شرح])-11),0))</f>
        <v>3021</v>
      </c>
      <c r="J1422" s="10" t="str">
        <f>IFERROR(MID(Table1[شرح],FIND("سهم",Table1[شرح])+4,FIND("به نرخ",Table1[شرح])-FIND("سهم",Table1[شرح])-5),"")</f>
        <v>کشت وصنعت شریف آباد(زشریف1)</v>
      </c>
      <c r="K1422" s="10" t="str">
        <f>CHOOSE(MID(Table1[تاریخ],6,2),"فروردین","اردیبهشت","خرداد","تیر","مرداد","شهریور","مهر","آبان","آذر","دی","بهمن","اسفند")</f>
        <v>آذر</v>
      </c>
      <c r="L1422" s="10" t="str">
        <f>LEFT(Table1[[#All],[تاریخ]],4)</f>
        <v>1398</v>
      </c>
      <c r="M1422" s="13" t="str">
        <f>Table1[سال]&amp;"-"&amp;Table1[ماه]</f>
        <v>1398-آذر</v>
      </c>
      <c r="N1422" s="9"/>
    </row>
    <row r="1423" spans="1:14" ht="15.75" x14ac:dyDescent="0.25">
      <c r="A1423" s="17" t="str">
        <f>IF(AND(C1423&gt;='گزارش روزانه'!$F$2,C1423&lt;='گزارش روزانه'!$F$4,J1423='گزارش روزانه'!$D$6),MAX($A$1:A1422)+1,"")</f>
        <v/>
      </c>
      <c r="B1423" s="10">
        <v>1422</v>
      </c>
      <c r="C1423" s="10" t="s">
        <v>1431</v>
      </c>
      <c r="D1423" s="10" t="s">
        <v>1433</v>
      </c>
      <c r="E1423" s="11">
        <v>422699</v>
      </c>
      <c r="F1423" s="11">
        <v>0</v>
      </c>
      <c r="G1423" s="11">
        <v>-355933855</v>
      </c>
      <c r="H14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3" s="10">
        <f>VALUE(IFERROR(MID(Table1[شرح],11,FIND("سهم",Table1[شرح])-11),0))</f>
        <v>29</v>
      </c>
      <c r="J1423" s="10" t="str">
        <f>IFERROR(MID(Table1[شرح],FIND("سهم",Table1[شرح])+4,FIND("به نرخ",Table1[شرح])-FIND("سهم",Table1[شرح])-5),"")</f>
        <v>کشت وصنعت شریف آباد(زشریف1)</v>
      </c>
      <c r="K1423" s="10" t="str">
        <f>CHOOSE(MID(Table1[تاریخ],6,2),"فروردین","اردیبهشت","خرداد","تیر","مرداد","شهریور","مهر","آبان","آذر","دی","بهمن","اسفند")</f>
        <v>آذر</v>
      </c>
      <c r="L1423" s="10" t="str">
        <f>LEFT(Table1[[#All],[تاریخ]],4)</f>
        <v>1398</v>
      </c>
      <c r="M1423" s="13" t="str">
        <f>Table1[سال]&amp;"-"&amp;Table1[ماه]</f>
        <v>1398-آذر</v>
      </c>
      <c r="N1423" s="9"/>
    </row>
    <row r="1424" spans="1:14" ht="15.75" x14ac:dyDescent="0.25">
      <c r="A1424" s="17" t="str">
        <f>IF(AND(C1424&gt;='گزارش روزانه'!$F$2,C1424&lt;='گزارش روزانه'!$F$4,J1424='گزارش روزانه'!$D$6),MAX($A$1:A1423)+1,"")</f>
        <v/>
      </c>
      <c r="B1424" s="10">
        <v>1423</v>
      </c>
      <c r="C1424" s="10" t="s">
        <v>1431</v>
      </c>
      <c r="D1424" s="10" t="s">
        <v>1434</v>
      </c>
      <c r="E1424" s="11">
        <v>904334098</v>
      </c>
      <c r="F1424" s="11">
        <v>0</v>
      </c>
      <c r="G1424" s="11">
        <v>-355511156</v>
      </c>
      <c r="H14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4" s="10">
        <f>VALUE(IFERROR(MID(Table1[شرح],11,FIND("سهم",Table1[شرح])-11),0))</f>
        <v>62086</v>
      </c>
      <c r="J1424" s="10" t="str">
        <f>IFERROR(MID(Table1[شرح],FIND("سهم",Table1[شرح])+4,FIND("به نرخ",Table1[شرح])-FIND("سهم",Table1[شرح])-5),"")</f>
        <v>کشت وصنعت شریف آباد(زشریف1)</v>
      </c>
      <c r="K1424" s="10" t="str">
        <f>CHOOSE(MID(Table1[تاریخ],6,2),"فروردین","اردیبهشت","خرداد","تیر","مرداد","شهریور","مهر","آبان","آذر","دی","بهمن","اسفند")</f>
        <v>آذر</v>
      </c>
      <c r="L1424" s="10" t="str">
        <f>LEFT(Table1[[#All],[تاریخ]],4)</f>
        <v>1398</v>
      </c>
      <c r="M1424" s="13" t="str">
        <f>Table1[سال]&amp;"-"&amp;Table1[ماه]</f>
        <v>1398-آذر</v>
      </c>
      <c r="N1424" s="9"/>
    </row>
    <row r="1425" spans="1:14" ht="15.75" x14ac:dyDescent="0.25">
      <c r="A1425" s="17" t="str">
        <f>IF(AND(C1425&gt;='گزارش روزانه'!$F$2,C1425&lt;='گزارش روزانه'!$F$4,J1425='گزارش روزانه'!$D$6),MAX($A$1:A1424)+1,"")</f>
        <v/>
      </c>
      <c r="B1425" s="10">
        <v>1424</v>
      </c>
      <c r="C1425" s="10" t="s">
        <v>1431</v>
      </c>
      <c r="D1425" s="10" t="s">
        <v>1435</v>
      </c>
      <c r="E1425" s="11">
        <v>529955714</v>
      </c>
      <c r="F1425" s="11">
        <v>0</v>
      </c>
      <c r="G1425" s="11">
        <v>548822942</v>
      </c>
      <c r="H14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5" s="10">
        <f>VALUE(IFERROR(MID(Table1[شرح],11,FIND("سهم",Table1[شرح])-11),0))</f>
        <v>36386</v>
      </c>
      <c r="J1425" s="10" t="str">
        <f>IFERROR(MID(Table1[شرح],FIND("سهم",Table1[شرح])+4,FIND("به نرخ",Table1[شرح])-FIND("سهم",Table1[شرح])-5),"")</f>
        <v>کشت وصنعت شریف آباد(زشریف1)</v>
      </c>
      <c r="K1425" s="10" t="str">
        <f>CHOOSE(MID(Table1[تاریخ],6,2),"فروردین","اردیبهشت","خرداد","تیر","مرداد","شهریور","مهر","آبان","آذر","دی","بهمن","اسفند")</f>
        <v>آذر</v>
      </c>
      <c r="L1425" s="10" t="str">
        <f>LEFT(Table1[[#All],[تاریخ]],4)</f>
        <v>1398</v>
      </c>
      <c r="M1425" s="13" t="str">
        <f>Table1[سال]&amp;"-"&amp;Table1[ماه]</f>
        <v>1398-آذر</v>
      </c>
      <c r="N1425" s="9"/>
    </row>
    <row r="1426" spans="1:14" ht="15.75" x14ac:dyDescent="0.25">
      <c r="A1426" s="17" t="str">
        <f>IF(AND(C1426&gt;='گزارش روزانه'!$F$2,C1426&lt;='گزارش روزانه'!$F$4,J1426='گزارش روزانه'!$D$6),MAX($A$1:A1425)+1,"")</f>
        <v/>
      </c>
      <c r="B1426" s="10">
        <v>1425</v>
      </c>
      <c r="C1426" s="10" t="s">
        <v>1431</v>
      </c>
      <c r="D1426" s="10" t="s">
        <v>1436</v>
      </c>
      <c r="E1426" s="11">
        <v>2009806</v>
      </c>
      <c r="F1426" s="11">
        <v>0</v>
      </c>
      <c r="G1426" s="11">
        <v>1078778656</v>
      </c>
      <c r="H14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6" s="10">
        <f>VALUE(IFERROR(MID(Table1[شرح],11,FIND("سهم",Table1[شرح])-11),0))</f>
        <v>138</v>
      </c>
      <c r="J1426" s="10" t="str">
        <f>IFERROR(MID(Table1[شرح],FIND("سهم",Table1[شرح])+4,FIND("به نرخ",Table1[شرح])-FIND("سهم",Table1[شرح])-5),"")</f>
        <v>کشت وصنعت شریف آباد(زشریف1)</v>
      </c>
      <c r="K1426" s="10" t="str">
        <f>CHOOSE(MID(Table1[تاریخ],6,2),"فروردین","اردیبهشت","خرداد","تیر","مرداد","شهریور","مهر","آبان","آذر","دی","بهمن","اسفند")</f>
        <v>آذر</v>
      </c>
      <c r="L1426" s="10" t="str">
        <f>LEFT(Table1[[#All],[تاریخ]],4)</f>
        <v>1398</v>
      </c>
      <c r="M1426" s="13" t="str">
        <f>Table1[سال]&amp;"-"&amp;Table1[ماه]</f>
        <v>1398-آذر</v>
      </c>
      <c r="N1426" s="9"/>
    </row>
    <row r="1427" spans="1:14" ht="15.75" x14ac:dyDescent="0.25">
      <c r="A1427" s="17" t="str">
        <f>IF(AND(C1427&gt;='گزارش روزانه'!$F$2,C1427&lt;='گزارش روزانه'!$F$4,J1427='گزارش روزانه'!$D$6),MAX($A$1:A1426)+1,"")</f>
        <v/>
      </c>
      <c r="B1427" s="10">
        <v>1426</v>
      </c>
      <c r="C1427" s="10" t="s">
        <v>1431</v>
      </c>
      <c r="D1427" s="10" t="s">
        <v>1437</v>
      </c>
      <c r="E1427" s="11">
        <v>91555882</v>
      </c>
      <c r="F1427" s="11">
        <v>0</v>
      </c>
      <c r="G1427" s="11">
        <v>1080788462</v>
      </c>
      <c r="H14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7" s="10">
        <f>VALUE(IFERROR(MID(Table1[شرح],11,FIND("سهم",Table1[شرح])-11),0))</f>
        <v>6290</v>
      </c>
      <c r="J1427" s="10" t="str">
        <f>IFERROR(MID(Table1[شرح],FIND("سهم",Table1[شرح])+4,FIND("به نرخ",Table1[شرح])-FIND("سهم",Table1[شرح])-5),"")</f>
        <v>کشت وصنعت شریف آباد(زشریف1)</v>
      </c>
      <c r="K1427" s="10" t="str">
        <f>CHOOSE(MID(Table1[تاریخ],6,2),"فروردین","اردیبهشت","خرداد","تیر","مرداد","شهریور","مهر","آبان","آذر","دی","بهمن","اسفند")</f>
        <v>آذر</v>
      </c>
      <c r="L1427" s="10" t="str">
        <f>LEFT(Table1[[#All],[تاریخ]],4)</f>
        <v>1398</v>
      </c>
      <c r="M1427" s="13" t="str">
        <f>Table1[سال]&amp;"-"&amp;Table1[ماه]</f>
        <v>1398-آذر</v>
      </c>
      <c r="N1427" s="9"/>
    </row>
    <row r="1428" spans="1:14" ht="15.75" x14ac:dyDescent="0.25">
      <c r="A1428" s="17" t="str">
        <f>IF(AND(C1428&gt;='گزارش روزانه'!$F$2,C1428&lt;='گزارش روزانه'!$F$4,J1428='گزارش روزانه'!$D$6),MAX($A$1:A1427)+1,"")</f>
        <v/>
      </c>
      <c r="B1428" s="10">
        <v>1427</v>
      </c>
      <c r="C1428" s="10" t="s">
        <v>1431</v>
      </c>
      <c r="D1428" s="10" t="s">
        <v>1438</v>
      </c>
      <c r="E1428" s="11">
        <v>31804749</v>
      </c>
      <c r="F1428" s="11">
        <v>0</v>
      </c>
      <c r="G1428" s="11">
        <v>1172344344</v>
      </c>
      <c r="H14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8" s="10">
        <f>VALUE(IFERROR(MID(Table1[شرح],11,FIND("سهم",Table1[شرح])-11),0))</f>
        <v>5395</v>
      </c>
      <c r="J1428" s="10" t="str">
        <f>IFERROR(MID(Table1[شرح],FIND("سهم",Table1[شرح])+4,FIND("به نرخ",Table1[شرح])-FIND("سهم",Table1[شرح])-5),"")</f>
        <v>پالایش نفت تهران(شتران1)</v>
      </c>
      <c r="K1428" s="10" t="str">
        <f>CHOOSE(MID(Table1[تاریخ],6,2),"فروردین","اردیبهشت","خرداد","تیر","مرداد","شهریور","مهر","آبان","آذر","دی","بهمن","اسفند")</f>
        <v>آذر</v>
      </c>
      <c r="L1428" s="10" t="str">
        <f>LEFT(Table1[[#All],[تاریخ]],4)</f>
        <v>1398</v>
      </c>
      <c r="M1428" s="13" t="str">
        <f>Table1[سال]&amp;"-"&amp;Table1[ماه]</f>
        <v>1398-آذر</v>
      </c>
      <c r="N1428" s="9"/>
    </row>
    <row r="1429" spans="1:14" ht="15.75" x14ac:dyDescent="0.25">
      <c r="A1429" s="17" t="str">
        <f>IF(AND(C1429&gt;='گزارش روزانه'!$F$2,C1429&lt;='گزارش روزانه'!$F$4,J1429='گزارش روزانه'!$D$6),MAX($A$1:A1428)+1,"")</f>
        <v/>
      </c>
      <c r="B1429" s="10">
        <v>1428</v>
      </c>
      <c r="C1429" s="10" t="s">
        <v>1431</v>
      </c>
      <c r="D1429" s="10" t="s">
        <v>1439</v>
      </c>
      <c r="E1429" s="11">
        <v>232979025</v>
      </c>
      <c r="F1429" s="11">
        <v>0</v>
      </c>
      <c r="G1429" s="11">
        <v>1204149093</v>
      </c>
      <c r="H14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29" s="10">
        <f>VALUE(IFERROR(MID(Table1[شرح],11,FIND("سهم",Table1[شرح])-11),0))</f>
        <v>40900</v>
      </c>
      <c r="J1429" s="10" t="str">
        <f>IFERROR(MID(Table1[شرح],FIND("سهم",Table1[شرح])+4,FIND("به نرخ",Table1[شرح])-FIND("سهم",Table1[شرح])-5),"")</f>
        <v>پالایش نفت اصفهان(شپنا1)</v>
      </c>
      <c r="K1429" s="10" t="str">
        <f>CHOOSE(MID(Table1[تاریخ],6,2),"فروردین","اردیبهشت","خرداد","تیر","مرداد","شهریور","مهر","آبان","آذر","دی","بهمن","اسفند")</f>
        <v>آذر</v>
      </c>
      <c r="L1429" s="10" t="str">
        <f>LEFT(Table1[[#All],[تاریخ]],4)</f>
        <v>1398</v>
      </c>
      <c r="M1429" s="13" t="str">
        <f>Table1[سال]&amp;"-"&amp;Table1[ماه]</f>
        <v>1398-آذر</v>
      </c>
      <c r="N1429" s="9"/>
    </row>
    <row r="1430" spans="1:14" ht="15.75" x14ac:dyDescent="0.25">
      <c r="A1430" s="17" t="str">
        <f>IF(AND(C1430&gt;='گزارش روزانه'!$F$2,C1430&lt;='گزارش روزانه'!$F$4,J1430='گزارش روزانه'!$D$6),MAX($A$1:A1429)+1,"")</f>
        <v/>
      </c>
      <c r="B1430" s="10">
        <v>1429</v>
      </c>
      <c r="C1430" s="10" t="s">
        <v>1431</v>
      </c>
      <c r="D1430" s="10" t="s">
        <v>1440</v>
      </c>
      <c r="E1430" s="11">
        <v>135514056</v>
      </c>
      <c r="F1430" s="11">
        <v>0</v>
      </c>
      <c r="G1430" s="11">
        <v>1437128118</v>
      </c>
      <c r="H14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30" s="10">
        <f>VALUE(IFERROR(MID(Table1[شرح],11,FIND("سهم",Table1[شرح])-11),0))</f>
        <v>23794</v>
      </c>
      <c r="J1430" s="10" t="str">
        <f>IFERROR(MID(Table1[شرح],FIND("سهم",Table1[شرح])+4,FIND("به نرخ",Table1[شرح])-FIND("سهم",Table1[شرح])-5),"")</f>
        <v>پالایش نفت اصفهان(شپنا1)</v>
      </c>
      <c r="K1430" s="10" t="str">
        <f>CHOOSE(MID(Table1[تاریخ],6,2),"فروردین","اردیبهشت","خرداد","تیر","مرداد","شهریور","مهر","آبان","آذر","دی","بهمن","اسفند")</f>
        <v>آذر</v>
      </c>
      <c r="L1430" s="10" t="str">
        <f>LEFT(Table1[[#All],[تاریخ]],4)</f>
        <v>1398</v>
      </c>
      <c r="M1430" s="13" t="str">
        <f>Table1[سال]&amp;"-"&amp;Table1[ماه]</f>
        <v>1398-آذر</v>
      </c>
      <c r="N1430" s="9"/>
    </row>
    <row r="1431" spans="1:14" ht="15.75" x14ac:dyDescent="0.25">
      <c r="A1431" s="17" t="str">
        <f>IF(AND(C1431&gt;='گزارش روزانه'!$F$2,C1431&lt;='گزارش روزانه'!$F$4,J1431='گزارش روزانه'!$D$6),MAX($A$1:A1430)+1,"")</f>
        <v/>
      </c>
      <c r="B1431" s="10">
        <v>1430</v>
      </c>
      <c r="C1431" s="10" t="s">
        <v>1431</v>
      </c>
      <c r="D1431" s="10" t="s">
        <v>1441</v>
      </c>
      <c r="E1431" s="11">
        <v>148228304</v>
      </c>
      <c r="F1431" s="11">
        <v>0</v>
      </c>
      <c r="G1431" s="11">
        <v>1572642174</v>
      </c>
      <c r="H14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31" s="10">
        <f>VALUE(IFERROR(MID(Table1[شرح],11,FIND("سهم",Table1[شرح])-11),0))</f>
        <v>26031</v>
      </c>
      <c r="J1431" s="10" t="str">
        <f>IFERROR(MID(Table1[شرح],FIND("سهم",Table1[شرح])+4,FIND("به نرخ",Table1[شرح])-FIND("سهم",Table1[شرح])-5),"")</f>
        <v>پالایش نفت اصفهان(شپنا1)</v>
      </c>
      <c r="K1431" s="10" t="str">
        <f>CHOOSE(MID(Table1[تاریخ],6,2),"فروردین","اردیبهشت","خرداد","تیر","مرداد","شهریور","مهر","آبان","آذر","دی","بهمن","اسفند")</f>
        <v>آذر</v>
      </c>
      <c r="L1431" s="10" t="str">
        <f>LEFT(Table1[[#All],[تاریخ]],4)</f>
        <v>1398</v>
      </c>
      <c r="M1431" s="13" t="str">
        <f>Table1[سال]&amp;"-"&amp;Table1[ماه]</f>
        <v>1398-آذر</v>
      </c>
      <c r="N1431" s="9"/>
    </row>
    <row r="1432" spans="1:14" ht="15.75" x14ac:dyDescent="0.25">
      <c r="A1432" s="17" t="str">
        <f>IF(AND(C1432&gt;='گزارش روزانه'!$F$2,C1432&lt;='گزارش روزانه'!$F$4,J1432='گزارش روزانه'!$D$6),MAX($A$1:A1431)+1,"")</f>
        <v/>
      </c>
      <c r="B1432" s="10">
        <v>1431</v>
      </c>
      <c r="C1432" s="10" t="s">
        <v>1431</v>
      </c>
      <c r="D1432" s="10" t="s">
        <v>1442</v>
      </c>
      <c r="E1432" s="11">
        <v>127962674</v>
      </c>
      <c r="F1432" s="11">
        <v>0</v>
      </c>
      <c r="G1432" s="11">
        <v>1720870478</v>
      </c>
      <c r="H14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32" s="10">
        <f>VALUE(IFERROR(MID(Table1[شرح],11,FIND("سهم",Table1[شرح])-11),0))</f>
        <v>22480</v>
      </c>
      <c r="J1432" s="10" t="str">
        <f>IFERROR(MID(Table1[شرح],FIND("سهم",Table1[شرح])+4,FIND("به نرخ",Table1[شرح])-FIND("سهم",Table1[شرح])-5),"")</f>
        <v>پالایش نفت اصفهان(شپنا1)</v>
      </c>
      <c r="K1432" s="10" t="str">
        <f>CHOOSE(MID(Table1[تاریخ],6,2),"فروردین","اردیبهشت","خرداد","تیر","مرداد","شهریور","مهر","آبان","آذر","دی","بهمن","اسفند")</f>
        <v>آذر</v>
      </c>
      <c r="L1432" s="10" t="str">
        <f>LEFT(Table1[[#All],[تاریخ]],4)</f>
        <v>1398</v>
      </c>
      <c r="M1432" s="13" t="str">
        <f>Table1[سال]&amp;"-"&amp;Table1[ماه]</f>
        <v>1398-آذر</v>
      </c>
      <c r="N1432" s="9"/>
    </row>
    <row r="1433" spans="1:14" ht="15.75" x14ac:dyDescent="0.25">
      <c r="A1433" s="17" t="str">
        <f>IF(AND(C1433&gt;='گزارش روزانه'!$F$2,C1433&lt;='گزارش روزانه'!$F$4,J1433='گزارش روزانه'!$D$6),MAX($A$1:A1432)+1,"")</f>
        <v/>
      </c>
      <c r="B1433" s="10">
        <v>1432</v>
      </c>
      <c r="C1433" s="10" t="s">
        <v>1431</v>
      </c>
      <c r="D1433" s="10" t="s">
        <v>1443</v>
      </c>
      <c r="E1433" s="11">
        <v>995973</v>
      </c>
      <c r="F1433" s="11">
        <v>0</v>
      </c>
      <c r="G1433" s="11">
        <v>1848833152</v>
      </c>
      <c r="H14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33" s="10">
        <f>VALUE(IFERROR(MID(Table1[شرح],11,FIND("سهم",Table1[شرح])-11),0))</f>
        <v>175</v>
      </c>
      <c r="J1433" s="10" t="str">
        <f>IFERROR(MID(Table1[شرح],FIND("سهم",Table1[شرح])+4,FIND("به نرخ",Table1[شرح])-FIND("سهم",Table1[شرح])-5),"")</f>
        <v>پالایش نفت اصفهان(شپنا1)</v>
      </c>
      <c r="K1433" s="10" t="str">
        <f>CHOOSE(MID(Table1[تاریخ],6,2),"فروردین","اردیبهشت","خرداد","تیر","مرداد","شهریور","مهر","آبان","آذر","دی","بهمن","اسفند")</f>
        <v>آذر</v>
      </c>
      <c r="L1433" s="10" t="str">
        <f>LEFT(Table1[[#All],[تاریخ]],4)</f>
        <v>1398</v>
      </c>
      <c r="M1433" s="13" t="str">
        <f>Table1[سال]&amp;"-"&amp;Table1[ماه]</f>
        <v>1398-آذر</v>
      </c>
      <c r="N1433" s="9"/>
    </row>
    <row r="1434" spans="1:14" ht="15.75" x14ac:dyDescent="0.25">
      <c r="A1434" s="17" t="str">
        <f>IF(AND(C1434&gt;='گزارش روزانه'!$F$2,C1434&lt;='گزارش روزانه'!$F$4,J1434='گزارش روزانه'!$D$6),MAX($A$1:A1433)+1,"")</f>
        <v/>
      </c>
      <c r="B1434" s="10">
        <v>1433</v>
      </c>
      <c r="C1434" s="10" t="s">
        <v>1431</v>
      </c>
      <c r="D1434" s="10" t="s">
        <v>1444</v>
      </c>
      <c r="E1434" s="11">
        <v>568626214</v>
      </c>
      <c r="F1434" s="11">
        <v>0</v>
      </c>
      <c r="G1434" s="11">
        <v>1849829125</v>
      </c>
      <c r="H14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34" s="10">
        <f>VALUE(IFERROR(MID(Table1[شرح],11,FIND("سهم",Table1[شرح])-11),0))</f>
        <v>100000</v>
      </c>
      <c r="J1434" s="10" t="str">
        <f>IFERROR(MID(Table1[شرح],FIND("سهم",Table1[شرح])+4,FIND("به نرخ",Table1[شرح])-FIND("سهم",Table1[شرح])-5),"")</f>
        <v>پالایش نفت اصفهان(شپنا1)</v>
      </c>
      <c r="K1434" s="10" t="str">
        <f>CHOOSE(MID(Table1[تاریخ],6,2),"فروردین","اردیبهشت","خرداد","تیر","مرداد","شهریور","مهر","آبان","آذر","دی","بهمن","اسفند")</f>
        <v>آذر</v>
      </c>
      <c r="L1434" s="10" t="str">
        <f>LEFT(Table1[[#All],[تاریخ]],4)</f>
        <v>1398</v>
      </c>
      <c r="M1434" s="13" t="str">
        <f>Table1[سال]&amp;"-"&amp;Table1[ماه]</f>
        <v>1398-آذر</v>
      </c>
      <c r="N1434" s="9"/>
    </row>
    <row r="1435" spans="1:14" ht="15.75" x14ac:dyDescent="0.25">
      <c r="A1435" s="17" t="str">
        <f>IF(AND(C1435&gt;='گزارش روزانه'!$F$2,C1435&lt;='گزارش روزانه'!$F$4,J1435='گزارش روزانه'!$D$6),MAX($A$1:A1434)+1,"")</f>
        <v/>
      </c>
      <c r="B1435" s="10">
        <v>1434</v>
      </c>
      <c r="C1435" s="10" t="s">
        <v>1431</v>
      </c>
      <c r="D1435" s="10" t="s">
        <v>1445</v>
      </c>
      <c r="E1435" s="11">
        <v>0</v>
      </c>
      <c r="F1435" s="11">
        <v>949401008</v>
      </c>
      <c r="G1435" s="11">
        <v>2418455339</v>
      </c>
      <c r="H14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35" s="10">
        <f>VALUE(IFERROR(MID(Table1[شرح],11,FIND("سهم",Table1[شرح])-11),0))</f>
        <v>22612</v>
      </c>
      <c r="J1435" s="10" t="str">
        <f>IFERROR(MID(Table1[شرح],FIND("سهم",Table1[شرح])+4,FIND("به نرخ",Table1[شرح])-FIND("سهم",Table1[شرح])-5),"")</f>
        <v>پالایش نفت لاوان(شاوان1)</v>
      </c>
      <c r="K1435" s="10" t="str">
        <f>CHOOSE(MID(Table1[تاریخ],6,2),"فروردین","اردیبهشت","خرداد","تیر","مرداد","شهریور","مهر","آبان","آذر","دی","بهمن","اسفند")</f>
        <v>آذر</v>
      </c>
      <c r="L1435" s="10" t="str">
        <f>LEFT(Table1[[#All],[تاریخ]],4)</f>
        <v>1398</v>
      </c>
      <c r="M1435" s="13" t="str">
        <f>Table1[سال]&amp;"-"&amp;Table1[ماه]</f>
        <v>1398-آذر</v>
      </c>
      <c r="N1435" s="9"/>
    </row>
    <row r="1436" spans="1:14" ht="15.75" x14ac:dyDescent="0.25">
      <c r="A1436" s="17" t="str">
        <f>IF(AND(C1436&gt;='گزارش روزانه'!$F$2,C1436&lt;='گزارش روزانه'!$F$4,J1436='گزارش روزانه'!$D$6),MAX($A$1:A1435)+1,"")</f>
        <v/>
      </c>
      <c r="B1436" s="10">
        <v>1435</v>
      </c>
      <c r="C1436" s="10" t="s">
        <v>1431</v>
      </c>
      <c r="D1436" s="10" t="s">
        <v>1446</v>
      </c>
      <c r="E1436" s="11">
        <v>0</v>
      </c>
      <c r="F1436" s="11">
        <v>423064510</v>
      </c>
      <c r="G1436" s="11">
        <v>1469054331</v>
      </c>
      <c r="H14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36" s="10">
        <f>VALUE(IFERROR(MID(Table1[شرح],11,FIND("سهم",Table1[شرح])-11),0))</f>
        <v>10100</v>
      </c>
      <c r="J1436" s="10" t="str">
        <f>IFERROR(MID(Table1[شرح],FIND("سهم",Table1[شرح])+4,FIND("به نرخ",Table1[شرح])-FIND("سهم",Table1[شرح])-5),"")</f>
        <v>پالایش نفت لاوان(شاوان1)</v>
      </c>
      <c r="K1436" s="10" t="str">
        <f>CHOOSE(MID(Table1[تاریخ],6,2),"فروردین","اردیبهشت","خرداد","تیر","مرداد","شهریور","مهر","آبان","آذر","دی","بهمن","اسفند")</f>
        <v>آذر</v>
      </c>
      <c r="L1436" s="10" t="str">
        <f>LEFT(Table1[[#All],[تاریخ]],4)</f>
        <v>1398</v>
      </c>
      <c r="M1436" s="13" t="str">
        <f>Table1[سال]&amp;"-"&amp;Table1[ماه]</f>
        <v>1398-آذر</v>
      </c>
      <c r="N1436" s="9"/>
    </row>
    <row r="1437" spans="1:14" ht="15.75" x14ac:dyDescent="0.25">
      <c r="A1437" s="17" t="str">
        <f>IF(AND(C1437&gt;='گزارش روزانه'!$F$2,C1437&lt;='گزارش روزانه'!$F$4,J1437='گزارش روزانه'!$D$6),MAX($A$1:A1436)+1,"")</f>
        <v/>
      </c>
      <c r="B1437" s="10">
        <v>1436</v>
      </c>
      <c r="C1437" s="10" t="s">
        <v>1431</v>
      </c>
      <c r="D1437" s="10" t="s">
        <v>1447</v>
      </c>
      <c r="E1437" s="11">
        <v>0</v>
      </c>
      <c r="F1437" s="11">
        <v>18848520</v>
      </c>
      <c r="G1437" s="11">
        <v>1045989821</v>
      </c>
      <c r="H14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37" s="10">
        <f>VALUE(IFERROR(MID(Table1[شرح],11,FIND("سهم",Table1[شرح])-11),0))</f>
        <v>450</v>
      </c>
      <c r="J1437" s="10" t="str">
        <f>IFERROR(MID(Table1[شرح],FIND("سهم",Table1[شرح])+4,FIND("به نرخ",Table1[شرح])-FIND("سهم",Table1[شرح])-5),"")</f>
        <v>پالایش نفت لاوان(شاوان1)</v>
      </c>
      <c r="K1437" s="10" t="str">
        <f>CHOOSE(MID(Table1[تاریخ],6,2),"فروردین","اردیبهشت","خرداد","تیر","مرداد","شهریور","مهر","آبان","آذر","دی","بهمن","اسفند")</f>
        <v>آذر</v>
      </c>
      <c r="L1437" s="10" t="str">
        <f>LEFT(Table1[[#All],[تاریخ]],4)</f>
        <v>1398</v>
      </c>
      <c r="M1437" s="13" t="str">
        <f>Table1[سال]&amp;"-"&amp;Table1[ماه]</f>
        <v>1398-آذر</v>
      </c>
      <c r="N1437" s="9"/>
    </row>
    <row r="1438" spans="1:14" ht="15.75" x14ac:dyDescent="0.25">
      <c r="A1438" s="17" t="str">
        <f>IF(AND(C1438&gt;='گزارش روزانه'!$F$2,C1438&lt;='گزارش روزانه'!$F$4,J1438='گزارش روزانه'!$D$6),MAX($A$1:A1437)+1,"")</f>
        <v/>
      </c>
      <c r="B1438" s="10">
        <v>1437</v>
      </c>
      <c r="C1438" s="10" t="s">
        <v>1431</v>
      </c>
      <c r="D1438" s="10" t="s">
        <v>1448</v>
      </c>
      <c r="E1438" s="11">
        <v>0</v>
      </c>
      <c r="F1438" s="11">
        <v>474008082</v>
      </c>
      <c r="G1438" s="11">
        <v>1027141301</v>
      </c>
      <c r="H14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38" s="10">
        <f>VALUE(IFERROR(MID(Table1[شرح],11,FIND("سهم",Table1[شرح])-11),0))</f>
        <v>11317</v>
      </c>
      <c r="J1438" s="10" t="str">
        <f>IFERROR(MID(Table1[شرح],FIND("سهم",Table1[شرح])+4,FIND("به نرخ",Table1[شرح])-FIND("سهم",Table1[شرح])-5),"")</f>
        <v>پالایش نفت لاوان(شاوان1)</v>
      </c>
      <c r="K1438" s="10" t="str">
        <f>CHOOSE(MID(Table1[تاریخ],6,2),"فروردین","اردیبهشت","خرداد","تیر","مرداد","شهریور","مهر","آبان","آذر","دی","بهمن","اسفند")</f>
        <v>آذر</v>
      </c>
      <c r="L1438" s="10" t="str">
        <f>LEFT(Table1[[#All],[تاریخ]],4)</f>
        <v>1398</v>
      </c>
      <c r="M1438" s="13" t="str">
        <f>Table1[سال]&amp;"-"&amp;Table1[ماه]</f>
        <v>1398-آذر</v>
      </c>
      <c r="N1438" s="9"/>
    </row>
    <row r="1439" spans="1:14" ht="15.75" x14ac:dyDescent="0.25">
      <c r="A1439" s="17" t="str">
        <f>IF(AND(C1439&gt;='گزارش روزانه'!$F$2,C1439&lt;='گزارش روزانه'!$F$4,J1439='گزارش روزانه'!$D$6),MAX($A$1:A1438)+1,"")</f>
        <v/>
      </c>
      <c r="B1439" s="10">
        <v>1438</v>
      </c>
      <c r="C1439" s="10" t="s">
        <v>1431</v>
      </c>
      <c r="D1439" s="10" t="s">
        <v>1449</v>
      </c>
      <c r="E1439" s="11">
        <v>0</v>
      </c>
      <c r="F1439" s="11">
        <v>3970019</v>
      </c>
      <c r="G1439" s="11">
        <v>553133219</v>
      </c>
      <c r="H14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39" s="10">
        <f>VALUE(IFERROR(MID(Table1[شرح],11,FIND("سهم",Table1[شرح])-11),0))</f>
        <v>95</v>
      </c>
      <c r="J1439" s="10" t="str">
        <f>IFERROR(MID(Table1[شرح],FIND("سهم",Table1[شرح])+4,FIND("به نرخ",Table1[شرح])-FIND("سهم",Table1[شرح])-5),"")</f>
        <v>پالایش نفت لاوان(شاوان1)</v>
      </c>
      <c r="K1439" s="10" t="str">
        <f>CHOOSE(MID(Table1[تاریخ],6,2),"فروردین","اردیبهشت","خرداد","تیر","مرداد","شهریور","مهر","آبان","آذر","دی","بهمن","اسفند")</f>
        <v>آذر</v>
      </c>
      <c r="L1439" s="10" t="str">
        <f>LEFT(Table1[[#All],[تاریخ]],4)</f>
        <v>1398</v>
      </c>
      <c r="M1439" s="13" t="str">
        <f>Table1[سال]&amp;"-"&amp;Table1[ماه]</f>
        <v>1398-آذر</v>
      </c>
      <c r="N1439" s="9"/>
    </row>
    <row r="1440" spans="1:14" ht="15.75" x14ac:dyDescent="0.25">
      <c r="A1440" s="17" t="str">
        <f>IF(AND(C1440&gt;='گزارش روزانه'!$F$2,C1440&lt;='گزارش روزانه'!$F$4,J1440='گزارش روزانه'!$D$6),MAX($A$1:A1439)+1,"")</f>
        <v/>
      </c>
      <c r="B1440" s="10">
        <v>1439</v>
      </c>
      <c r="C1440" s="10" t="s">
        <v>1431</v>
      </c>
      <c r="D1440" s="10" t="s">
        <v>1450</v>
      </c>
      <c r="E1440" s="11">
        <v>0</v>
      </c>
      <c r="F1440" s="11">
        <v>133932308</v>
      </c>
      <c r="G1440" s="11">
        <v>549163200</v>
      </c>
      <c r="H14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0" s="10">
        <f>VALUE(IFERROR(MID(Table1[شرح],11,FIND("سهم",Table1[شرح])-11),0))</f>
        <v>3205</v>
      </c>
      <c r="J1440" s="10" t="str">
        <f>IFERROR(MID(Table1[شرح],FIND("سهم",Table1[شرح])+4,FIND("به نرخ",Table1[شرح])-FIND("سهم",Table1[شرح])-5),"")</f>
        <v>پالایش نفت لاوان(شاوان1)</v>
      </c>
      <c r="K1440" s="10" t="str">
        <f>CHOOSE(MID(Table1[تاریخ],6,2),"فروردین","اردیبهشت","خرداد","تیر","مرداد","شهریور","مهر","آبان","آذر","دی","بهمن","اسفند")</f>
        <v>آذر</v>
      </c>
      <c r="L1440" s="10" t="str">
        <f>LEFT(Table1[[#All],[تاریخ]],4)</f>
        <v>1398</v>
      </c>
      <c r="M1440" s="13" t="str">
        <f>Table1[سال]&amp;"-"&amp;Table1[ماه]</f>
        <v>1398-آذر</v>
      </c>
      <c r="N1440" s="9"/>
    </row>
    <row r="1441" spans="1:14" ht="15.75" x14ac:dyDescent="0.25">
      <c r="A1441" s="17" t="str">
        <f>IF(AND(C1441&gt;='گزارش روزانه'!$F$2,C1441&lt;='گزارش روزانه'!$F$4,J1441='گزارش روزانه'!$D$6),MAX($A$1:A1440)+1,"")</f>
        <v/>
      </c>
      <c r="B1441" s="10">
        <v>1440</v>
      </c>
      <c r="C1441" s="10" t="s">
        <v>1431</v>
      </c>
      <c r="D1441" s="10" t="s">
        <v>1451</v>
      </c>
      <c r="E1441" s="11">
        <v>0</v>
      </c>
      <c r="F1441" s="11">
        <v>95190976</v>
      </c>
      <c r="G1441" s="11">
        <v>415230892</v>
      </c>
      <c r="H14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1" s="10">
        <f>VALUE(IFERROR(MID(Table1[شرح],11,FIND("سهم",Table1[شرح])-11),0))</f>
        <v>2279</v>
      </c>
      <c r="J1441" s="10" t="str">
        <f>IFERROR(MID(Table1[شرح],FIND("سهم",Table1[شرح])+4,FIND("به نرخ",Table1[شرح])-FIND("سهم",Table1[شرح])-5),"")</f>
        <v>پالایش نفت لاوان(شاوان1)</v>
      </c>
      <c r="K1441" s="10" t="str">
        <f>CHOOSE(MID(Table1[تاریخ],6,2),"فروردین","اردیبهشت","خرداد","تیر","مرداد","شهریور","مهر","آبان","آذر","دی","بهمن","اسفند")</f>
        <v>آذر</v>
      </c>
      <c r="L1441" s="10" t="str">
        <f>LEFT(Table1[[#All],[تاریخ]],4)</f>
        <v>1398</v>
      </c>
      <c r="M1441" s="13" t="str">
        <f>Table1[سال]&amp;"-"&amp;Table1[ماه]</f>
        <v>1398-آذر</v>
      </c>
      <c r="N1441" s="9"/>
    </row>
    <row r="1442" spans="1:14" ht="15.75" x14ac:dyDescent="0.25">
      <c r="A1442" s="17" t="str">
        <f>IF(AND(C1442&gt;='گزارش روزانه'!$F$2,C1442&lt;='گزارش روزانه'!$F$4,J1442='گزارش روزانه'!$D$6),MAX($A$1:A1441)+1,"")</f>
        <v/>
      </c>
      <c r="B1442" s="10">
        <v>1441</v>
      </c>
      <c r="C1442" s="10" t="s">
        <v>1431</v>
      </c>
      <c r="D1442" s="10" t="s">
        <v>1452</v>
      </c>
      <c r="E1442" s="11">
        <v>0</v>
      </c>
      <c r="F1442" s="11">
        <v>208452579</v>
      </c>
      <c r="G1442" s="11">
        <v>320039916</v>
      </c>
      <c r="H14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2" s="10">
        <f>VALUE(IFERROR(MID(Table1[شرح],11,FIND("سهم",Table1[شرح])-11),0))</f>
        <v>5000</v>
      </c>
      <c r="J1442" s="10" t="str">
        <f>IFERROR(MID(Table1[شرح],FIND("سهم",Table1[شرح])+4,FIND("به نرخ",Table1[شرح])-FIND("سهم",Table1[شرح])-5),"")</f>
        <v>پالایش نفت لاوان(شاوان1)</v>
      </c>
      <c r="K1442" s="10" t="str">
        <f>CHOOSE(MID(Table1[تاریخ],6,2),"فروردین","اردیبهشت","خرداد","تیر","مرداد","شهریور","مهر","آبان","آذر","دی","بهمن","اسفند")</f>
        <v>آذر</v>
      </c>
      <c r="L1442" s="10" t="str">
        <f>LEFT(Table1[[#All],[تاریخ]],4)</f>
        <v>1398</v>
      </c>
      <c r="M1442" s="13" t="str">
        <f>Table1[سال]&amp;"-"&amp;Table1[ماه]</f>
        <v>1398-آذر</v>
      </c>
      <c r="N1442" s="9"/>
    </row>
    <row r="1443" spans="1:14" ht="15.75" x14ac:dyDescent="0.25">
      <c r="A1443" s="17" t="str">
        <f>IF(AND(C1443&gt;='گزارش روزانه'!$F$2,C1443&lt;='گزارش روزانه'!$F$4,J1443='گزارش روزانه'!$D$6),MAX($A$1:A1442)+1,"")</f>
        <v/>
      </c>
      <c r="B1443" s="10">
        <v>1442</v>
      </c>
      <c r="C1443" s="10" t="s">
        <v>1431</v>
      </c>
      <c r="D1443" s="10" t="s">
        <v>1453</v>
      </c>
      <c r="E1443" s="11">
        <v>0</v>
      </c>
      <c r="F1443" s="11">
        <v>196857943</v>
      </c>
      <c r="G1443" s="11">
        <v>111587337</v>
      </c>
      <c r="H14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3" s="10">
        <f>VALUE(IFERROR(MID(Table1[شرح],11,FIND("سهم",Table1[شرح])-11),0))</f>
        <v>4722</v>
      </c>
      <c r="J1443" s="10" t="str">
        <f>IFERROR(MID(Table1[شرح],FIND("سهم",Table1[شرح])+4,FIND("به نرخ",Table1[شرح])-FIND("سهم",Table1[شرح])-5),"")</f>
        <v>پالایش نفت لاوان(شاوان1)</v>
      </c>
      <c r="K1443" s="10" t="str">
        <f>CHOOSE(MID(Table1[تاریخ],6,2),"فروردین","اردیبهشت","خرداد","تیر","مرداد","شهریور","مهر","آبان","آذر","دی","بهمن","اسفند")</f>
        <v>آذر</v>
      </c>
      <c r="L1443" s="10" t="str">
        <f>LEFT(Table1[[#All],[تاریخ]],4)</f>
        <v>1398</v>
      </c>
      <c r="M1443" s="13" t="str">
        <f>Table1[سال]&amp;"-"&amp;Table1[ماه]</f>
        <v>1398-آذر</v>
      </c>
      <c r="N1443" s="9"/>
    </row>
    <row r="1444" spans="1:14" ht="15.75" x14ac:dyDescent="0.25">
      <c r="A1444" s="17" t="str">
        <f>IF(AND(C1444&gt;='گزارش روزانه'!$F$2,C1444&lt;='گزارش روزانه'!$F$4,J1444='گزارش روزانه'!$D$6),MAX($A$1:A1443)+1,"")</f>
        <v/>
      </c>
      <c r="B1444" s="10">
        <v>1443</v>
      </c>
      <c r="C1444" s="10" t="s">
        <v>1431</v>
      </c>
      <c r="D1444" s="10" t="s">
        <v>1454</v>
      </c>
      <c r="E1444" s="11">
        <v>0</v>
      </c>
      <c r="F1444" s="11">
        <v>155090000</v>
      </c>
      <c r="G1444" s="11">
        <v>-85270606</v>
      </c>
      <c r="H14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4" s="10">
        <f>VALUE(IFERROR(MID(Table1[شرح],11,FIND("سهم",Table1[شرح])-11),0))</f>
        <v>3728</v>
      </c>
      <c r="J1444" s="10" t="str">
        <f>IFERROR(MID(Table1[شرح],FIND("سهم",Table1[شرح])+4,FIND("به نرخ",Table1[شرح])-FIND("سهم",Table1[شرح])-5),"")</f>
        <v>پالایش نفت لاوان(شاوان1)</v>
      </c>
      <c r="K1444" s="10" t="str">
        <f>CHOOSE(MID(Table1[تاریخ],6,2),"فروردین","اردیبهشت","خرداد","تیر","مرداد","شهریور","مهر","آبان","آذر","دی","بهمن","اسفند")</f>
        <v>آذر</v>
      </c>
      <c r="L1444" s="10" t="str">
        <f>LEFT(Table1[[#All],[تاریخ]],4)</f>
        <v>1398</v>
      </c>
      <c r="M1444" s="13" t="str">
        <f>Table1[سال]&amp;"-"&amp;Table1[ماه]</f>
        <v>1398-آذر</v>
      </c>
      <c r="N1444" s="9"/>
    </row>
    <row r="1445" spans="1:14" ht="15.75" x14ac:dyDescent="0.25">
      <c r="A1445" s="17" t="str">
        <f>IF(AND(C1445&gt;='گزارش روزانه'!$F$2,C1445&lt;='گزارش روزانه'!$F$4,J1445='گزارش روزانه'!$D$6),MAX($A$1:A1444)+1,"")</f>
        <v/>
      </c>
      <c r="B1445" s="10">
        <v>1444</v>
      </c>
      <c r="C1445" s="10" t="s">
        <v>1431</v>
      </c>
      <c r="D1445" s="10" t="s">
        <v>1455</v>
      </c>
      <c r="E1445" s="11">
        <v>0</v>
      </c>
      <c r="F1445" s="11">
        <v>48524572</v>
      </c>
      <c r="G1445" s="11">
        <v>-240360606</v>
      </c>
      <c r="H14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5" s="10">
        <f>VALUE(IFERROR(MID(Table1[شرح],11,FIND("سهم",Table1[شرح])-11),0))</f>
        <v>1167</v>
      </c>
      <c r="J1445" s="10" t="str">
        <f>IFERROR(MID(Table1[شرح],FIND("سهم",Table1[شرح])+4,FIND("به نرخ",Table1[شرح])-FIND("سهم",Table1[شرح])-5),"")</f>
        <v>پالایش نفت لاوان(شاوان1)</v>
      </c>
      <c r="K1445" s="10" t="str">
        <f>CHOOSE(MID(Table1[تاریخ],6,2),"فروردین","اردیبهشت","خرداد","تیر","مرداد","شهریور","مهر","آبان","آذر","دی","بهمن","اسفند")</f>
        <v>آذر</v>
      </c>
      <c r="L1445" s="10" t="str">
        <f>LEFT(Table1[[#All],[تاریخ]],4)</f>
        <v>1398</v>
      </c>
      <c r="M1445" s="13" t="str">
        <f>Table1[سال]&amp;"-"&amp;Table1[ماه]</f>
        <v>1398-آذر</v>
      </c>
      <c r="N1445" s="9"/>
    </row>
    <row r="1446" spans="1:14" ht="15.75" x14ac:dyDescent="0.25">
      <c r="A1446" s="17" t="str">
        <f>IF(AND(C1446&gt;='گزارش روزانه'!$F$2,C1446&lt;='گزارش روزانه'!$F$4,J1446='گزارش روزانه'!$D$6),MAX($A$1:A1445)+1,"")</f>
        <v/>
      </c>
      <c r="B1446" s="10">
        <v>1445</v>
      </c>
      <c r="C1446" s="10" t="s">
        <v>1431</v>
      </c>
      <c r="D1446" s="10" t="s">
        <v>1456</v>
      </c>
      <c r="E1446" s="11">
        <v>0</v>
      </c>
      <c r="F1446" s="11">
        <v>79290220</v>
      </c>
      <c r="G1446" s="11">
        <v>-288885178</v>
      </c>
      <c r="H14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6" s="10">
        <f>VALUE(IFERROR(MID(Table1[شرح],11,FIND("سهم",Table1[شرح])-11),0))</f>
        <v>1911</v>
      </c>
      <c r="J1446" s="10" t="str">
        <f>IFERROR(MID(Table1[شرح],FIND("سهم",Table1[شرح])+4,FIND("به نرخ",Table1[شرح])-FIND("سهم",Table1[شرح])-5),"")</f>
        <v>پالایش نفت لاوان(شاوان1)</v>
      </c>
      <c r="K1446" s="10" t="str">
        <f>CHOOSE(MID(Table1[تاریخ],6,2),"فروردین","اردیبهشت","خرداد","تیر","مرداد","شهریور","مهر","آبان","آذر","دی","بهمن","اسفند")</f>
        <v>آذر</v>
      </c>
      <c r="L1446" s="10" t="str">
        <f>LEFT(Table1[[#All],[تاریخ]],4)</f>
        <v>1398</v>
      </c>
      <c r="M1446" s="13" t="str">
        <f>Table1[سال]&amp;"-"&amp;Table1[ماه]</f>
        <v>1398-آذر</v>
      </c>
      <c r="N1446" s="9"/>
    </row>
    <row r="1447" spans="1:14" ht="15.75" x14ac:dyDescent="0.25">
      <c r="A1447" s="17" t="str">
        <f>IF(AND(C1447&gt;='گزارش روزانه'!$F$2,C1447&lt;='گزارش روزانه'!$F$4,J1447='گزارش روزانه'!$D$6),MAX($A$1:A1446)+1,"")</f>
        <v/>
      </c>
      <c r="B1447" s="10">
        <v>1446</v>
      </c>
      <c r="C1447" s="10" t="s">
        <v>1431</v>
      </c>
      <c r="D1447" s="10" t="s">
        <v>1457</v>
      </c>
      <c r="E1447" s="11">
        <v>0</v>
      </c>
      <c r="F1447" s="11">
        <v>31734504</v>
      </c>
      <c r="G1447" s="11">
        <v>-368175398</v>
      </c>
      <c r="H14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7" s="10">
        <f>VALUE(IFERROR(MID(Table1[شرح],11,FIND("سهم",Table1[شرح])-11),0))</f>
        <v>3184</v>
      </c>
      <c r="J1447" s="10" t="str">
        <f>IFERROR(MID(Table1[شرح],FIND("سهم",Table1[شرح])+4,FIND("به نرخ",Table1[شرح])-FIND("سهم",Table1[شرح])-5),"")</f>
        <v>پگاه آذربایجان غربی(غشاذر1)</v>
      </c>
      <c r="K1447" s="10" t="str">
        <f>CHOOSE(MID(Table1[تاریخ],6,2),"فروردین","اردیبهشت","خرداد","تیر","مرداد","شهریور","مهر","آبان","آذر","دی","بهمن","اسفند")</f>
        <v>آذر</v>
      </c>
      <c r="L1447" s="10" t="str">
        <f>LEFT(Table1[[#All],[تاریخ]],4)</f>
        <v>1398</v>
      </c>
      <c r="M1447" s="13" t="str">
        <f>Table1[سال]&amp;"-"&amp;Table1[ماه]</f>
        <v>1398-آذر</v>
      </c>
      <c r="N1447" s="9"/>
    </row>
    <row r="1448" spans="1:14" ht="15.75" x14ac:dyDescent="0.25">
      <c r="A1448" s="17" t="str">
        <f>IF(AND(C1448&gt;='گزارش روزانه'!$F$2,C1448&lt;='گزارش روزانه'!$F$4,J1448='گزارش روزانه'!$D$6),MAX($A$1:A1447)+1,"")</f>
        <v/>
      </c>
      <c r="B1448" s="10">
        <v>1447</v>
      </c>
      <c r="C1448" s="10" t="s">
        <v>1392</v>
      </c>
      <c r="D1448" s="10" t="s">
        <v>1393</v>
      </c>
      <c r="E1448" s="11">
        <v>0</v>
      </c>
      <c r="F1448" s="11">
        <v>52105778</v>
      </c>
      <c r="G1448" s="11">
        <v>5188234613</v>
      </c>
      <c r="H14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8" s="10">
        <f>VALUE(IFERROR(MID(Table1[شرح],11,FIND("سهم",Table1[شرح])-11),0))</f>
        <v>10119</v>
      </c>
      <c r="J1448" s="10" t="str">
        <f>IFERROR(MID(Table1[شرح],FIND("سهم",Table1[شرح])+4,FIND("به نرخ",Table1[شرح])-FIND("سهم",Table1[شرح])-5),"")</f>
        <v>گسترش سرمایه گذاری ایرانیان(وگستر1)</v>
      </c>
      <c r="K1448" s="10" t="str">
        <f>CHOOSE(MID(Table1[تاریخ],6,2),"فروردین","اردیبهشت","خرداد","تیر","مرداد","شهریور","مهر","آبان","آذر","دی","بهمن","اسفند")</f>
        <v>دی</v>
      </c>
      <c r="L1448" s="10" t="str">
        <f>LEFT(Table1[[#All],[تاریخ]],4)</f>
        <v>1398</v>
      </c>
      <c r="M1448" s="13" t="str">
        <f>Table1[سال]&amp;"-"&amp;Table1[ماه]</f>
        <v>1398-دی</v>
      </c>
      <c r="N1448" s="9"/>
    </row>
    <row r="1449" spans="1:14" ht="15.75" x14ac:dyDescent="0.25">
      <c r="A1449" s="17" t="str">
        <f>IF(AND(C1449&gt;='گزارش روزانه'!$F$2,C1449&lt;='گزارش روزانه'!$F$4,J1449='گزارش روزانه'!$D$6),MAX($A$1:A1448)+1,"")</f>
        <v/>
      </c>
      <c r="B1449" s="10">
        <v>1448</v>
      </c>
      <c r="C1449" s="10" t="s">
        <v>1392</v>
      </c>
      <c r="D1449" s="10" t="s">
        <v>1394</v>
      </c>
      <c r="E1449" s="11">
        <v>0</v>
      </c>
      <c r="F1449" s="11">
        <v>41937486</v>
      </c>
      <c r="G1449" s="11">
        <v>5136128835</v>
      </c>
      <c r="H14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49" s="10">
        <f>VALUE(IFERROR(MID(Table1[شرح],11,FIND("سهم",Table1[شرح])-11),0))</f>
        <v>8160</v>
      </c>
      <c r="J1449" s="10" t="str">
        <f>IFERROR(MID(Table1[شرح],FIND("سهم",Table1[شرح])+4,FIND("به نرخ",Table1[شرح])-FIND("سهم",Table1[شرح])-5),"")</f>
        <v>گسترش سرمایه گذاری ایرانیان(وگستر1)</v>
      </c>
      <c r="K1449" s="10" t="str">
        <f>CHOOSE(MID(Table1[تاریخ],6,2),"فروردین","اردیبهشت","خرداد","تیر","مرداد","شهریور","مهر","آبان","آذر","دی","بهمن","اسفند")</f>
        <v>دی</v>
      </c>
      <c r="L1449" s="10" t="str">
        <f>LEFT(Table1[[#All],[تاریخ]],4)</f>
        <v>1398</v>
      </c>
      <c r="M1449" s="13" t="str">
        <f>Table1[سال]&amp;"-"&amp;Table1[ماه]</f>
        <v>1398-دی</v>
      </c>
      <c r="N1449" s="9"/>
    </row>
    <row r="1450" spans="1:14" ht="15.75" x14ac:dyDescent="0.25">
      <c r="A1450" s="17" t="str">
        <f>IF(AND(C1450&gt;='گزارش روزانه'!$F$2,C1450&lt;='گزارش روزانه'!$F$4,J1450='گزارش روزانه'!$D$6),MAX($A$1:A1449)+1,"")</f>
        <v/>
      </c>
      <c r="B1450" s="10">
        <v>1449</v>
      </c>
      <c r="C1450" s="10" t="s">
        <v>1392</v>
      </c>
      <c r="D1450" s="10" t="s">
        <v>1395</v>
      </c>
      <c r="E1450" s="11">
        <v>0</v>
      </c>
      <c r="F1450" s="11">
        <v>85688086</v>
      </c>
      <c r="G1450" s="11">
        <v>5094191349</v>
      </c>
      <c r="H14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0" s="10">
        <f>VALUE(IFERROR(MID(Table1[شرح],11,FIND("سهم",Table1[شرح])-11),0))</f>
        <v>16676</v>
      </c>
      <c r="J1450" s="10" t="str">
        <f>IFERROR(MID(Table1[شرح],FIND("سهم",Table1[شرح])+4,FIND("به نرخ",Table1[شرح])-FIND("سهم",Table1[شرح])-5),"")</f>
        <v>گسترش سرمایه گذاری ایرانیان(وگستر1)</v>
      </c>
      <c r="K1450" s="10" t="str">
        <f>CHOOSE(MID(Table1[تاریخ],6,2),"فروردین","اردیبهشت","خرداد","تیر","مرداد","شهریور","مهر","آبان","آذر","دی","بهمن","اسفند")</f>
        <v>دی</v>
      </c>
      <c r="L1450" s="10" t="str">
        <f>LEFT(Table1[[#All],[تاریخ]],4)</f>
        <v>1398</v>
      </c>
      <c r="M1450" s="13" t="str">
        <f>Table1[سال]&amp;"-"&amp;Table1[ماه]</f>
        <v>1398-دی</v>
      </c>
      <c r="N1450" s="9"/>
    </row>
    <row r="1451" spans="1:14" ht="15.75" x14ac:dyDescent="0.25">
      <c r="A1451" s="17" t="str">
        <f>IF(AND(C1451&gt;='گزارش روزانه'!$F$2,C1451&lt;='گزارش روزانه'!$F$4,J1451='گزارش روزانه'!$D$6),MAX($A$1:A1450)+1,"")</f>
        <v/>
      </c>
      <c r="B1451" s="10">
        <v>1450</v>
      </c>
      <c r="C1451" s="10" t="s">
        <v>1392</v>
      </c>
      <c r="D1451" s="10" t="s">
        <v>1396</v>
      </c>
      <c r="E1451" s="11">
        <v>0</v>
      </c>
      <c r="F1451" s="11">
        <v>119825118</v>
      </c>
      <c r="G1451" s="11">
        <v>5008503263</v>
      </c>
      <c r="H14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1" s="10">
        <f>VALUE(IFERROR(MID(Table1[شرح],11,FIND("سهم",Table1[شرح])-11),0))</f>
        <v>23324</v>
      </c>
      <c r="J1451" s="10" t="str">
        <f>IFERROR(MID(Table1[شرح],FIND("سهم",Table1[شرح])+4,FIND("به نرخ",Table1[شرح])-FIND("سهم",Table1[شرح])-5),"")</f>
        <v>گسترش سرمایه گذاری ایرانیان(وگستر1)</v>
      </c>
      <c r="K1451" s="10" t="str">
        <f>CHOOSE(MID(Table1[تاریخ],6,2),"فروردین","اردیبهشت","خرداد","تیر","مرداد","شهریور","مهر","آبان","آذر","دی","بهمن","اسفند")</f>
        <v>دی</v>
      </c>
      <c r="L1451" s="10" t="str">
        <f>LEFT(Table1[[#All],[تاریخ]],4)</f>
        <v>1398</v>
      </c>
      <c r="M1451" s="13" t="str">
        <f>Table1[سال]&amp;"-"&amp;Table1[ماه]</f>
        <v>1398-دی</v>
      </c>
      <c r="N1451" s="9"/>
    </row>
    <row r="1452" spans="1:14" ht="15.75" x14ac:dyDescent="0.25">
      <c r="A1452" s="17" t="str">
        <f>IF(AND(C1452&gt;='گزارش روزانه'!$F$2,C1452&lt;='گزارش روزانه'!$F$4,J1452='گزارش روزانه'!$D$6),MAX($A$1:A1451)+1,"")</f>
        <v/>
      </c>
      <c r="B1452" s="10">
        <v>1451</v>
      </c>
      <c r="C1452" s="10" t="s">
        <v>1392</v>
      </c>
      <c r="D1452" s="10" t="s">
        <v>1397</v>
      </c>
      <c r="E1452" s="11">
        <v>0</v>
      </c>
      <c r="F1452" s="11">
        <v>169436737</v>
      </c>
      <c r="G1452" s="11">
        <v>4888678145</v>
      </c>
      <c r="H14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2" s="10">
        <f>VALUE(IFERROR(MID(Table1[شرح],11,FIND("سهم",Table1[شرح])-11),0))</f>
        <v>33000</v>
      </c>
      <c r="J1452" s="10" t="str">
        <f>IFERROR(MID(Table1[شرح],FIND("سهم",Table1[شرح])+4,FIND("به نرخ",Table1[شرح])-FIND("سهم",Table1[شرح])-5),"")</f>
        <v>گسترش سرمایه گذاری ایرانیان(وگستر1)</v>
      </c>
      <c r="K1452" s="10" t="str">
        <f>CHOOSE(MID(Table1[تاریخ],6,2),"فروردین","اردیبهشت","خرداد","تیر","مرداد","شهریور","مهر","آبان","آذر","دی","بهمن","اسفند")</f>
        <v>دی</v>
      </c>
      <c r="L1452" s="10" t="str">
        <f>LEFT(Table1[[#All],[تاریخ]],4)</f>
        <v>1398</v>
      </c>
      <c r="M1452" s="13" t="str">
        <f>Table1[سال]&amp;"-"&amp;Table1[ماه]</f>
        <v>1398-دی</v>
      </c>
      <c r="N1452" s="9"/>
    </row>
    <row r="1453" spans="1:14" ht="15.75" x14ac:dyDescent="0.25">
      <c r="A1453" s="17" t="str">
        <f>IF(AND(C1453&gt;='گزارش روزانه'!$F$2,C1453&lt;='گزارش روزانه'!$F$4,J1453='گزارش روزانه'!$D$6),MAX($A$1:A1452)+1,"")</f>
        <v/>
      </c>
      <c r="B1453" s="10">
        <v>1452</v>
      </c>
      <c r="C1453" s="10" t="s">
        <v>1392</v>
      </c>
      <c r="D1453" s="10" t="s">
        <v>1398</v>
      </c>
      <c r="E1453" s="11">
        <v>0</v>
      </c>
      <c r="F1453" s="11">
        <v>271863248</v>
      </c>
      <c r="G1453" s="11">
        <v>4719241408</v>
      </c>
      <c r="H14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3" s="10">
        <f>VALUE(IFERROR(MID(Table1[شرح],11,FIND("سهم",Table1[شرح])-11),0))</f>
        <v>53000</v>
      </c>
      <c r="J1453" s="10" t="str">
        <f>IFERROR(MID(Table1[شرح],FIND("سهم",Table1[شرح])+4,FIND("به نرخ",Table1[شرح])-FIND("سهم",Table1[شرح])-5),"")</f>
        <v>گسترش سرمایه گذاری ایرانیان(وگستر1)</v>
      </c>
      <c r="K1453" s="10" t="str">
        <f>CHOOSE(MID(Table1[تاریخ],6,2),"فروردین","اردیبهشت","خرداد","تیر","مرداد","شهریور","مهر","آبان","آذر","دی","بهمن","اسفند")</f>
        <v>دی</v>
      </c>
      <c r="L1453" s="10" t="str">
        <f>LEFT(Table1[[#All],[تاریخ]],4)</f>
        <v>1398</v>
      </c>
      <c r="M1453" s="13" t="str">
        <f>Table1[سال]&amp;"-"&amp;Table1[ماه]</f>
        <v>1398-دی</v>
      </c>
      <c r="N1453" s="9"/>
    </row>
    <row r="1454" spans="1:14" ht="15.75" x14ac:dyDescent="0.25">
      <c r="A1454" s="17" t="str">
        <f>IF(AND(C1454&gt;='گزارش روزانه'!$F$2,C1454&lt;='گزارش روزانه'!$F$4,J1454='گزارش روزانه'!$D$6),MAX($A$1:A1453)+1,"")</f>
        <v/>
      </c>
      <c r="B1454" s="10">
        <v>1453</v>
      </c>
      <c r="C1454" s="10" t="s">
        <v>1392</v>
      </c>
      <c r="D1454" s="10" t="s">
        <v>1399</v>
      </c>
      <c r="E1454" s="11">
        <v>0</v>
      </c>
      <c r="F1454" s="11">
        <v>1025700985</v>
      </c>
      <c r="G1454" s="11">
        <v>4447378160</v>
      </c>
      <c r="H14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4" s="10">
        <f>VALUE(IFERROR(MID(Table1[شرح],11,FIND("سهم",Table1[شرح])-11),0))</f>
        <v>200000</v>
      </c>
      <c r="J1454" s="10" t="str">
        <f>IFERROR(MID(Table1[شرح],FIND("سهم",Table1[شرح])+4,FIND("به نرخ",Table1[شرح])-FIND("سهم",Table1[شرح])-5),"")</f>
        <v>گسترش سرمایه گذاری ایرانیان(وگستر1)</v>
      </c>
      <c r="K1454" s="10" t="str">
        <f>CHOOSE(MID(Table1[تاریخ],6,2),"فروردین","اردیبهشت","خرداد","تیر","مرداد","شهریور","مهر","آبان","آذر","دی","بهمن","اسفند")</f>
        <v>دی</v>
      </c>
      <c r="L1454" s="10" t="str">
        <f>LEFT(Table1[[#All],[تاریخ]],4)</f>
        <v>1398</v>
      </c>
      <c r="M1454" s="13" t="str">
        <f>Table1[سال]&amp;"-"&amp;Table1[ماه]</f>
        <v>1398-دی</v>
      </c>
      <c r="N1454" s="9"/>
    </row>
    <row r="1455" spans="1:14" ht="15.75" x14ac:dyDescent="0.25">
      <c r="A1455" s="17" t="str">
        <f>IF(AND(C1455&gt;='گزارش روزانه'!$F$2,C1455&lt;='گزارش روزانه'!$F$4,J1455='گزارش روزانه'!$D$6),MAX($A$1:A1454)+1,"")</f>
        <v/>
      </c>
      <c r="B1455" s="10">
        <v>1454</v>
      </c>
      <c r="C1455" s="10" t="s">
        <v>1392</v>
      </c>
      <c r="D1455" s="10" t="s">
        <v>1400</v>
      </c>
      <c r="E1455" s="11">
        <v>0</v>
      </c>
      <c r="F1455" s="11">
        <v>138765198</v>
      </c>
      <c r="G1455" s="11">
        <v>3421677175</v>
      </c>
      <c r="H14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5" s="10">
        <f>VALUE(IFERROR(MID(Table1[شرح],11,FIND("سهم",Table1[شرح])-11),0))</f>
        <v>27152</v>
      </c>
      <c r="J1455" s="10" t="str">
        <f>IFERROR(MID(Table1[شرح],FIND("سهم",Table1[شرح])+4,FIND("به نرخ",Table1[شرح])-FIND("سهم",Table1[شرح])-5),"")</f>
        <v>گسترش سرمایه گذاری ایرانیان(وگستر1)</v>
      </c>
      <c r="K1455" s="10" t="str">
        <f>CHOOSE(MID(Table1[تاریخ],6,2),"فروردین","اردیبهشت","خرداد","تیر","مرداد","شهریور","مهر","آبان","آذر","دی","بهمن","اسفند")</f>
        <v>دی</v>
      </c>
      <c r="L1455" s="10" t="str">
        <f>LEFT(Table1[[#All],[تاریخ]],4)</f>
        <v>1398</v>
      </c>
      <c r="M1455" s="13" t="str">
        <f>Table1[سال]&amp;"-"&amp;Table1[ماه]</f>
        <v>1398-دی</v>
      </c>
      <c r="N1455" s="9"/>
    </row>
    <row r="1456" spans="1:14" ht="15.75" x14ac:dyDescent="0.25">
      <c r="A1456" s="17" t="str">
        <f>IF(AND(C1456&gt;='گزارش روزانه'!$F$2,C1456&lt;='گزارش روزانه'!$F$4,J1456='گزارش روزانه'!$D$6),MAX($A$1:A1455)+1,"")</f>
        <v/>
      </c>
      <c r="B1456" s="10">
        <v>1455</v>
      </c>
      <c r="C1456" s="10" t="s">
        <v>1392</v>
      </c>
      <c r="D1456" s="10" t="s">
        <v>1401</v>
      </c>
      <c r="E1456" s="11">
        <v>0</v>
      </c>
      <c r="F1456" s="11">
        <v>776458318</v>
      </c>
      <c r="G1456" s="11">
        <v>3282911977</v>
      </c>
      <c r="H14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6" s="10">
        <f>VALUE(IFERROR(MID(Table1[شرح],11,FIND("سهم",Table1[شرح])-11),0))</f>
        <v>151958</v>
      </c>
      <c r="J1456" s="10" t="str">
        <f>IFERROR(MID(Table1[شرح],FIND("سهم",Table1[شرح])+4,FIND("به نرخ",Table1[شرح])-FIND("سهم",Table1[شرح])-5),"")</f>
        <v>گسترش سرمایه گذاری ایرانیان(وگستر1)</v>
      </c>
      <c r="K1456" s="10" t="str">
        <f>CHOOSE(MID(Table1[تاریخ],6,2),"فروردین","اردیبهشت","خرداد","تیر","مرداد","شهریور","مهر","آبان","آذر","دی","بهمن","اسفند")</f>
        <v>دی</v>
      </c>
      <c r="L1456" s="10" t="str">
        <f>LEFT(Table1[[#All],[تاریخ]],4)</f>
        <v>1398</v>
      </c>
      <c r="M1456" s="13" t="str">
        <f>Table1[سال]&amp;"-"&amp;Table1[ماه]</f>
        <v>1398-دی</v>
      </c>
      <c r="N1456" s="9"/>
    </row>
    <row r="1457" spans="1:14" ht="15.75" x14ac:dyDescent="0.25">
      <c r="A1457" s="17" t="str">
        <f>IF(AND(C1457&gt;='گزارش روزانه'!$F$2,C1457&lt;='گزارش روزانه'!$F$4,J1457='گزارش روزانه'!$D$6),MAX($A$1:A1456)+1,"")</f>
        <v/>
      </c>
      <c r="B1457" s="10">
        <v>1456</v>
      </c>
      <c r="C1457" s="10" t="s">
        <v>1392</v>
      </c>
      <c r="D1457" s="10" t="s">
        <v>1402</v>
      </c>
      <c r="E1457" s="11">
        <v>0</v>
      </c>
      <c r="F1457" s="11">
        <v>91143089</v>
      </c>
      <c r="G1457" s="11">
        <v>2506453659</v>
      </c>
      <c r="H14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7" s="10">
        <f>VALUE(IFERROR(MID(Table1[شرح],11,FIND("سهم",Table1[شرح])-11),0))</f>
        <v>17865</v>
      </c>
      <c r="J1457" s="10" t="str">
        <f>IFERROR(MID(Table1[شرح],FIND("سهم",Table1[شرح])+4,FIND("به نرخ",Table1[شرح])-FIND("سهم",Table1[شرح])-5),"")</f>
        <v>گسترش سرمایه گذاری ایرانیان(وگستر1)</v>
      </c>
      <c r="K1457" s="10" t="str">
        <f>CHOOSE(MID(Table1[تاریخ],6,2),"فروردین","اردیبهشت","خرداد","تیر","مرداد","شهریور","مهر","آبان","آذر","دی","بهمن","اسفند")</f>
        <v>دی</v>
      </c>
      <c r="L1457" s="10" t="str">
        <f>LEFT(Table1[[#All],[تاریخ]],4)</f>
        <v>1398</v>
      </c>
      <c r="M1457" s="13" t="str">
        <f>Table1[سال]&amp;"-"&amp;Table1[ماه]</f>
        <v>1398-دی</v>
      </c>
      <c r="N1457" s="9"/>
    </row>
    <row r="1458" spans="1:14" ht="15.75" x14ac:dyDescent="0.25">
      <c r="A1458" s="17" t="str">
        <f>IF(AND(C1458&gt;='گزارش روزانه'!$F$2,C1458&lt;='گزارش روزانه'!$F$4,J1458='گزارش روزانه'!$D$6),MAX($A$1:A1457)+1,"")</f>
        <v/>
      </c>
      <c r="B1458" s="10">
        <v>1457</v>
      </c>
      <c r="C1458" s="10" t="s">
        <v>1392</v>
      </c>
      <c r="D1458" s="10" t="s">
        <v>1403</v>
      </c>
      <c r="E1458" s="11">
        <v>0</v>
      </c>
      <c r="F1458" s="11">
        <v>89503358</v>
      </c>
      <c r="G1458" s="11">
        <v>2415310570</v>
      </c>
      <c r="H14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8" s="10">
        <f>VALUE(IFERROR(MID(Table1[شرح],11,FIND("سهم",Table1[شرح])-11),0))</f>
        <v>17547</v>
      </c>
      <c r="J1458" s="10" t="str">
        <f>IFERROR(MID(Table1[شرح],FIND("سهم",Table1[شرح])+4,FIND("به نرخ",Table1[شرح])-FIND("سهم",Table1[شرح])-5),"")</f>
        <v>گسترش سرمایه گذاری ایرانیان(وگستر1)</v>
      </c>
      <c r="K1458" s="10" t="str">
        <f>CHOOSE(MID(Table1[تاریخ],6,2),"فروردین","اردیبهشت","خرداد","تیر","مرداد","شهریور","مهر","آبان","آذر","دی","بهمن","اسفند")</f>
        <v>دی</v>
      </c>
      <c r="L1458" s="10" t="str">
        <f>LEFT(Table1[[#All],[تاریخ]],4)</f>
        <v>1398</v>
      </c>
      <c r="M1458" s="13" t="str">
        <f>Table1[سال]&amp;"-"&amp;Table1[ماه]</f>
        <v>1398-دی</v>
      </c>
      <c r="N1458" s="9"/>
    </row>
    <row r="1459" spans="1:14" ht="15.75" x14ac:dyDescent="0.25">
      <c r="A1459" s="17" t="str">
        <f>IF(AND(C1459&gt;='گزارش روزانه'!$F$2,C1459&lt;='گزارش روزانه'!$F$4,J1459='گزارش روزانه'!$D$6),MAX($A$1:A1458)+1,"")</f>
        <v/>
      </c>
      <c r="B1459" s="10">
        <v>1458</v>
      </c>
      <c r="C1459" s="10" t="s">
        <v>1392</v>
      </c>
      <c r="D1459" s="10" t="s">
        <v>1404</v>
      </c>
      <c r="E1459" s="11">
        <v>0</v>
      </c>
      <c r="F1459" s="11">
        <v>200702155</v>
      </c>
      <c r="G1459" s="11">
        <v>2325807212</v>
      </c>
      <c r="H14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59" s="10">
        <f>VALUE(IFERROR(MID(Table1[شرح],11,FIND("سهم",Table1[شرح])-11),0))</f>
        <v>39355</v>
      </c>
      <c r="J1459" s="10" t="str">
        <f>IFERROR(MID(Table1[شرح],FIND("سهم",Table1[شرح])+4,FIND("به نرخ",Table1[شرح])-FIND("سهم",Table1[شرح])-5),"")</f>
        <v>گسترش سرمایه گذاری ایرانیان(وگستر1)</v>
      </c>
      <c r="K1459" s="10" t="str">
        <f>CHOOSE(MID(Table1[تاریخ],6,2),"فروردین","اردیبهشت","خرداد","تیر","مرداد","شهریور","مهر","آبان","آذر","دی","بهمن","اسفند")</f>
        <v>دی</v>
      </c>
      <c r="L1459" s="10" t="str">
        <f>LEFT(Table1[[#All],[تاریخ]],4)</f>
        <v>1398</v>
      </c>
      <c r="M1459" s="13" t="str">
        <f>Table1[سال]&amp;"-"&amp;Table1[ماه]</f>
        <v>1398-دی</v>
      </c>
      <c r="N1459" s="9"/>
    </row>
    <row r="1460" spans="1:14" ht="15.75" x14ac:dyDescent="0.25">
      <c r="A1460" s="17" t="str">
        <f>IF(AND(C1460&gt;='گزارش روزانه'!$F$2,C1460&lt;='گزارش روزانه'!$F$4,J1460='گزارش روزانه'!$D$6),MAX($A$1:A1459)+1,"")</f>
        <v/>
      </c>
      <c r="B1460" s="10">
        <v>1459</v>
      </c>
      <c r="C1460" s="10" t="s">
        <v>1392</v>
      </c>
      <c r="D1460" s="10" t="s">
        <v>1405</v>
      </c>
      <c r="E1460" s="11">
        <v>0</v>
      </c>
      <c r="F1460" s="11">
        <v>25219442</v>
      </c>
      <c r="G1460" s="11">
        <v>2125105057</v>
      </c>
      <c r="H14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0" s="10">
        <f>VALUE(IFERROR(MID(Table1[شرح],11,FIND("سهم",Table1[شرح])-11),0))</f>
        <v>4950</v>
      </c>
      <c r="J1460" s="10" t="str">
        <f>IFERROR(MID(Table1[شرح],FIND("سهم",Table1[شرح])+4,FIND("به نرخ",Table1[شرح])-FIND("سهم",Table1[شرح])-5),"")</f>
        <v>گسترش سرمایه گذاری ایرانیان(وگستر1)</v>
      </c>
      <c r="K1460" s="10" t="str">
        <f>CHOOSE(MID(Table1[تاریخ],6,2),"فروردین","اردیبهشت","خرداد","تیر","مرداد","شهریور","مهر","آبان","آذر","دی","بهمن","اسفند")</f>
        <v>دی</v>
      </c>
      <c r="L1460" s="10" t="str">
        <f>LEFT(Table1[[#All],[تاریخ]],4)</f>
        <v>1398</v>
      </c>
      <c r="M1460" s="13" t="str">
        <f>Table1[سال]&amp;"-"&amp;Table1[ماه]</f>
        <v>1398-دی</v>
      </c>
      <c r="N1460" s="9"/>
    </row>
    <row r="1461" spans="1:14" ht="15.75" x14ac:dyDescent="0.25">
      <c r="A1461" s="17" t="str">
        <f>IF(AND(C1461&gt;='گزارش روزانه'!$F$2,C1461&lt;='گزارش روزانه'!$F$4,J1461='گزارش روزانه'!$D$6),MAX($A$1:A1460)+1,"")</f>
        <v/>
      </c>
      <c r="B1461" s="10">
        <v>1460</v>
      </c>
      <c r="C1461" s="10" t="s">
        <v>1392</v>
      </c>
      <c r="D1461" s="10" t="s">
        <v>1406</v>
      </c>
      <c r="E1461" s="11">
        <v>0</v>
      </c>
      <c r="F1461" s="11">
        <v>50928560</v>
      </c>
      <c r="G1461" s="11">
        <v>2099885615</v>
      </c>
      <c r="H14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1" s="10">
        <f>VALUE(IFERROR(MID(Table1[شرح],11,FIND("سهم",Table1[شرح])-11),0))</f>
        <v>10000</v>
      </c>
      <c r="J1461" s="10" t="str">
        <f>IFERROR(MID(Table1[شرح],FIND("سهم",Table1[شرح])+4,FIND("به نرخ",Table1[شرح])-FIND("سهم",Table1[شرح])-5),"")</f>
        <v>گسترش سرمایه گذاری ایرانیان(وگستر1)</v>
      </c>
      <c r="K1461" s="10" t="str">
        <f>CHOOSE(MID(Table1[تاریخ],6,2),"فروردین","اردیبهشت","خرداد","تیر","مرداد","شهریور","مهر","آبان","آذر","دی","بهمن","اسفند")</f>
        <v>دی</v>
      </c>
      <c r="L1461" s="10" t="str">
        <f>LEFT(Table1[[#All],[تاریخ]],4)</f>
        <v>1398</v>
      </c>
      <c r="M1461" s="13" t="str">
        <f>Table1[سال]&amp;"-"&amp;Table1[ماه]</f>
        <v>1398-دی</v>
      </c>
      <c r="N1461" s="9"/>
    </row>
    <row r="1462" spans="1:14" ht="15.75" x14ac:dyDescent="0.25">
      <c r="A1462" s="17" t="str">
        <f>IF(AND(C1462&gt;='گزارش روزانه'!$F$2,C1462&lt;='گزارش روزانه'!$F$4,J1462='گزارش روزانه'!$D$6),MAX($A$1:A1461)+1,"")</f>
        <v/>
      </c>
      <c r="B1462" s="10">
        <v>1461</v>
      </c>
      <c r="C1462" s="10" t="s">
        <v>1392</v>
      </c>
      <c r="D1462" s="10" t="s">
        <v>1407</v>
      </c>
      <c r="E1462" s="11">
        <v>0</v>
      </c>
      <c r="F1462" s="11">
        <v>59274416</v>
      </c>
      <c r="G1462" s="11">
        <v>2048957055</v>
      </c>
      <c r="H14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2" s="10">
        <f>VALUE(IFERROR(MID(Table1[شرح],11,FIND("سهم",Table1[شرح])-11),0))</f>
        <v>11641</v>
      </c>
      <c r="J1462" s="10" t="str">
        <f>IFERROR(MID(Table1[شرح],FIND("سهم",Table1[شرح])+4,FIND("به نرخ",Table1[شرح])-FIND("سهم",Table1[شرح])-5),"")</f>
        <v>گسترش سرمایه گذاری ایرانیان(وگستر1)</v>
      </c>
      <c r="K1462" s="10" t="str">
        <f>CHOOSE(MID(Table1[تاریخ],6,2),"فروردین","اردیبهشت","خرداد","تیر","مرداد","شهریور","مهر","آبان","آذر","دی","بهمن","اسفند")</f>
        <v>دی</v>
      </c>
      <c r="L1462" s="10" t="str">
        <f>LEFT(Table1[[#All],[تاریخ]],4)</f>
        <v>1398</v>
      </c>
      <c r="M1462" s="13" t="str">
        <f>Table1[سال]&amp;"-"&amp;Table1[ماه]</f>
        <v>1398-دی</v>
      </c>
      <c r="N1462" s="9"/>
    </row>
    <row r="1463" spans="1:14" ht="15.75" x14ac:dyDescent="0.25">
      <c r="A1463" s="17" t="str">
        <f>IF(AND(C1463&gt;='گزارش روزانه'!$F$2,C1463&lt;='گزارش روزانه'!$F$4,J1463='گزارش روزانه'!$D$6),MAX($A$1:A1462)+1,"")</f>
        <v/>
      </c>
      <c r="B1463" s="10">
        <v>1462</v>
      </c>
      <c r="C1463" s="10" t="s">
        <v>1392</v>
      </c>
      <c r="D1463" s="10" t="s">
        <v>1408</v>
      </c>
      <c r="E1463" s="11">
        <v>0</v>
      </c>
      <c r="F1463" s="11">
        <v>41470284</v>
      </c>
      <c r="G1463" s="11">
        <v>1989682639</v>
      </c>
      <c r="H14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3" s="10">
        <f>VALUE(IFERROR(MID(Table1[شرح],11,FIND("سهم",Table1[شرح])-11),0))</f>
        <v>8146</v>
      </c>
      <c r="J1463" s="10" t="str">
        <f>IFERROR(MID(Table1[شرح],FIND("سهم",Table1[شرح])+4,FIND("به نرخ",Table1[شرح])-FIND("سهم",Table1[شرح])-5),"")</f>
        <v>گسترش سرمایه گذاری ایرانیان(وگستر1)</v>
      </c>
      <c r="K1463" s="10" t="str">
        <f>CHOOSE(MID(Table1[تاریخ],6,2),"فروردین","اردیبهشت","خرداد","تیر","مرداد","شهریور","مهر","آبان","آذر","دی","بهمن","اسفند")</f>
        <v>دی</v>
      </c>
      <c r="L1463" s="10" t="str">
        <f>LEFT(Table1[[#All],[تاریخ]],4)</f>
        <v>1398</v>
      </c>
      <c r="M1463" s="13" t="str">
        <f>Table1[سال]&amp;"-"&amp;Table1[ماه]</f>
        <v>1398-دی</v>
      </c>
      <c r="N1463" s="9"/>
    </row>
    <row r="1464" spans="1:14" ht="15.75" x14ac:dyDescent="0.25">
      <c r="A1464" s="17" t="str">
        <f>IF(AND(C1464&gt;='گزارش روزانه'!$F$2,C1464&lt;='گزارش روزانه'!$F$4,J1464='گزارش روزانه'!$D$6),MAX($A$1:A1463)+1,"")</f>
        <v/>
      </c>
      <c r="B1464" s="10">
        <v>1463</v>
      </c>
      <c r="C1464" s="10" t="s">
        <v>1392</v>
      </c>
      <c r="D1464" s="10" t="s">
        <v>1409</v>
      </c>
      <c r="E1464" s="11">
        <v>0</v>
      </c>
      <c r="F1464" s="11">
        <v>45030222</v>
      </c>
      <c r="G1464" s="11">
        <v>1948212355</v>
      </c>
      <c r="H14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4" s="10">
        <f>VALUE(IFERROR(MID(Table1[شرح],11,FIND("سهم",Table1[شرح])-11),0))</f>
        <v>8847</v>
      </c>
      <c r="J1464" s="10" t="str">
        <f>IFERROR(MID(Table1[شرح],FIND("سهم",Table1[شرح])+4,FIND("به نرخ",Table1[شرح])-FIND("سهم",Table1[شرح])-5),"")</f>
        <v>گسترش سرمایه گذاری ایرانیان(وگستر1)</v>
      </c>
      <c r="K1464" s="10" t="str">
        <f>CHOOSE(MID(Table1[تاریخ],6,2),"فروردین","اردیبهشت","خرداد","تیر","مرداد","شهریور","مهر","آبان","آذر","دی","بهمن","اسفند")</f>
        <v>دی</v>
      </c>
      <c r="L1464" s="10" t="str">
        <f>LEFT(Table1[[#All],[تاریخ]],4)</f>
        <v>1398</v>
      </c>
      <c r="M1464" s="13" t="str">
        <f>Table1[سال]&amp;"-"&amp;Table1[ماه]</f>
        <v>1398-دی</v>
      </c>
      <c r="N1464" s="9"/>
    </row>
    <row r="1465" spans="1:14" ht="15.75" x14ac:dyDescent="0.25">
      <c r="A1465" s="17" t="str">
        <f>IF(AND(C1465&gt;='گزارش روزانه'!$F$2,C1465&lt;='گزارش روزانه'!$F$4,J1465='گزارش روزانه'!$D$6),MAX($A$1:A1464)+1,"")</f>
        <v/>
      </c>
      <c r="B1465" s="10">
        <v>1464</v>
      </c>
      <c r="C1465" s="10" t="s">
        <v>1392</v>
      </c>
      <c r="D1465" s="10" t="s">
        <v>1410</v>
      </c>
      <c r="E1465" s="11">
        <v>0</v>
      </c>
      <c r="F1465" s="11">
        <v>5082958</v>
      </c>
      <c r="G1465" s="11">
        <v>1903182133</v>
      </c>
      <c r="H14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5" s="10">
        <f>VALUE(IFERROR(MID(Table1[شرح],11,FIND("سهم",Table1[شرح])-11),0))</f>
        <v>1000</v>
      </c>
      <c r="J1465" s="10" t="str">
        <f>IFERROR(MID(Table1[شرح],FIND("سهم",Table1[شرح])+4,FIND("به نرخ",Table1[شرح])-FIND("سهم",Table1[شرح])-5),"")</f>
        <v>گسترش سرمایه گذاری ایرانیان(وگستر1)</v>
      </c>
      <c r="K1465" s="10" t="str">
        <f>CHOOSE(MID(Table1[تاریخ],6,2),"فروردین","اردیبهشت","خرداد","تیر","مرداد","شهریور","مهر","آبان","آذر","دی","بهمن","اسفند")</f>
        <v>دی</v>
      </c>
      <c r="L1465" s="10" t="str">
        <f>LEFT(Table1[[#All],[تاریخ]],4)</f>
        <v>1398</v>
      </c>
      <c r="M1465" s="13" t="str">
        <f>Table1[سال]&amp;"-"&amp;Table1[ماه]</f>
        <v>1398-دی</v>
      </c>
      <c r="N1465" s="9"/>
    </row>
    <row r="1466" spans="1:14" ht="15.75" x14ac:dyDescent="0.25">
      <c r="A1466" s="17" t="str">
        <f>IF(AND(C1466&gt;='گزارش روزانه'!$F$2,C1466&lt;='گزارش روزانه'!$F$4,J1466='گزارش روزانه'!$D$6),MAX($A$1:A1465)+1,"")</f>
        <v/>
      </c>
      <c r="B1466" s="10">
        <v>1465</v>
      </c>
      <c r="C1466" s="10" t="s">
        <v>1392</v>
      </c>
      <c r="D1466" s="10" t="s">
        <v>1411</v>
      </c>
      <c r="E1466" s="11">
        <v>0</v>
      </c>
      <c r="F1466" s="11">
        <v>43179854</v>
      </c>
      <c r="G1466" s="11">
        <v>1898099175</v>
      </c>
      <c r="H14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6" s="10">
        <f>VALUE(IFERROR(MID(Table1[شرح],11,FIND("سهم",Table1[شرح])-11),0))</f>
        <v>8500</v>
      </c>
      <c r="J1466" s="10" t="str">
        <f>IFERROR(MID(Table1[شرح],FIND("سهم",Table1[شرح])+4,FIND("به نرخ",Table1[شرح])-FIND("سهم",Table1[شرح])-5),"")</f>
        <v>گسترش سرمایه گذاری ایرانیان(وگستر1)</v>
      </c>
      <c r="K1466" s="10" t="str">
        <f>CHOOSE(MID(Table1[تاریخ],6,2),"فروردین","اردیبهشت","خرداد","تیر","مرداد","شهریور","مهر","آبان","آذر","دی","بهمن","اسفند")</f>
        <v>دی</v>
      </c>
      <c r="L1466" s="10" t="str">
        <f>LEFT(Table1[[#All],[تاریخ]],4)</f>
        <v>1398</v>
      </c>
      <c r="M1466" s="13" t="str">
        <f>Table1[سال]&amp;"-"&amp;Table1[ماه]</f>
        <v>1398-دی</v>
      </c>
      <c r="N1466" s="9"/>
    </row>
    <row r="1467" spans="1:14" ht="15.75" x14ac:dyDescent="0.25">
      <c r="A1467" s="17" t="str">
        <f>IF(AND(C1467&gt;='گزارش روزانه'!$F$2,C1467&lt;='گزارش روزانه'!$F$4,J1467='گزارش روزانه'!$D$6),MAX($A$1:A1466)+1,"")</f>
        <v/>
      </c>
      <c r="B1467" s="10">
        <v>1466</v>
      </c>
      <c r="C1467" s="10" t="s">
        <v>1392</v>
      </c>
      <c r="D1467" s="10" t="s">
        <v>1412</v>
      </c>
      <c r="E1467" s="11">
        <v>0</v>
      </c>
      <c r="F1467" s="11">
        <v>19995630</v>
      </c>
      <c r="G1467" s="11">
        <v>1854919321</v>
      </c>
      <c r="H14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7" s="10">
        <f>VALUE(IFERROR(MID(Table1[شرح],11,FIND("سهم",Table1[شرح])-11),0))</f>
        <v>3940</v>
      </c>
      <c r="J1467" s="10" t="str">
        <f>IFERROR(MID(Table1[شرح],FIND("سهم",Table1[شرح])+4,FIND("به نرخ",Table1[شرح])-FIND("سهم",Table1[شرح])-5),"")</f>
        <v>گسترش سرمایه گذاری ایرانیان(وگستر1)</v>
      </c>
      <c r="K1467" s="10" t="str">
        <f>CHOOSE(MID(Table1[تاریخ],6,2),"فروردین","اردیبهشت","خرداد","تیر","مرداد","شهریور","مهر","آبان","آذر","دی","بهمن","اسفند")</f>
        <v>دی</v>
      </c>
      <c r="L1467" s="10" t="str">
        <f>LEFT(Table1[[#All],[تاریخ]],4)</f>
        <v>1398</v>
      </c>
      <c r="M1467" s="13" t="str">
        <f>Table1[سال]&amp;"-"&amp;Table1[ماه]</f>
        <v>1398-دی</v>
      </c>
      <c r="N1467" s="9"/>
    </row>
    <row r="1468" spans="1:14" ht="15.75" x14ac:dyDescent="0.25">
      <c r="A1468" s="17" t="str">
        <f>IF(AND(C1468&gt;='گزارش روزانه'!$F$2,C1468&lt;='گزارش روزانه'!$F$4,J1468='گزارش روزانه'!$D$6),MAX($A$1:A1467)+1,"")</f>
        <v/>
      </c>
      <c r="B1468" s="10">
        <v>1467</v>
      </c>
      <c r="C1468" s="10" t="s">
        <v>1392</v>
      </c>
      <c r="D1468" s="10" t="s">
        <v>1413</v>
      </c>
      <c r="E1468" s="11">
        <v>0</v>
      </c>
      <c r="F1468" s="11">
        <v>35511364</v>
      </c>
      <c r="G1468" s="11">
        <v>1834923691</v>
      </c>
      <c r="H14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8" s="10">
        <f>VALUE(IFERROR(MID(Table1[شرح],11,FIND("سهم",Table1[شرح])-11),0))</f>
        <v>7000</v>
      </c>
      <c r="J1468" s="10" t="str">
        <f>IFERROR(MID(Table1[شرح],FIND("سهم",Table1[شرح])+4,FIND("به نرخ",Table1[شرح])-FIND("سهم",Table1[شرح])-5),"")</f>
        <v>گسترش سرمایه گذاری ایرانیان(وگستر1)</v>
      </c>
      <c r="K1468" s="10" t="str">
        <f>CHOOSE(MID(Table1[تاریخ],6,2),"فروردین","اردیبهشت","خرداد","تیر","مرداد","شهریور","مهر","آبان","آذر","دی","بهمن","اسفند")</f>
        <v>دی</v>
      </c>
      <c r="L1468" s="10" t="str">
        <f>LEFT(Table1[[#All],[تاریخ]],4)</f>
        <v>1398</v>
      </c>
      <c r="M1468" s="13" t="str">
        <f>Table1[سال]&amp;"-"&amp;Table1[ماه]</f>
        <v>1398-دی</v>
      </c>
      <c r="N1468" s="9"/>
    </row>
    <row r="1469" spans="1:14" ht="15.75" x14ac:dyDescent="0.25">
      <c r="A1469" s="17" t="str">
        <f>IF(AND(C1469&gt;='گزارش روزانه'!$F$2,C1469&lt;='گزارش روزانه'!$F$4,J1469='گزارش روزانه'!$D$6),MAX($A$1:A1468)+1,"")</f>
        <v/>
      </c>
      <c r="B1469" s="10">
        <v>1468</v>
      </c>
      <c r="C1469" s="10" t="s">
        <v>1392</v>
      </c>
      <c r="D1469" s="10" t="s">
        <v>1414</v>
      </c>
      <c r="E1469" s="11">
        <v>0</v>
      </c>
      <c r="F1469" s="11">
        <v>147061040</v>
      </c>
      <c r="G1469" s="11">
        <v>1799412327</v>
      </c>
      <c r="H14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69" s="10">
        <f>VALUE(IFERROR(MID(Table1[شرح],11,FIND("سهم",Table1[شرح])-11),0))</f>
        <v>29000</v>
      </c>
      <c r="J1469" s="10" t="str">
        <f>IFERROR(MID(Table1[شرح],FIND("سهم",Table1[شرح])+4,FIND("به نرخ",Table1[شرح])-FIND("سهم",Table1[شرح])-5),"")</f>
        <v>گسترش سرمایه گذاری ایرانیان(وگستر1)</v>
      </c>
      <c r="K1469" s="10" t="str">
        <f>CHOOSE(MID(Table1[تاریخ],6,2),"فروردین","اردیبهشت","خرداد","تیر","مرداد","شهریور","مهر","آبان","آذر","دی","بهمن","اسفند")</f>
        <v>دی</v>
      </c>
      <c r="L1469" s="10" t="str">
        <f>LEFT(Table1[[#All],[تاریخ]],4)</f>
        <v>1398</v>
      </c>
      <c r="M1469" s="13" t="str">
        <f>Table1[سال]&amp;"-"&amp;Table1[ماه]</f>
        <v>1398-دی</v>
      </c>
      <c r="N1469" s="9"/>
    </row>
    <row r="1470" spans="1:14" ht="15.75" x14ac:dyDescent="0.25">
      <c r="A1470" s="17" t="str">
        <f>IF(AND(C1470&gt;='گزارش روزانه'!$F$2,C1470&lt;='گزارش روزانه'!$F$4,J1470='گزارش روزانه'!$D$6),MAX($A$1:A1469)+1,"")</f>
        <v/>
      </c>
      <c r="B1470" s="10">
        <v>1469</v>
      </c>
      <c r="C1470" s="10" t="s">
        <v>1392</v>
      </c>
      <c r="D1470" s="10" t="s">
        <v>1415</v>
      </c>
      <c r="E1470" s="11">
        <v>0</v>
      </c>
      <c r="F1470" s="11">
        <v>18343554</v>
      </c>
      <c r="G1470" s="11">
        <v>1652351287</v>
      </c>
      <c r="H14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0" s="10">
        <f>VALUE(IFERROR(MID(Table1[شرح],11,FIND("سهم",Table1[شرح])-11),0))</f>
        <v>3618</v>
      </c>
      <c r="J1470" s="10" t="str">
        <f>IFERROR(MID(Table1[شرح],FIND("سهم",Table1[شرح])+4,FIND("به نرخ",Table1[شرح])-FIND("سهم",Table1[شرح])-5),"")</f>
        <v>گسترش سرمایه گذاری ایرانیان(وگستر1)</v>
      </c>
      <c r="K1470" s="10" t="str">
        <f>CHOOSE(MID(Table1[تاریخ],6,2),"فروردین","اردیبهشت","خرداد","تیر","مرداد","شهریور","مهر","آبان","آذر","دی","بهمن","اسفند")</f>
        <v>دی</v>
      </c>
      <c r="L1470" s="10" t="str">
        <f>LEFT(Table1[[#All],[تاریخ]],4)</f>
        <v>1398</v>
      </c>
      <c r="M1470" s="13" t="str">
        <f>Table1[سال]&amp;"-"&amp;Table1[ماه]</f>
        <v>1398-دی</v>
      </c>
      <c r="N1470" s="9"/>
    </row>
    <row r="1471" spans="1:14" ht="15.75" x14ac:dyDescent="0.25">
      <c r="A1471" s="17" t="str">
        <f>IF(AND(C1471&gt;='گزارش روزانه'!$F$2,C1471&lt;='گزارش روزانه'!$F$4,J1471='گزارش روزانه'!$D$6),MAX($A$1:A1470)+1,"")</f>
        <v/>
      </c>
      <c r="B1471" s="10">
        <v>1470</v>
      </c>
      <c r="C1471" s="10" t="s">
        <v>1392</v>
      </c>
      <c r="D1471" s="10" t="s">
        <v>1416</v>
      </c>
      <c r="E1471" s="11">
        <v>0</v>
      </c>
      <c r="F1471" s="11">
        <v>6654420</v>
      </c>
      <c r="G1471" s="11">
        <v>1634007733</v>
      </c>
      <c r="H14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1" s="10">
        <f>VALUE(IFERROR(MID(Table1[شرح],11,FIND("سهم",Table1[شرح])-11),0))</f>
        <v>1313</v>
      </c>
      <c r="J1471" s="10" t="str">
        <f>IFERROR(MID(Table1[شرح],FIND("سهم",Table1[شرح])+4,FIND("به نرخ",Table1[شرح])-FIND("سهم",Table1[شرح])-5),"")</f>
        <v>گسترش سرمایه گذاری ایرانیان(وگستر1)</v>
      </c>
      <c r="K1471" s="10" t="str">
        <f>CHOOSE(MID(Table1[تاریخ],6,2),"فروردین","اردیبهشت","خرداد","تیر","مرداد","شهریور","مهر","آبان","آذر","دی","بهمن","اسفند")</f>
        <v>دی</v>
      </c>
      <c r="L1471" s="10" t="str">
        <f>LEFT(Table1[[#All],[تاریخ]],4)</f>
        <v>1398</v>
      </c>
      <c r="M1471" s="13" t="str">
        <f>Table1[سال]&amp;"-"&amp;Table1[ماه]</f>
        <v>1398-دی</v>
      </c>
      <c r="N1471" s="9"/>
    </row>
    <row r="1472" spans="1:14" ht="15.75" x14ac:dyDescent="0.25">
      <c r="A1472" s="17" t="str">
        <f>IF(AND(C1472&gt;='گزارش روزانه'!$F$2,C1472&lt;='گزارش روزانه'!$F$4,J1472='گزارش روزانه'!$D$6),MAX($A$1:A1471)+1,"")</f>
        <v/>
      </c>
      <c r="B1472" s="10">
        <v>1471</v>
      </c>
      <c r="C1472" s="10" t="s">
        <v>1392</v>
      </c>
      <c r="D1472" s="10" t="s">
        <v>1417</v>
      </c>
      <c r="E1472" s="11">
        <v>0</v>
      </c>
      <c r="F1472" s="11">
        <v>88459511</v>
      </c>
      <c r="G1472" s="11">
        <v>1627353313</v>
      </c>
      <c r="H14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2" s="10">
        <f>VALUE(IFERROR(MID(Table1[شرح],11,FIND("سهم",Table1[شرح])-11),0))</f>
        <v>17461</v>
      </c>
      <c r="J1472" s="10" t="str">
        <f>IFERROR(MID(Table1[شرح],FIND("سهم",Table1[شرح])+4,FIND("به نرخ",Table1[شرح])-FIND("سهم",Table1[شرح])-5),"")</f>
        <v>گسترش سرمایه گذاری ایرانیان(وگستر1)</v>
      </c>
      <c r="K1472" s="10" t="str">
        <f>CHOOSE(MID(Table1[تاریخ],6,2),"فروردین","اردیبهشت","خرداد","تیر","مرداد","شهریور","مهر","آبان","آذر","دی","بهمن","اسفند")</f>
        <v>دی</v>
      </c>
      <c r="L1472" s="10" t="str">
        <f>LEFT(Table1[[#All],[تاریخ]],4)</f>
        <v>1398</v>
      </c>
      <c r="M1472" s="13" t="str">
        <f>Table1[سال]&amp;"-"&amp;Table1[ماه]</f>
        <v>1398-دی</v>
      </c>
      <c r="N1472" s="9"/>
    </row>
    <row r="1473" spans="1:14" ht="15.75" x14ac:dyDescent="0.25">
      <c r="A1473" s="17" t="str">
        <f>IF(AND(C1473&gt;='گزارش روزانه'!$F$2,C1473&lt;='گزارش روزانه'!$F$4,J1473='گزارش روزانه'!$D$6),MAX($A$1:A1472)+1,"")</f>
        <v/>
      </c>
      <c r="B1473" s="10">
        <v>1472</v>
      </c>
      <c r="C1473" s="10" t="s">
        <v>1392</v>
      </c>
      <c r="D1473" s="10" t="s">
        <v>1418</v>
      </c>
      <c r="E1473" s="11">
        <v>0</v>
      </c>
      <c r="F1473" s="11">
        <v>136353284</v>
      </c>
      <c r="G1473" s="11">
        <v>1538893802</v>
      </c>
      <c r="H14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3" s="10">
        <f>VALUE(IFERROR(MID(Table1[شرح],11,FIND("سهم",Table1[شرح])-11),0))</f>
        <v>26920</v>
      </c>
      <c r="J1473" s="10" t="str">
        <f>IFERROR(MID(Table1[شرح],FIND("سهم",Table1[شرح])+4,FIND("به نرخ",Table1[شرح])-FIND("سهم",Table1[شرح])-5),"")</f>
        <v>گسترش سرمایه گذاری ایرانیان(وگستر1)</v>
      </c>
      <c r="K1473" s="10" t="str">
        <f>CHOOSE(MID(Table1[تاریخ],6,2),"فروردین","اردیبهشت","خرداد","تیر","مرداد","شهریور","مهر","آبان","آذر","دی","بهمن","اسفند")</f>
        <v>دی</v>
      </c>
      <c r="L1473" s="10" t="str">
        <f>LEFT(Table1[[#All],[تاریخ]],4)</f>
        <v>1398</v>
      </c>
      <c r="M1473" s="13" t="str">
        <f>Table1[سال]&amp;"-"&amp;Table1[ماه]</f>
        <v>1398-دی</v>
      </c>
      <c r="N1473" s="9"/>
    </row>
    <row r="1474" spans="1:14" ht="15.75" x14ac:dyDescent="0.25">
      <c r="A1474" s="17" t="str">
        <f>IF(AND(C1474&gt;='گزارش روزانه'!$F$2,C1474&lt;='گزارش روزانه'!$F$4,J1474='گزارش روزانه'!$D$6),MAX($A$1:A1473)+1,"")</f>
        <v/>
      </c>
      <c r="B1474" s="10">
        <v>1473</v>
      </c>
      <c r="C1474" s="10" t="s">
        <v>1392</v>
      </c>
      <c r="D1474" s="10" t="s">
        <v>1419</v>
      </c>
      <c r="E1474" s="11">
        <v>0</v>
      </c>
      <c r="F1474" s="11">
        <v>202446725</v>
      </c>
      <c r="G1474" s="11">
        <v>1402540518</v>
      </c>
      <c r="H14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4" s="10">
        <f>VALUE(IFERROR(MID(Table1[شرح],11,FIND("سهم",Table1[شرح])-11),0))</f>
        <v>40000</v>
      </c>
      <c r="J1474" s="10" t="str">
        <f>IFERROR(MID(Table1[شرح],FIND("سهم",Table1[شرح])+4,FIND("به نرخ",Table1[شرح])-FIND("سهم",Table1[شرح])-5),"")</f>
        <v>گسترش سرمایه گذاری ایرانیان(وگستر1)</v>
      </c>
      <c r="K1474" s="10" t="str">
        <f>CHOOSE(MID(Table1[تاریخ],6,2),"فروردین","اردیبهشت","خرداد","تیر","مرداد","شهریور","مهر","آبان","آذر","دی","بهمن","اسفند")</f>
        <v>دی</v>
      </c>
      <c r="L1474" s="10" t="str">
        <f>LEFT(Table1[[#All],[تاریخ]],4)</f>
        <v>1398</v>
      </c>
      <c r="M1474" s="13" t="str">
        <f>Table1[سال]&amp;"-"&amp;Table1[ماه]</f>
        <v>1398-دی</v>
      </c>
      <c r="N1474" s="9"/>
    </row>
    <row r="1475" spans="1:14" ht="15.75" x14ac:dyDescent="0.25">
      <c r="A1475" s="17" t="str">
        <f>IF(AND(C1475&gt;='گزارش روزانه'!$F$2,C1475&lt;='گزارش روزانه'!$F$4,J1475='گزارش روزانه'!$D$6),MAX($A$1:A1474)+1,"")</f>
        <v/>
      </c>
      <c r="B1475" s="10">
        <v>1474</v>
      </c>
      <c r="C1475" s="10" t="s">
        <v>1392</v>
      </c>
      <c r="D1475" s="10" t="s">
        <v>1420</v>
      </c>
      <c r="E1475" s="11">
        <v>0</v>
      </c>
      <c r="F1475" s="11">
        <v>250478801</v>
      </c>
      <c r="G1475" s="11">
        <v>1200093793</v>
      </c>
      <c r="H14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5" s="10">
        <f>VALUE(IFERROR(MID(Table1[شرح],11,FIND("سهم",Table1[شرح])-11),0))</f>
        <v>49500</v>
      </c>
      <c r="J1475" s="10" t="str">
        <f>IFERROR(MID(Table1[شرح],FIND("سهم",Table1[شرح])+4,FIND("به نرخ",Table1[شرح])-FIND("سهم",Table1[شرح])-5),"")</f>
        <v>گسترش سرمایه گذاری ایرانیان(وگستر1)</v>
      </c>
      <c r="K1475" s="10" t="str">
        <f>CHOOSE(MID(Table1[تاریخ],6,2),"فروردین","اردیبهشت","خرداد","تیر","مرداد","شهریور","مهر","آبان","آذر","دی","بهمن","اسفند")</f>
        <v>دی</v>
      </c>
      <c r="L1475" s="10" t="str">
        <f>LEFT(Table1[[#All],[تاریخ]],4)</f>
        <v>1398</v>
      </c>
      <c r="M1475" s="13" t="str">
        <f>Table1[سال]&amp;"-"&amp;Table1[ماه]</f>
        <v>1398-دی</v>
      </c>
      <c r="N1475" s="9"/>
    </row>
    <row r="1476" spans="1:14" ht="15.75" x14ac:dyDescent="0.25">
      <c r="A1476" s="17" t="str">
        <f>IF(AND(C1476&gt;='گزارش روزانه'!$F$2,C1476&lt;='گزارش روزانه'!$F$4,J1476='گزارش روزانه'!$D$6),MAX($A$1:A1475)+1,"")</f>
        <v/>
      </c>
      <c r="B1476" s="10">
        <v>1475</v>
      </c>
      <c r="C1476" s="10" t="s">
        <v>1392</v>
      </c>
      <c r="D1476" s="10" t="s">
        <v>1421</v>
      </c>
      <c r="E1476" s="11">
        <v>0</v>
      </c>
      <c r="F1476" s="11">
        <v>10104513</v>
      </c>
      <c r="G1476" s="11">
        <v>949614992</v>
      </c>
      <c r="H14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6" s="10">
        <f>VALUE(IFERROR(MID(Table1[شرح],11,FIND("سهم",Table1[شرح])-11),0))</f>
        <v>2000</v>
      </c>
      <c r="J1476" s="10" t="str">
        <f>IFERROR(MID(Table1[شرح],FIND("سهم",Table1[شرح])+4,FIND("به نرخ",Table1[شرح])-FIND("سهم",Table1[شرح])-5),"")</f>
        <v>گسترش سرمایه گذاری ایرانیان(وگستر1)</v>
      </c>
      <c r="K1476" s="10" t="str">
        <f>CHOOSE(MID(Table1[تاریخ],6,2),"فروردین","اردیبهشت","خرداد","تیر","مرداد","شهریور","مهر","آبان","آذر","دی","بهمن","اسفند")</f>
        <v>دی</v>
      </c>
      <c r="L1476" s="10" t="str">
        <f>LEFT(Table1[[#All],[تاریخ]],4)</f>
        <v>1398</v>
      </c>
      <c r="M1476" s="13" t="str">
        <f>Table1[سال]&amp;"-"&amp;Table1[ماه]</f>
        <v>1398-دی</v>
      </c>
      <c r="N1476" s="9"/>
    </row>
    <row r="1477" spans="1:14" ht="15.75" x14ac:dyDescent="0.25">
      <c r="A1477" s="17" t="str">
        <f>IF(AND(C1477&gt;='گزارش روزانه'!$F$2,C1477&lt;='گزارش روزانه'!$F$4,J1477='گزارش روزانه'!$D$6),MAX($A$1:A1476)+1,"")</f>
        <v/>
      </c>
      <c r="B1477" s="10">
        <v>1476</v>
      </c>
      <c r="C1477" s="10" t="s">
        <v>1392</v>
      </c>
      <c r="D1477" s="10" t="s">
        <v>1422</v>
      </c>
      <c r="E1477" s="11">
        <v>0</v>
      </c>
      <c r="F1477" s="11">
        <v>288604045</v>
      </c>
      <c r="G1477" s="11">
        <v>939510479</v>
      </c>
      <c r="H14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7" s="10">
        <f>VALUE(IFERROR(MID(Table1[شرح],11,FIND("سهم",Table1[شرح])-11),0))</f>
        <v>57135</v>
      </c>
      <c r="J1477" s="10" t="str">
        <f>IFERROR(MID(Table1[شرح],FIND("سهم",Table1[شرح])+4,FIND("به نرخ",Table1[شرح])-FIND("سهم",Table1[شرح])-5),"")</f>
        <v>گسترش سرمایه گذاری ایرانیان(وگستر1)</v>
      </c>
      <c r="K1477" s="10" t="str">
        <f>CHOOSE(MID(Table1[تاریخ],6,2),"فروردین","اردیبهشت","خرداد","تیر","مرداد","شهریور","مهر","آبان","آذر","دی","بهمن","اسفند")</f>
        <v>دی</v>
      </c>
      <c r="L1477" s="10" t="str">
        <f>LEFT(Table1[[#All],[تاریخ]],4)</f>
        <v>1398</v>
      </c>
      <c r="M1477" s="13" t="str">
        <f>Table1[سال]&amp;"-"&amp;Table1[ماه]</f>
        <v>1398-دی</v>
      </c>
      <c r="N1477" s="9"/>
    </row>
    <row r="1478" spans="1:14" ht="15.75" x14ac:dyDescent="0.25">
      <c r="A1478" s="17" t="str">
        <f>IF(AND(C1478&gt;='گزارش روزانه'!$F$2,C1478&lt;='گزارش روزانه'!$F$4,J1478='گزارش روزانه'!$D$6),MAX($A$1:A1477)+1,"")</f>
        <v/>
      </c>
      <c r="B1478" s="10">
        <v>1477</v>
      </c>
      <c r="C1478" s="10" t="s">
        <v>1392</v>
      </c>
      <c r="D1478" s="10" t="s">
        <v>1423</v>
      </c>
      <c r="E1478" s="11">
        <v>0</v>
      </c>
      <c r="F1478" s="11">
        <v>230797585</v>
      </c>
      <c r="G1478" s="11">
        <v>650906434</v>
      </c>
      <c r="H14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8" s="10">
        <f>VALUE(IFERROR(MID(Table1[شرح],11,FIND("سهم",Table1[شرح])-11),0))</f>
        <v>45700</v>
      </c>
      <c r="J1478" s="10" t="str">
        <f>IFERROR(MID(Table1[شرح],FIND("سهم",Table1[شرح])+4,FIND("به نرخ",Table1[شرح])-FIND("سهم",Table1[شرح])-5),"")</f>
        <v>گسترش سرمایه گذاری ایرانیان(وگستر1)</v>
      </c>
      <c r="K1478" s="10" t="str">
        <f>CHOOSE(MID(Table1[تاریخ],6,2),"فروردین","اردیبهشت","خرداد","تیر","مرداد","شهریور","مهر","آبان","آذر","دی","بهمن","اسفند")</f>
        <v>دی</v>
      </c>
      <c r="L1478" s="10" t="str">
        <f>LEFT(Table1[[#All],[تاریخ]],4)</f>
        <v>1398</v>
      </c>
      <c r="M1478" s="13" t="str">
        <f>Table1[سال]&amp;"-"&amp;Table1[ماه]</f>
        <v>1398-دی</v>
      </c>
      <c r="N1478" s="9"/>
    </row>
    <row r="1479" spans="1:14" ht="15.75" x14ac:dyDescent="0.25">
      <c r="A1479" s="17" t="str">
        <f>IF(AND(C1479&gt;='گزارش روزانه'!$F$2,C1479&lt;='گزارش روزانه'!$F$4,J1479='گزارش روزانه'!$D$6),MAX($A$1:A1478)+1,"")</f>
        <v/>
      </c>
      <c r="B1479" s="10">
        <v>1478</v>
      </c>
      <c r="C1479" s="10" t="s">
        <v>1392</v>
      </c>
      <c r="D1479" s="10" t="s">
        <v>1424</v>
      </c>
      <c r="E1479" s="11">
        <v>0</v>
      </c>
      <c r="F1479" s="11">
        <v>6068054</v>
      </c>
      <c r="G1479" s="11">
        <v>420108849</v>
      </c>
      <c r="H14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79" s="10">
        <f>VALUE(IFERROR(MID(Table1[شرح],11,FIND("سهم",Table1[شرح])-11),0))</f>
        <v>1202</v>
      </c>
      <c r="J1479" s="10" t="str">
        <f>IFERROR(MID(Table1[شرح],FIND("سهم",Table1[شرح])+4,FIND("به نرخ",Table1[شرح])-FIND("سهم",Table1[شرح])-5),"")</f>
        <v>گسترش سرمایه گذاری ایرانیان(وگستر1)</v>
      </c>
      <c r="K1479" s="10" t="str">
        <f>CHOOSE(MID(Table1[تاریخ],6,2),"فروردین","اردیبهشت","خرداد","تیر","مرداد","شهریور","مهر","آبان","آذر","دی","بهمن","اسفند")</f>
        <v>دی</v>
      </c>
      <c r="L1479" s="10" t="str">
        <f>LEFT(Table1[[#All],[تاریخ]],4)</f>
        <v>1398</v>
      </c>
      <c r="M1479" s="13" t="str">
        <f>Table1[سال]&amp;"-"&amp;Table1[ماه]</f>
        <v>1398-دی</v>
      </c>
      <c r="N1479" s="9"/>
    </row>
    <row r="1480" spans="1:14" ht="15.75" x14ac:dyDescent="0.25">
      <c r="A1480" s="17" t="str">
        <f>IF(AND(C1480&gt;='گزارش روزانه'!$F$2,C1480&lt;='گزارش روزانه'!$F$4,J1480='گزارش روزانه'!$D$6),MAX($A$1:A1479)+1,"")</f>
        <v/>
      </c>
      <c r="B1480" s="10">
        <v>1479</v>
      </c>
      <c r="C1480" s="10" t="s">
        <v>1392</v>
      </c>
      <c r="D1480" s="10" t="s">
        <v>1425</v>
      </c>
      <c r="E1480" s="11">
        <v>0</v>
      </c>
      <c r="F1480" s="11">
        <v>246298356</v>
      </c>
      <c r="G1480" s="11">
        <v>414040795</v>
      </c>
      <c r="H14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80" s="10">
        <f>VALUE(IFERROR(MID(Table1[شرح],11,FIND("سهم",Table1[شرح])-11),0))</f>
        <v>48798</v>
      </c>
      <c r="J1480" s="10" t="str">
        <f>IFERROR(MID(Table1[شرح],FIND("سهم",Table1[شرح])+4,FIND("به نرخ",Table1[شرح])-FIND("سهم",Table1[شرح])-5),"")</f>
        <v>گسترش سرمایه گذاری ایرانیان(وگستر1)</v>
      </c>
      <c r="K1480" s="10" t="str">
        <f>CHOOSE(MID(Table1[تاریخ],6,2),"فروردین","اردیبهشت","خرداد","تیر","مرداد","شهریور","مهر","آبان","آذر","دی","بهمن","اسفند")</f>
        <v>دی</v>
      </c>
      <c r="L1480" s="10" t="str">
        <f>LEFT(Table1[[#All],[تاریخ]],4)</f>
        <v>1398</v>
      </c>
      <c r="M1480" s="13" t="str">
        <f>Table1[سال]&amp;"-"&amp;Table1[ماه]</f>
        <v>1398-دی</v>
      </c>
      <c r="N1480" s="9"/>
    </row>
    <row r="1481" spans="1:14" ht="15.75" x14ac:dyDescent="0.25">
      <c r="A1481" s="17" t="str">
        <f>IF(AND(C1481&gt;='گزارش روزانه'!$F$2,C1481&lt;='گزارش روزانه'!$F$4,J1481='گزارش روزانه'!$D$6),MAX($A$1:A1480)+1,"")</f>
        <v/>
      </c>
      <c r="B1481" s="10">
        <v>1480</v>
      </c>
      <c r="C1481" s="10" t="s">
        <v>1392</v>
      </c>
      <c r="D1481" s="10" t="s">
        <v>1426</v>
      </c>
      <c r="E1481" s="11">
        <v>0</v>
      </c>
      <c r="F1481" s="11">
        <v>15118148</v>
      </c>
      <c r="G1481" s="11">
        <v>167742439</v>
      </c>
      <c r="H14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81" s="10">
        <f>VALUE(IFERROR(MID(Table1[شرح],11,FIND("سهم",Table1[شرح])-11),0))</f>
        <v>3000</v>
      </c>
      <c r="J1481" s="10" t="str">
        <f>IFERROR(MID(Table1[شرح],FIND("سهم",Table1[شرح])+4,FIND("به نرخ",Table1[شرح])-FIND("سهم",Table1[شرح])-5),"")</f>
        <v>گسترش سرمایه گذاری ایرانیان(وگستر1)</v>
      </c>
      <c r="K1481" s="10" t="str">
        <f>CHOOSE(MID(Table1[تاریخ],6,2),"فروردین","اردیبهشت","خرداد","تیر","مرداد","شهریور","مهر","آبان","آذر","دی","بهمن","اسفند")</f>
        <v>دی</v>
      </c>
      <c r="L1481" s="10" t="str">
        <f>LEFT(Table1[[#All],[تاریخ]],4)</f>
        <v>1398</v>
      </c>
      <c r="M1481" s="13" t="str">
        <f>Table1[سال]&amp;"-"&amp;Table1[ماه]</f>
        <v>1398-دی</v>
      </c>
      <c r="N1481" s="9"/>
    </row>
    <row r="1482" spans="1:14" ht="15.75" x14ac:dyDescent="0.25">
      <c r="A1482" s="17" t="str">
        <f>IF(AND(C1482&gt;='گزارش روزانه'!$F$2,C1482&lt;='گزارش روزانه'!$F$4,J1482='گزارش روزانه'!$D$6),MAX($A$1:A1481)+1,"")</f>
        <v/>
      </c>
      <c r="B1482" s="10">
        <v>1481</v>
      </c>
      <c r="C1482" s="10" t="s">
        <v>1392</v>
      </c>
      <c r="D1482" s="10" t="s">
        <v>1427</v>
      </c>
      <c r="E1482" s="11">
        <v>0</v>
      </c>
      <c r="F1482" s="11">
        <v>5033448</v>
      </c>
      <c r="G1482" s="11">
        <v>152624291</v>
      </c>
      <c r="H14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82" s="10">
        <f>VALUE(IFERROR(MID(Table1[شرح],11,FIND("سهم",Table1[شرح])-11),0))</f>
        <v>1000</v>
      </c>
      <c r="J1482" s="10" t="str">
        <f>IFERROR(MID(Table1[شرح],FIND("سهم",Table1[شرح])+4,FIND("به نرخ",Table1[شرح])-FIND("سهم",Table1[شرح])-5),"")</f>
        <v>گسترش سرمایه گذاری ایرانیان(وگستر1)</v>
      </c>
      <c r="K1482" s="10" t="str">
        <f>CHOOSE(MID(Table1[تاریخ],6,2),"فروردین","اردیبهشت","خرداد","تیر","مرداد","شهریور","مهر","آبان","آذر","دی","بهمن","اسفند")</f>
        <v>دی</v>
      </c>
      <c r="L1482" s="10" t="str">
        <f>LEFT(Table1[[#All],[تاریخ]],4)</f>
        <v>1398</v>
      </c>
      <c r="M1482" s="13" t="str">
        <f>Table1[سال]&amp;"-"&amp;Table1[ماه]</f>
        <v>1398-دی</v>
      </c>
      <c r="N1482" s="9"/>
    </row>
    <row r="1483" spans="1:14" ht="15.75" x14ac:dyDescent="0.25">
      <c r="A1483" s="17" t="str">
        <f>IF(AND(C1483&gt;='گزارش روزانه'!$F$2,C1483&lt;='گزارش روزانه'!$F$4,J1483='گزارش روزانه'!$D$6),MAX($A$1:A1482)+1,"")</f>
        <v/>
      </c>
      <c r="B1483" s="10">
        <v>1482</v>
      </c>
      <c r="C1483" s="10" t="s">
        <v>1392</v>
      </c>
      <c r="D1483" s="10" t="s">
        <v>1428</v>
      </c>
      <c r="E1483" s="11">
        <v>0</v>
      </c>
      <c r="F1483" s="11">
        <v>10064904</v>
      </c>
      <c r="G1483" s="11">
        <v>147590843</v>
      </c>
      <c r="H14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83" s="10">
        <f>VALUE(IFERROR(MID(Table1[شرح],11,FIND("سهم",Table1[شرح])-11),0))</f>
        <v>2000</v>
      </c>
      <c r="J1483" s="10" t="str">
        <f>IFERROR(MID(Table1[شرح],FIND("سهم",Table1[شرح])+4,FIND("به نرخ",Table1[شرح])-FIND("سهم",Table1[شرح])-5),"")</f>
        <v>گسترش سرمایه گذاری ایرانیان(وگستر1)</v>
      </c>
      <c r="K1483" s="10" t="str">
        <f>CHOOSE(MID(Table1[تاریخ],6,2),"فروردین","اردیبهشت","خرداد","تیر","مرداد","شهریور","مهر","آبان","آذر","دی","بهمن","اسفند")</f>
        <v>دی</v>
      </c>
      <c r="L1483" s="10" t="str">
        <f>LEFT(Table1[[#All],[تاریخ]],4)</f>
        <v>1398</v>
      </c>
      <c r="M1483" s="13" t="str">
        <f>Table1[سال]&amp;"-"&amp;Table1[ماه]</f>
        <v>1398-دی</v>
      </c>
      <c r="N1483" s="9"/>
    </row>
    <row r="1484" spans="1:14" ht="15.75" x14ac:dyDescent="0.25">
      <c r="A1484" s="17" t="str">
        <f>IF(AND(C1484&gt;='گزارش روزانه'!$F$2,C1484&lt;='گزارش روزانه'!$F$4,J1484='گزارش روزانه'!$D$6),MAX($A$1:A1483)+1,"")</f>
        <v/>
      </c>
      <c r="B1484" s="10">
        <v>1483</v>
      </c>
      <c r="C1484" s="10" t="s">
        <v>1392</v>
      </c>
      <c r="D1484" s="10" t="s">
        <v>1429</v>
      </c>
      <c r="E1484" s="11">
        <v>0</v>
      </c>
      <c r="F1484" s="11">
        <v>398682871</v>
      </c>
      <c r="G1484" s="11">
        <v>137525939</v>
      </c>
      <c r="H14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84" s="10">
        <f>VALUE(IFERROR(MID(Table1[شرح],11,FIND("سهم",Table1[شرح])-11),0))</f>
        <v>79238</v>
      </c>
      <c r="J1484" s="10" t="str">
        <f>IFERROR(MID(Table1[شرح],FIND("سهم",Table1[شرح])+4,FIND("به نرخ",Table1[شرح])-FIND("سهم",Table1[شرح])-5),"")</f>
        <v>گسترش سرمایه گذاری ایرانیان(وگستر1)</v>
      </c>
      <c r="K1484" s="10" t="str">
        <f>CHOOSE(MID(Table1[تاریخ],6,2),"فروردین","اردیبهشت","خرداد","تیر","مرداد","شهریور","مهر","آبان","آذر","دی","بهمن","اسفند")</f>
        <v>دی</v>
      </c>
      <c r="L1484" s="10" t="str">
        <f>LEFT(Table1[[#All],[تاریخ]],4)</f>
        <v>1398</v>
      </c>
      <c r="M1484" s="13" t="str">
        <f>Table1[سال]&amp;"-"&amp;Table1[ماه]</f>
        <v>1398-دی</v>
      </c>
      <c r="N1484" s="9"/>
    </row>
    <row r="1485" spans="1:14" ht="15.75" x14ac:dyDescent="0.25">
      <c r="A1485" s="17" t="str">
        <f>IF(AND(C1485&gt;='گزارش روزانه'!$F$2,C1485&lt;='گزارش روزانه'!$F$4,J1485='گزارش روزانه'!$D$6),MAX($A$1:A1484)+1,"")</f>
        <v/>
      </c>
      <c r="B1485" s="10">
        <v>1484</v>
      </c>
      <c r="C1485" s="10" t="s">
        <v>1392</v>
      </c>
      <c r="D1485" s="10" t="s">
        <v>1430</v>
      </c>
      <c r="E1485" s="11">
        <v>0</v>
      </c>
      <c r="F1485" s="11">
        <v>138840982</v>
      </c>
      <c r="G1485" s="11">
        <v>-261156932</v>
      </c>
      <c r="H14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485" s="10">
        <f>VALUE(IFERROR(MID(Table1[شرح],11,FIND("سهم",Table1[شرح])-11),0))</f>
        <v>27600</v>
      </c>
      <c r="J1485" s="10" t="str">
        <f>IFERROR(MID(Table1[شرح],FIND("سهم",Table1[شرح])+4,FIND("به نرخ",Table1[شرح])-FIND("سهم",Table1[شرح])-5),"")</f>
        <v>گسترش سرمایه گذاری ایرانیان(وگستر1)</v>
      </c>
      <c r="K1485" s="10" t="str">
        <f>CHOOSE(MID(Table1[تاریخ],6,2),"فروردین","اردیبهشت","خرداد","تیر","مرداد","شهریور","مهر","آبان","آذر","دی","بهمن","اسفند")</f>
        <v>دی</v>
      </c>
      <c r="L1485" s="10" t="str">
        <f>LEFT(Table1[[#All],[تاریخ]],4)</f>
        <v>1398</v>
      </c>
      <c r="M1485" s="13" t="str">
        <f>Table1[سال]&amp;"-"&amp;Table1[ماه]</f>
        <v>1398-دی</v>
      </c>
      <c r="N1485" s="9"/>
    </row>
    <row r="1486" spans="1:14" ht="15.75" x14ac:dyDescent="0.25">
      <c r="A1486" s="17" t="str">
        <f>IF(AND(C1486&gt;='گزارش روزانه'!$F$2,C1486&lt;='گزارش روزانه'!$F$4,J1486='گزارش روزانه'!$D$6),MAX($A$1:A1485)+1,"")</f>
        <v/>
      </c>
      <c r="B1486" s="10">
        <v>1485</v>
      </c>
      <c r="C1486" s="10" t="s">
        <v>1358</v>
      </c>
      <c r="D1486" s="10" t="s">
        <v>1359</v>
      </c>
      <c r="E1486" s="11">
        <v>30055831</v>
      </c>
      <c r="F1486" s="11">
        <v>0</v>
      </c>
      <c r="G1486" s="11">
        <v>2528986858</v>
      </c>
      <c r="H14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86" s="10">
        <f>VALUE(IFERROR(MID(Table1[شرح],11,FIND("سهم",Table1[شرح])-11),0))</f>
        <v>10000</v>
      </c>
      <c r="J1486" s="10" t="str">
        <f>IFERROR(MID(Table1[شرح],FIND("سهم",Table1[شرح])+4,FIND("به نرخ",Table1[شرح])-FIND("سهم",Table1[شرح])-5),"")</f>
        <v>توسعه مولد نیروگاهی جهرم(بجهرم1)</v>
      </c>
      <c r="K1486" s="10" t="str">
        <f>CHOOSE(MID(Table1[تاریخ],6,2),"فروردین","اردیبهشت","خرداد","تیر","مرداد","شهریور","مهر","آبان","آذر","دی","بهمن","اسفند")</f>
        <v>دی</v>
      </c>
      <c r="L1486" s="10" t="str">
        <f>LEFT(Table1[[#All],[تاریخ]],4)</f>
        <v>1398</v>
      </c>
      <c r="M1486" s="13" t="str">
        <f>Table1[سال]&amp;"-"&amp;Table1[ماه]</f>
        <v>1398-دی</v>
      </c>
      <c r="N1486" s="9"/>
    </row>
    <row r="1487" spans="1:14" ht="15.75" x14ac:dyDescent="0.25">
      <c r="A1487" s="17" t="str">
        <f>IF(AND(C1487&gt;='گزارش روزانه'!$F$2,C1487&lt;='گزارش روزانه'!$F$4,J1487='گزارش روزانه'!$D$6),MAX($A$1:A1486)+1,"")</f>
        <v/>
      </c>
      <c r="B1487" s="10">
        <v>1486</v>
      </c>
      <c r="C1487" s="10" t="s">
        <v>1358</v>
      </c>
      <c r="D1487" s="10" t="s">
        <v>1360</v>
      </c>
      <c r="E1487" s="11">
        <v>690423120</v>
      </c>
      <c r="F1487" s="11">
        <v>0</v>
      </c>
      <c r="G1487" s="11">
        <v>2559042689</v>
      </c>
      <c r="H14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87" s="10">
        <f>VALUE(IFERROR(MID(Table1[شرح],11,FIND("سهم",Table1[شرح])-11),0))</f>
        <v>232984</v>
      </c>
      <c r="J1487" s="10" t="str">
        <f>IFERROR(MID(Table1[شرح],FIND("سهم",Table1[شرح])+4,FIND("به نرخ",Table1[شرح])-FIND("سهم",Table1[شرح])-5),"")</f>
        <v>توسعه مولد نیروگاهی جهرم(بجهرم1)</v>
      </c>
      <c r="K1487" s="10" t="str">
        <f>CHOOSE(MID(Table1[تاریخ],6,2),"فروردین","اردیبهشت","خرداد","تیر","مرداد","شهریور","مهر","آبان","آذر","دی","بهمن","اسفند")</f>
        <v>دی</v>
      </c>
      <c r="L1487" s="10" t="str">
        <f>LEFT(Table1[[#All],[تاریخ]],4)</f>
        <v>1398</v>
      </c>
      <c r="M1487" s="13" t="str">
        <f>Table1[سال]&amp;"-"&amp;Table1[ماه]</f>
        <v>1398-دی</v>
      </c>
      <c r="N1487" s="9"/>
    </row>
    <row r="1488" spans="1:14" ht="15.75" x14ac:dyDescent="0.25">
      <c r="A1488" s="17" t="str">
        <f>IF(AND(C1488&gt;='گزارش روزانه'!$F$2,C1488&lt;='گزارش روزانه'!$F$4,J1488='گزارش روزانه'!$D$6),MAX($A$1:A1487)+1,"")</f>
        <v/>
      </c>
      <c r="B1488" s="10">
        <v>1487</v>
      </c>
      <c r="C1488" s="10" t="s">
        <v>1358</v>
      </c>
      <c r="D1488" s="10" t="s">
        <v>1361</v>
      </c>
      <c r="E1488" s="11">
        <v>454705861</v>
      </c>
      <c r="F1488" s="11">
        <v>0</v>
      </c>
      <c r="G1488" s="11">
        <v>3249465809</v>
      </c>
      <c r="H14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88" s="10">
        <f>VALUE(IFERROR(MID(Table1[شرح],11,FIND("سهم",Table1[شرح])-11),0))</f>
        <v>153493</v>
      </c>
      <c r="J1488" s="10" t="str">
        <f>IFERROR(MID(Table1[شرح],FIND("سهم",Table1[شرح])+4,FIND("به نرخ",Table1[شرح])-FIND("سهم",Table1[شرح])-5),"")</f>
        <v>توسعه مولد نیروگاهی جهرم(بجهرم1)</v>
      </c>
      <c r="K1488" s="10" t="str">
        <f>CHOOSE(MID(Table1[تاریخ],6,2),"فروردین","اردیبهشت","خرداد","تیر","مرداد","شهریور","مهر","آبان","آذر","دی","بهمن","اسفند")</f>
        <v>دی</v>
      </c>
      <c r="L1488" s="10" t="str">
        <f>LEFT(Table1[[#All],[تاریخ]],4)</f>
        <v>1398</v>
      </c>
      <c r="M1488" s="13" t="str">
        <f>Table1[سال]&amp;"-"&amp;Table1[ماه]</f>
        <v>1398-دی</v>
      </c>
      <c r="N1488" s="9"/>
    </row>
    <row r="1489" spans="1:14" ht="15.75" x14ac:dyDescent="0.25">
      <c r="A1489" s="17" t="str">
        <f>IF(AND(C1489&gt;='گزارش روزانه'!$F$2,C1489&lt;='گزارش روزانه'!$F$4,J1489='گزارش روزانه'!$D$6),MAX($A$1:A1488)+1,"")</f>
        <v/>
      </c>
      <c r="B1489" s="10">
        <v>1488</v>
      </c>
      <c r="C1489" s="10" t="s">
        <v>1358</v>
      </c>
      <c r="D1489" s="10" t="s">
        <v>1362</v>
      </c>
      <c r="E1489" s="11">
        <v>36854410</v>
      </c>
      <c r="F1489" s="11">
        <v>0</v>
      </c>
      <c r="G1489" s="11">
        <v>3704171670</v>
      </c>
      <c r="H14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89" s="10">
        <f>VALUE(IFERROR(MID(Table1[شرح],11,FIND("سهم",Table1[شرح])-11),0))</f>
        <v>12445</v>
      </c>
      <c r="J1489" s="10" t="str">
        <f>IFERROR(MID(Table1[شرح],FIND("سهم",Table1[شرح])+4,FIND("به نرخ",Table1[شرح])-FIND("سهم",Table1[شرح])-5),"")</f>
        <v>توسعه مولد نیروگاهی جهرم(بجهرم1)</v>
      </c>
      <c r="K1489" s="10" t="str">
        <f>CHOOSE(MID(Table1[تاریخ],6,2),"فروردین","اردیبهشت","خرداد","تیر","مرداد","شهریور","مهر","آبان","آذر","دی","بهمن","اسفند")</f>
        <v>دی</v>
      </c>
      <c r="L1489" s="10" t="str">
        <f>LEFT(Table1[[#All],[تاریخ]],4)</f>
        <v>1398</v>
      </c>
      <c r="M1489" s="13" t="str">
        <f>Table1[سال]&amp;"-"&amp;Table1[ماه]</f>
        <v>1398-دی</v>
      </c>
      <c r="N1489" s="9"/>
    </row>
    <row r="1490" spans="1:14" ht="15.75" x14ac:dyDescent="0.25">
      <c r="A1490" s="17" t="str">
        <f>IF(AND(C1490&gt;='گزارش روزانه'!$F$2,C1490&lt;='گزارش روزانه'!$F$4,J1490='گزارش روزانه'!$D$6),MAX($A$1:A1489)+1,"")</f>
        <v/>
      </c>
      <c r="B1490" s="10">
        <v>1489</v>
      </c>
      <c r="C1490" s="10" t="s">
        <v>1358</v>
      </c>
      <c r="D1490" s="10" t="s">
        <v>1363</v>
      </c>
      <c r="E1490" s="11">
        <v>62398869</v>
      </c>
      <c r="F1490" s="11">
        <v>0</v>
      </c>
      <c r="G1490" s="11">
        <v>3741026080</v>
      </c>
      <c r="H14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0" s="10">
        <f>VALUE(IFERROR(MID(Table1[شرح],11,FIND("سهم",Table1[شرح])-11),0))</f>
        <v>21078</v>
      </c>
      <c r="J1490" s="10" t="str">
        <f>IFERROR(MID(Table1[شرح],FIND("سهم",Table1[شرح])+4,FIND("به نرخ",Table1[شرح])-FIND("سهم",Table1[شرح])-5),"")</f>
        <v>توسعه مولد نیروگاهی جهرم(بجهرم1)</v>
      </c>
      <c r="K1490" s="10" t="str">
        <f>CHOOSE(MID(Table1[تاریخ],6,2),"فروردین","اردیبهشت","خرداد","تیر","مرداد","شهریور","مهر","آبان","آذر","دی","بهمن","اسفند")</f>
        <v>دی</v>
      </c>
      <c r="L1490" s="10" t="str">
        <f>LEFT(Table1[[#All],[تاریخ]],4)</f>
        <v>1398</v>
      </c>
      <c r="M1490" s="13" t="str">
        <f>Table1[سال]&amp;"-"&amp;Table1[ماه]</f>
        <v>1398-دی</v>
      </c>
      <c r="N1490" s="9"/>
    </row>
    <row r="1491" spans="1:14" ht="15.75" x14ac:dyDescent="0.25">
      <c r="A1491" s="17" t="str">
        <f>IF(AND(C1491&gt;='گزارش روزانه'!$F$2,C1491&lt;='گزارش روزانه'!$F$4,J1491='گزارش روزانه'!$D$6),MAX($A$1:A1490)+1,"")</f>
        <v/>
      </c>
      <c r="B1491" s="10">
        <v>1490</v>
      </c>
      <c r="C1491" s="10" t="s">
        <v>1358</v>
      </c>
      <c r="D1491" s="10" t="s">
        <v>1364</v>
      </c>
      <c r="E1491" s="11">
        <v>158470723</v>
      </c>
      <c r="F1491" s="11">
        <v>0</v>
      </c>
      <c r="G1491" s="11">
        <v>3803424949</v>
      </c>
      <c r="H14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1" s="10">
        <f>VALUE(IFERROR(MID(Table1[شرح],11,FIND("سهم",Table1[شرح])-11),0))</f>
        <v>53658</v>
      </c>
      <c r="J1491" s="10" t="str">
        <f>IFERROR(MID(Table1[شرح],FIND("سهم",Table1[شرح])+4,FIND("به نرخ",Table1[شرح])-FIND("سهم",Table1[شرح])-5),"")</f>
        <v>توسعه مولد نیروگاهی جهرم(بجهرم1)</v>
      </c>
      <c r="K1491" s="10" t="str">
        <f>CHOOSE(MID(Table1[تاریخ],6,2),"فروردین","اردیبهشت","خرداد","تیر","مرداد","شهریور","مهر","آبان","آذر","دی","بهمن","اسفند")</f>
        <v>دی</v>
      </c>
      <c r="L1491" s="10" t="str">
        <f>LEFT(Table1[[#All],[تاریخ]],4)</f>
        <v>1398</v>
      </c>
      <c r="M1491" s="13" t="str">
        <f>Table1[سال]&amp;"-"&amp;Table1[ماه]</f>
        <v>1398-دی</v>
      </c>
      <c r="N1491" s="9"/>
    </row>
    <row r="1492" spans="1:14" ht="15.75" x14ac:dyDescent="0.25">
      <c r="A1492" s="17" t="str">
        <f>IF(AND(C1492&gt;='گزارش روزانه'!$F$2,C1492&lt;='گزارش روزانه'!$F$4,J1492='گزارش روزانه'!$D$6),MAX($A$1:A1491)+1,"")</f>
        <v/>
      </c>
      <c r="B1492" s="10">
        <v>1491</v>
      </c>
      <c r="C1492" s="10" t="s">
        <v>1358</v>
      </c>
      <c r="D1492" s="10" t="s">
        <v>1365</v>
      </c>
      <c r="E1492" s="11">
        <v>17689946</v>
      </c>
      <c r="F1492" s="11">
        <v>0</v>
      </c>
      <c r="G1492" s="11">
        <v>3961895672</v>
      </c>
      <c r="H14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2" s="10">
        <f>VALUE(IFERROR(MID(Table1[شرح],11,FIND("سهم",Table1[شرح])-11),0))</f>
        <v>6000</v>
      </c>
      <c r="J1492" s="10" t="str">
        <f>IFERROR(MID(Table1[شرح],FIND("سهم",Table1[شرح])+4,FIND("به نرخ",Table1[شرح])-FIND("سهم",Table1[شرح])-5),"")</f>
        <v>توسعه مولد نیروگاهی جهرم(بجهرم1)</v>
      </c>
      <c r="K1492" s="10" t="str">
        <f>CHOOSE(MID(Table1[تاریخ],6,2),"فروردین","اردیبهشت","خرداد","تیر","مرداد","شهریور","مهر","آبان","آذر","دی","بهمن","اسفند")</f>
        <v>دی</v>
      </c>
      <c r="L1492" s="10" t="str">
        <f>LEFT(Table1[[#All],[تاریخ]],4)</f>
        <v>1398</v>
      </c>
      <c r="M1492" s="13" t="str">
        <f>Table1[سال]&amp;"-"&amp;Table1[ماه]</f>
        <v>1398-دی</v>
      </c>
      <c r="N1492" s="9"/>
    </row>
    <row r="1493" spans="1:14" ht="15.75" x14ac:dyDescent="0.25">
      <c r="A1493" s="17" t="str">
        <f>IF(AND(C1493&gt;='گزارش روزانه'!$F$2,C1493&lt;='گزارش روزانه'!$F$4,J1493='گزارش روزانه'!$D$6),MAX($A$1:A1492)+1,"")</f>
        <v/>
      </c>
      <c r="B1493" s="10">
        <v>1492</v>
      </c>
      <c r="C1493" s="10" t="s">
        <v>1358</v>
      </c>
      <c r="D1493" s="10" t="s">
        <v>1366</v>
      </c>
      <c r="E1493" s="11">
        <v>190523495</v>
      </c>
      <c r="F1493" s="11">
        <v>0</v>
      </c>
      <c r="G1493" s="11">
        <v>3979585618</v>
      </c>
      <c r="H14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3" s="10">
        <f>VALUE(IFERROR(MID(Table1[شرح],11,FIND("سهم",Table1[شرح])-11),0))</f>
        <v>64665</v>
      </c>
      <c r="J1493" s="10" t="str">
        <f>IFERROR(MID(Table1[شرح],FIND("سهم",Table1[شرح])+4,FIND("به نرخ",Table1[شرح])-FIND("سهم",Table1[شرح])-5),"")</f>
        <v>توسعه مولد نیروگاهی جهرم(بجهرم1)</v>
      </c>
      <c r="K1493" s="10" t="str">
        <f>CHOOSE(MID(Table1[تاریخ],6,2),"فروردین","اردیبهشت","خرداد","تیر","مرداد","شهریور","مهر","آبان","آذر","دی","بهمن","اسفند")</f>
        <v>دی</v>
      </c>
      <c r="L1493" s="10" t="str">
        <f>LEFT(Table1[[#All],[تاریخ]],4)</f>
        <v>1398</v>
      </c>
      <c r="M1493" s="13" t="str">
        <f>Table1[سال]&amp;"-"&amp;Table1[ماه]</f>
        <v>1398-دی</v>
      </c>
      <c r="N1493" s="9"/>
    </row>
    <row r="1494" spans="1:14" ht="15.75" x14ac:dyDescent="0.25">
      <c r="A1494" s="17" t="str">
        <f>IF(AND(C1494&gt;='گزارش روزانه'!$F$2,C1494&lt;='گزارش روزانه'!$F$4,J1494='گزارش روزانه'!$D$6),MAX($A$1:A1493)+1,"")</f>
        <v/>
      </c>
      <c r="B1494" s="10">
        <v>1493</v>
      </c>
      <c r="C1494" s="10" t="s">
        <v>1358</v>
      </c>
      <c r="D1494" s="10" t="s">
        <v>1367</v>
      </c>
      <c r="E1494" s="11">
        <v>14726556</v>
      </c>
      <c r="F1494" s="11">
        <v>0</v>
      </c>
      <c r="G1494" s="11">
        <v>4170109113</v>
      </c>
      <c r="H14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4" s="10">
        <f>VALUE(IFERROR(MID(Table1[شرح],11,FIND("سهم",Table1[شرح])-11),0))</f>
        <v>5000</v>
      </c>
      <c r="J1494" s="10" t="str">
        <f>IFERROR(MID(Table1[شرح],FIND("سهم",Table1[شرح])+4,FIND("به نرخ",Table1[شرح])-FIND("سهم",Table1[شرح])-5),"")</f>
        <v>توسعه مولد نیروگاهی جهرم(بجهرم1)</v>
      </c>
      <c r="K1494" s="10" t="str">
        <f>CHOOSE(MID(Table1[تاریخ],6,2),"فروردین","اردیبهشت","خرداد","تیر","مرداد","شهریور","مهر","آبان","آذر","دی","بهمن","اسفند")</f>
        <v>دی</v>
      </c>
      <c r="L1494" s="10" t="str">
        <f>LEFT(Table1[[#All],[تاریخ]],4)</f>
        <v>1398</v>
      </c>
      <c r="M1494" s="13" t="str">
        <f>Table1[سال]&amp;"-"&amp;Table1[ماه]</f>
        <v>1398-دی</v>
      </c>
      <c r="N1494" s="9"/>
    </row>
    <row r="1495" spans="1:14" ht="15.75" x14ac:dyDescent="0.25">
      <c r="A1495" s="17" t="str">
        <f>IF(AND(C1495&gt;='گزارش روزانه'!$F$2,C1495&lt;='گزارش روزانه'!$F$4,J1495='گزارش روزانه'!$D$6),MAX($A$1:A1494)+1,"")</f>
        <v/>
      </c>
      <c r="B1495" s="10">
        <v>1494</v>
      </c>
      <c r="C1495" s="10" t="s">
        <v>1358</v>
      </c>
      <c r="D1495" s="10" t="s">
        <v>1368</v>
      </c>
      <c r="E1495" s="11">
        <v>2944304</v>
      </c>
      <c r="F1495" s="11">
        <v>0</v>
      </c>
      <c r="G1495" s="11">
        <v>4184835669</v>
      </c>
      <c r="H14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5" s="10">
        <f>VALUE(IFERROR(MID(Table1[شرح],11,FIND("سهم",Table1[شرح])-11),0))</f>
        <v>1000</v>
      </c>
      <c r="J1495" s="10" t="str">
        <f>IFERROR(MID(Table1[شرح],FIND("سهم",Table1[شرح])+4,FIND("به نرخ",Table1[شرح])-FIND("سهم",Table1[شرح])-5),"")</f>
        <v>توسعه مولد نیروگاهی جهرم(بجهرم1)</v>
      </c>
      <c r="K1495" s="10" t="str">
        <f>CHOOSE(MID(Table1[تاریخ],6,2),"فروردین","اردیبهشت","خرداد","تیر","مرداد","شهریور","مهر","آبان","آذر","دی","بهمن","اسفند")</f>
        <v>دی</v>
      </c>
      <c r="L1495" s="10" t="str">
        <f>LEFT(Table1[[#All],[تاریخ]],4)</f>
        <v>1398</v>
      </c>
      <c r="M1495" s="13" t="str">
        <f>Table1[سال]&amp;"-"&amp;Table1[ماه]</f>
        <v>1398-دی</v>
      </c>
      <c r="N1495" s="9"/>
    </row>
    <row r="1496" spans="1:14" ht="15.75" x14ac:dyDescent="0.25">
      <c r="A1496" s="17" t="str">
        <f>IF(AND(C1496&gt;='گزارش روزانه'!$F$2,C1496&lt;='گزارش روزانه'!$F$4,J1496='گزارش روزانه'!$D$6),MAX($A$1:A1495)+1,"")</f>
        <v/>
      </c>
      <c r="B1496" s="10">
        <v>1495</v>
      </c>
      <c r="C1496" s="10" t="s">
        <v>1358</v>
      </c>
      <c r="D1496" s="10" t="s">
        <v>1369</v>
      </c>
      <c r="E1496" s="11">
        <v>10280949</v>
      </c>
      <c r="F1496" s="11">
        <v>0</v>
      </c>
      <c r="G1496" s="11">
        <v>4187779973</v>
      </c>
      <c r="H14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6" s="10">
        <f>VALUE(IFERROR(MID(Table1[شرح],11,FIND("سهم",Table1[شرح])-11),0))</f>
        <v>3493</v>
      </c>
      <c r="J1496" s="10" t="str">
        <f>IFERROR(MID(Table1[شرح],FIND("سهم",Table1[شرح])+4,FIND("به نرخ",Table1[شرح])-FIND("سهم",Table1[شرح])-5),"")</f>
        <v>توسعه مولد نیروگاهی جهرم(بجهرم1)</v>
      </c>
      <c r="K1496" s="10" t="str">
        <f>CHOOSE(MID(Table1[تاریخ],6,2),"فروردین","اردیبهشت","خرداد","تیر","مرداد","شهریور","مهر","آبان","آذر","دی","بهمن","اسفند")</f>
        <v>دی</v>
      </c>
      <c r="L1496" s="10" t="str">
        <f>LEFT(Table1[[#All],[تاریخ]],4)</f>
        <v>1398</v>
      </c>
      <c r="M1496" s="13" t="str">
        <f>Table1[سال]&amp;"-"&amp;Table1[ماه]</f>
        <v>1398-دی</v>
      </c>
      <c r="N1496" s="9"/>
    </row>
    <row r="1497" spans="1:14" ht="15.75" x14ac:dyDescent="0.25">
      <c r="A1497" s="17" t="str">
        <f>IF(AND(C1497&gt;='گزارش روزانه'!$F$2,C1497&lt;='گزارش روزانه'!$F$4,J1497='گزارش روزانه'!$D$6),MAX($A$1:A1496)+1,"")</f>
        <v/>
      </c>
      <c r="B1497" s="10">
        <v>1496</v>
      </c>
      <c r="C1497" s="10" t="s">
        <v>1358</v>
      </c>
      <c r="D1497" s="10" t="s">
        <v>1370</v>
      </c>
      <c r="E1497" s="11">
        <v>47618141</v>
      </c>
      <c r="F1497" s="11">
        <v>0</v>
      </c>
      <c r="G1497" s="11">
        <v>4198060922</v>
      </c>
      <c r="H14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7" s="10">
        <f>VALUE(IFERROR(MID(Table1[شرح],11,FIND("سهم",Table1[شرح])-11),0))</f>
        <v>16184</v>
      </c>
      <c r="J1497" s="10" t="str">
        <f>IFERROR(MID(Table1[شرح],FIND("سهم",Table1[شرح])+4,FIND("به نرخ",Table1[شرح])-FIND("سهم",Table1[شرح])-5),"")</f>
        <v>توسعه مولد نیروگاهی جهرم(بجهرم1)</v>
      </c>
      <c r="K1497" s="10" t="str">
        <f>CHOOSE(MID(Table1[تاریخ],6,2),"فروردین","اردیبهشت","خرداد","تیر","مرداد","شهریور","مهر","آبان","آذر","دی","بهمن","اسفند")</f>
        <v>دی</v>
      </c>
      <c r="L1497" s="10" t="str">
        <f>LEFT(Table1[[#All],[تاریخ]],4)</f>
        <v>1398</v>
      </c>
      <c r="M1497" s="13" t="str">
        <f>Table1[سال]&amp;"-"&amp;Table1[ماه]</f>
        <v>1398-دی</v>
      </c>
      <c r="N1497" s="9"/>
    </row>
    <row r="1498" spans="1:14" ht="15.75" x14ac:dyDescent="0.25">
      <c r="A1498" s="17" t="str">
        <f>IF(AND(C1498&gt;='گزارش روزانه'!$F$2,C1498&lt;='گزارش روزانه'!$F$4,J1498='گزارش روزانه'!$D$6),MAX($A$1:A1497)+1,"")</f>
        <v/>
      </c>
      <c r="B1498" s="10">
        <v>1497</v>
      </c>
      <c r="C1498" s="10" t="s">
        <v>1358</v>
      </c>
      <c r="D1498" s="10" t="s">
        <v>1371</v>
      </c>
      <c r="E1498" s="11">
        <v>36106740</v>
      </c>
      <c r="F1498" s="11">
        <v>0</v>
      </c>
      <c r="G1498" s="11">
        <v>4245679063</v>
      </c>
      <c r="H14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8" s="10">
        <f>VALUE(IFERROR(MID(Table1[شرح],11,FIND("سهم",Table1[شرح])-11),0))</f>
        <v>12280</v>
      </c>
      <c r="J1498" s="10" t="str">
        <f>IFERROR(MID(Table1[شرح],FIND("سهم",Table1[شرح])+4,FIND("به نرخ",Table1[شرح])-FIND("سهم",Table1[شرح])-5),"")</f>
        <v>توسعه مولد نیروگاهی جهرم(بجهرم1)</v>
      </c>
      <c r="K1498" s="10" t="str">
        <f>CHOOSE(MID(Table1[تاریخ],6,2),"فروردین","اردیبهشت","خرداد","تیر","مرداد","شهریور","مهر","آبان","آذر","دی","بهمن","اسفند")</f>
        <v>دی</v>
      </c>
      <c r="L1498" s="10" t="str">
        <f>LEFT(Table1[[#All],[تاریخ]],4)</f>
        <v>1398</v>
      </c>
      <c r="M1498" s="13" t="str">
        <f>Table1[سال]&amp;"-"&amp;Table1[ماه]</f>
        <v>1398-دی</v>
      </c>
      <c r="N1498" s="9"/>
    </row>
    <row r="1499" spans="1:14" ht="15.75" x14ac:dyDescent="0.25">
      <c r="A1499" s="17" t="str">
        <f>IF(AND(C1499&gt;='گزارش روزانه'!$F$2,C1499&lt;='گزارش روزانه'!$F$4,J1499='گزارش روزانه'!$D$6),MAX($A$1:A1498)+1,"")</f>
        <v/>
      </c>
      <c r="B1499" s="10">
        <v>1498</v>
      </c>
      <c r="C1499" s="10" t="s">
        <v>1358</v>
      </c>
      <c r="D1499" s="10" t="s">
        <v>1372</v>
      </c>
      <c r="E1499" s="11">
        <v>8776694</v>
      </c>
      <c r="F1499" s="11">
        <v>0</v>
      </c>
      <c r="G1499" s="11">
        <v>4281785803</v>
      </c>
      <c r="H14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499" s="10">
        <f>VALUE(IFERROR(MID(Table1[شرح],11,FIND("سهم",Table1[شرح])-11),0))</f>
        <v>2986</v>
      </c>
      <c r="J1499" s="10" t="str">
        <f>IFERROR(MID(Table1[شرح],FIND("سهم",Table1[شرح])+4,FIND("به نرخ",Table1[شرح])-FIND("سهم",Table1[شرح])-5),"")</f>
        <v>توسعه مولد نیروگاهی جهرم(بجهرم1)</v>
      </c>
      <c r="K1499" s="10" t="str">
        <f>CHOOSE(MID(Table1[تاریخ],6,2),"فروردین","اردیبهشت","خرداد","تیر","مرداد","شهریور","مهر","آبان","آذر","دی","بهمن","اسفند")</f>
        <v>دی</v>
      </c>
      <c r="L1499" s="10" t="str">
        <f>LEFT(Table1[[#All],[تاریخ]],4)</f>
        <v>1398</v>
      </c>
      <c r="M1499" s="13" t="str">
        <f>Table1[سال]&amp;"-"&amp;Table1[ماه]</f>
        <v>1398-دی</v>
      </c>
      <c r="N1499" s="9"/>
    </row>
    <row r="1500" spans="1:14" ht="15.75" x14ac:dyDescent="0.25">
      <c r="A1500" s="17" t="str">
        <f>IF(AND(C1500&gt;='گزارش روزانه'!$F$2,C1500&lt;='گزارش روزانه'!$F$4,J1500='گزارش روزانه'!$D$6),MAX($A$1:A1499)+1,"")</f>
        <v/>
      </c>
      <c r="B1500" s="10">
        <v>1499</v>
      </c>
      <c r="C1500" s="10" t="s">
        <v>1358</v>
      </c>
      <c r="D1500" s="10" t="s">
        <v>1373</v>
      </c>
      <c r="E1500" s="11">
        <v>39450538</v>
      </c>
      <c r="F1500" s="11">
        <v>0</v>
      </c>
      <c r="G1500" s="11">
        <v>4290562497</v>
      </c>
      <c r="H15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0" s="10">
        <f>VALUE(IFERROR(MID(Table1[شرح],11,FIND("سهم",Table1[شرح])-11),0))</f>
        <v>13431</v>
      </c>
      <c r="J1500" s="10" t="str">
        <f>IFERROR(MID(Table1[شرح],FIND("سهم",Table1[شرح])+4,FIND("به نرخ",Table1[شرح])-FIND("سهم",Table1[شرح])-5),"")</f>
        <v>توسعه مولد نیروگاهی جهرم(بجهرم1)</v>
      </c>
      <c r="K1500" s="10" t="str">
        <f>CHOOSE(MID(Table1[تاریخ],6,2),"فروردین","اردیبهشت","خرداد","تیر","مرداد","شهریور","مهر","آبان","آذر","دی","بهمن","اسفند")</f>
        <v>دی</v>
      </c>
      <c r="L1500" s="10" t="str">
        <f>LEFT(Table1[[#All],[تاریخ]],4)</f>
        <v>1398</v>
      </c>
      <c r="M1500" s="13" t="str">
        <f>Table1[سال]&amp;"-"&amp;Table1[ماه]</f>
        <v>1398-دی</v>
      </c>
      <c r="N1500" s="9"/>
    </row>
    <row r="1501" spans="1:14" ht="15.75" x14ac:dyDescent="0.25">
      <c r="A1501" s="17" t="str">
        <f>IF(AND(C1501&gt;='گزارش روزانه'!$F$2,C1501&lt;='گزارش روزانه'!$F$4,J1501='گزارش روزانه'!$D$6),MAX($A$1:A1500)+1,"")</f>
        <v/>
      </c>
      <c r="B1501" s="10">
        <v>1500</v>
      </c>
      <c r="C1501" s="10" t="s">
        <v>1358</v>
      </c>
      <c r="D1501" s="10" t="s">
        <v>1374</v>
      </c>
      <c r="E1501" s="11">
        <v>1071479326</v>
      </c>
      <c r="F1501" s="11">
        <v>0</v>
      </c>
      <c r="G1501" s="11">
        <v>4330013035</v>
      </c>
      <c r="H15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1" s="10">
        <f>VALUE(IFERROR(MID(Table1[شرح],11,FIND("سهم",Table1[شرح])-11),0))</f>
        <v>25216</v>
      </c>
      <c r="J1501" s="10" t="str">
        <f>IFERROR(MID(Table1[شرح],FIND("سهم",Table1[شرح])+4,FIND("به نرخ",Table1[شرح])-FIND("سهم",Table1[شرح])-5),"")</f>
        <v>پالایش نفت لاوان(شاوان1)</v>
      </c>
      <c r="K1501" s="10" t="str">
        <f>CHOOSE(MID(Table1[تاریخ],6,2),"فروردین","اردیبهشت","خرداد","تیر","مرداد","شهریور","مهر","آبان","آذر","دی","بهمن","اسفند")</f>
        <v>دی</v>
      </c>
      <c r="L1501" s="10" t="str">
        <f>LEFT(Table1[[#All],[تاریخ]],4)</f>
        <v>1398</v>
      </c>
      <c r="M1501" s="13" t="str">
        <f>Table1[سال]&amp;"-"&amp;Table1[ماه]</f>
        <v>1398-دی</v>
      </c>
      <c r="N1501" s="9"/>
    </row>
    <row r="1502" spans="1:14" ht="15.75" x14ac:dyDescent="0.25">
      <c r="A1502" s="17" t="str">
        <f>IF(AND(C1502&gt;='گزارش روزانه'!$F$2,C1502&lt;='گزارش روزانه'!$F$4,J1502='گزارش روزانه'!$D$6),MAX($A$1:A1501)+1,"")</f>
        <v/>
      </c>
      <c r="B1502" s="10">
        <v>1501</v>
      </c>
      <c r="C1502" s="10" t="s">
        <v>1358</v>
      </c>
      <c r="D1502" s="10" t="s">
        <v>1375</v>
      </c>
      <c r="E1502" s="11">
        <v>11685027</v>
      </c>
      <c r="F1502" s="11">
        <v>0</v>
      </c>
      <c r="G1502" s="11">
        <v>5401492361</v>
      </c>
      <c r="H15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2" s="10">
        <f>VALUE(IFERROR(MID(Table1[شرح],11,FIND("سهم",Table1[شرح])-11),0))</f>
        <v>275</v>
      </c>
      <c r="J1502" s="10" t="str">
        <f>IFERROR(MID(Table1[شرح],FIND("سهم",Table1[شرح])+4,FIND("به نرخ",Table1[شرح])-FIND("سهم",Table1[شرح])-5),"")</f>
        <v>پالایش نفت لاوان(شاوان1)</v>
      </c>
      <c r="K1502" s="10" t="str">
        <f>CHOOSE(MID(Table1[تاریخ],6,2),"فروردین","اردیبهشت","خرداد","تیر","مرداد","شهریور","مهر","آبان","آذر","دی","بهمن","اسفند")</f>
        <v>دی</v>
      </c>
      <c r="L1502" s="10" t="str">
        <f>LEFT(Table1[[#All],[تاریخ]],4)</f>
        <v>1398</v>
      </c>
      <c r="M1502" s="13" t="str">
        <f>Table1[سال]&amp;"-"&amp;Table1[ماه]</f>
        <v>1398-دی</v>
      </c>
      <c r="N1502" s="9"/>
    </row>
    <row r="1503" spans="1:14" ht="15.75" x14ac:dyDescent="0.25">
      <c r="A1503" s="17" t="str">
        <f>IF(AND(C1503&gt;='گزارش روزانه'!$F$2,C1503&lt;='گزارش روزانه'!$F$4,J1503='گزارش روزانه'!$D$6),MAX($A$1:A1502)+1,"")</f>
        <v/>
      </c>
      <c r="B1503" s="10">
        <v>1502</v>
      </c>
      <c r="C1503" s="10" t="s">
        <v>1358</v>
      </c>
      <c r="D1503" s="10" t="s">
        <v>1376</v>
      </c>
      <c r="E1503" s="11">
        <v>24926246</v>
      </c>
      <c r="F1503" s="11">
        <v>0</v>
      </c>
      <c r="G1503" s="11">
        <v>5413177388</v>
      </c>
      <c r="H15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3" s="10">
        <f>VALUE(IFERROR(MID(Table1[شرح],11,FIND("سهم",Table1[شرح])-11),0))</f>
        <v>588</v>
      </c>
      <c r="J1503" s="10" t="str">
        <f>IFERROR(MID(Table1[شرح],FIND("سهم",Table1[شرح])+4,FIND("به نرخ",Table1[شرح])-FIND("سهم",Table1[شرح])-5),"")</f>
        <v>پالایش نفت لاوان(شاوان1)</v>
      </c>
      <c r="K1503" s="10" t="str">
        <f>CHOOSE(MID(Table1[تاریخ],6,2),"فروردین","اردیبهشت","خرداد","تیر","مرداد","شهریور","مهر","آبان","آذر","دی","بهمن","اسفند")</f>
        <v>دی</v>
      </c>
      <c r="L1503" s="10" t="str">
        <f>LEFT(Table1[[#All],[تاریخ]],4)</f>
        <v>1398</v>
      </c>
      <c r="M1503" s="13" t="str">
        <f>Table1[سال]&amp;"-"&amp;Table1[ماه]</f>
        <v>1398-دی</v>
      </c>
      <c r="N1503" s="9"/>
    </row>
    <row r="1504" spans="1:14" ht="15.75" x14ac:dyDescent="0.25">
      <c r="A1504" s="17" t="str">
        <f>IF(AND(C1504&gt;='گزارش روزانه'!$F$2,C1504&lt;='گزارش روزانه'!$F$4,J1504='گزارش روزانه'!$D$6),MAX($A$1:A1503)+1,"")</f>
        <v/>
      </c>
      <c r="B1504" s="10">
        <v>1503</v>
      </c>
      <c r="C1504" s="10" t="s">
        <v>1358</v>
      </c>
      <c r="D1504" s="10" t="s">
        <v>1377</v>
      </c>
      <c r="E1504" s="11">
        <v>37218051</v>
      </c>
      <c r="F1504" s="11">
        <v>0</v>
      </c>
      <c r="G1504" s="11">
        <v>5438103634</v>
      </c>
      <c r="H15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4" s="10">
        <f>VALUE(IFERROR(MID(Table1[شرح],11,FIND("سهم",Table1[شرح])-11),0))</f>
        <v>879</v>
      </c>
      <c r="J1504" s="10" t="str">
        <f>IFERROR(MID(Table1[شرح],FIND("سهم",Table1[شرح])+4,FIND("به نرخ",Table1[شرح])-FIND("سهم",Table1[شرح])-5),"")</f>
        <v>پالایش نفت لاوان(شاوان1)</v>
      </c>
      <c r="K1504" s="10" t="str">
        <f>CHOOSE(MID(Table1[تاریخ],6,2),"فروردین","اردیبهشت","خرداد","تیر","مرداد","شهریور","مهر","آبان","آذر","دی","بهمن","اسفند")</f>
        <v>دی</v>
      </c>
      <c r="L1504" s="10" t="str">
        <f>LEFT(Table1[[#All],[تاریخ]],4)</f>
        <v>1398</v>
      </c>
      <c r="M1504" s="13" t="str">
        <f>Table1[سال]&amp;"-"&amp;Table1[ماه]</f>
        <v>1398-دی</v>
      </c>
      <c r="N1504" s="9"/>
    </row>
    <row r="1505" spans="1:14" ht="15.75" x14ac:dyDescent="0.25">
      <c r="A1505" s="17" t="str">
        <f>IF(AND(C1505&gt;='گزارش روزانه'!$F$2,C1505&lt;='گزارش روزانه'!$F$4,J1505='گزارش روزانه'!$D$6),MAX($A$1:A1504)+1,"")</f>
        <v/>
      </c>
      <c r="B1505" s="10">
        <v>1504</v>
      </c>
      <c r="C1505" s="10" t="s">
        <v>1358</v>
      </c>
      <c r="D1505" s="10" t="s">
        <v>1378</v>
      </c>
      <c r="E1505" s="11">
        <v>35650575</v>
      </c>
      <c r="F1505" s="11">
        <v>0</v>
      </c>
      <c r="G1505" s="11">
        <v>5475321685</v>
      </c>
      <c r="H15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5" s="10">
        <f>VALUE(IFERROR(MID(Table1[شرح],11,FIND("سهم",Table1[شرح])-11),0))</f>
        <v>842</v>
      </c>
      <c r="J1505" s="10" t="str">
        <f>IFERROR(MID(Table1[شرح],FIND("سهم",Table1[شرح])+4,FIND("به نرخ",Table1[شرح])-FIND("سهم",Table1[شرح])-5),"")</f>
        <v>پالایش نفت لاوان(شاوان1)</v>
      </c>
      <c r="K1505" s="10" t="str">
        <f>CHOOSE(MID(Table1[تاریخ],6,2),"فروردین","اردیبهشت","خرداد","تیر","مرداد","شهریور","مهر","آبان","آذر","دی","بهمن","اسفند")</f>
        <v>دی</v>
      </c>
      <c r="L1505" s="10" t="str">
        <f>LEFT(Table1[[#All],[تاریخ]],4)</f>
        <v>1398</v>
      </c>
      <c r="M1505" s="13" t="str">
        <f>Table1[سال]&amp;"-"&amp;Table1[ماه]</f>
        <v>1398-دی</v>
      </c>
      <c r="N1505" s="9"/>
    </row>
    <row r="1506" spans="1:14" ht="15.75" x14ac:dyDescent="0.25">
      <c r="A1506" s="17" t="str">
        <f>IF(AND(C1506&gt;='گزارش روزانه'!$F$2,C1506&lt;='گزارش روزانه'!$F$4,J1506='گزارش روزانه'!$D$6),MAX($A$1:A1505)+1,"")</f>
        <v/>
      </c>
      <c r="B1506" s="10">
        <v>1505</v>
      </c>
      <c r="C1506" s="10" t="s">
        <v>1358</v>
      </c>
      <c r="D1506" s="10" t="s">
        <v>1379</v>
      </c>
      <c r="E1506" s="11">
        <v>18271416</v>
      </c>
      <c r="F1506" s="11">
        <v>0</v>
      </c>
      <c r="G1506" s="11">
        <v>5510972260</v>
      </c>
      <c r="H15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6" s="10">
        <f>VALUE(IFERROR(MID(Table1[شرح],11,FIND("سهم",Table1[شرح])-11),0))</f>
        <v>3152</v>
      </c>
      <c r="J1506" s="10" t="str">
        <f>IFERROR(MID(Table1[شرح],FIND("سهم",Table1[شرح])+4,FIND("به نرخ",Table1[شرح])-FIND("سهم",Table1[شرح])-5),"")</f>
        <v>پالایش نفت اصفهان(شپنا1)</v>
      </c>
      <c r="K1506" s="10" t="str">
        <f>CHOOSE(MID(Table1[تاریخ],6,2),"فروردین","اردیبهشت","خرداد","تیر","مرداد","شهریور","مهر","آبان","آذر","دی","بهمن","اسفند")</f>
        <v>دی</v>
      </c>
      <c r="L1506" s="10" t="str">
        <f>LEFT(Table1[[#All],[تاریخ]],4)</f>
        <v>1398</v>
      </c>
      <c r="M1506" s="13" t="str">
        <f>Table1[سال]&amp;"-"&amp;Table1[ماه]</f>
        <v>1398-دی</v>
      </c>
      <c r="N1506" s="9"/>
    </row>
    <row r="1507" spans="1:14" ht="15.75" x14ac:dyDescent="0.25">
      <c r="A1507" s="17" t="str">
        <f>IF(AND(C1507&gt;='گزارش روزانه'!$F$2,C1507&lt;='گزارش روزانه'!$F$4,J1507='گزارش روزانه'!$D$6),MAX($A$1:A1506)+1,"")</f>
        <v/>
      </c>
      <c r="B1507" s="10">
        <v>1506</v>
      </c>
      <c r="C1507" s="10" t="s">
        <v>1358</v>
      </c>
      <c r="D1507" s="10" t="s">
        <v>1380</v>
      </c>
      <c r="E1507" s="11">
        <v>13330263</v>
      </c>
      <c r="F1507" s="11">
        <v>0</v>
      </c>
      <c r="G1507" s="11">
        <v>5529243676</v>
      </c>
      <c r="H15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7" s="10">
        <f>VALUE(IFERROR(MID(Table1[شرح],11,FIND("سهم",Table1[شرح])-11),0))</f>
        <v>2300</v>
      </c>
      <c r="J1507" s="10" t="str">
        <f>IFERROR(MID(Table1[شرح],FIND("سهم",Table1[شرح])+4,FIND("به نرخ",Table1[شرح])-FIND("سهم",Table1[شرح])-5),"")</f>
        <v>پالایش نفت اصفهان(شپنا1)</v>
      </c>
      <c r="K1507" s="10" t="str">
        <f>CHOOSE(MID(Table1[تاریخ],6,2),"فروردین","اردیبهشت","خرداد","تیر","مرداد","شهریور","مهر","آبان","آذر","دی","بهمن","اسفند")</f>
        <v>دی</v>
      </c>
      <c r="L1507" s="10" t="str">
        <f>LEFT(Table1[[#All],[تاریخ]],4)</f>
        <v>1398</v>
      </c>
      <c r="M1507" s="13" t="str">
        <f>Table1[سال]&amp;"-"&amp;Table1[ماه]</f>
        <v>1398-دی</v>
      </c>
      <c r="N1507" s="9"/>
    </row>
    <row r="1508" spans="1:14" ht="15.75" x14ac:dyDescent="0.25">
      <c r="A1508" s="17" t="str">
        <f>IF(AND(C1508&gt;='گزارش روزانه'!$F$2,C1508&lt;='گزارش روزانه'!$F$4,J1508='گزارش روزانه'!$D$6),MAX($A$1:A1507)+1,"")</f>
        <v/>
      </c>
      <c r="B1508" s="10">
        <v>1507</v>
      </c>
      <c r="C1508" s="10" t="s">
        <v>1358</v>
      </c>
      <c r="D1508" s="10" t="s">
        <v>1381</v>
      </c>
      <c r="E1508" s="11">
        <v>46868046</v>
      </c>
      <c r="F1508" s="11">
        <v>0</v>
      </c>
      <c r="G1508" s="11">
        <v>5542573939</v>
      </c>
      <c r="H15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8" s="10">
        <f>VALUE(IFERROR(MID(Table1[شرح],11,FIND("سهم",Table1[شرح])-11),0))</f>
        <v>8088</v>
      </c>
      <c r="J1508" s="10" t="str">
        <f>IFERROR(MID(Table1[شرح],FIND("سهم",Table1[شرح])+4,FIND("به نرخ",Table1[شرح])-FIND("سهم",Table1[شرح])-5),"")</f>
        <v>پالایش نفت اصفهان(شپنا1)</v>
      </c>
      <c r="K1508" s="10" t="str">
        <f>CHOOSE(MID(Table1[تاریخ],6,2),"فروردین","اردیبهشت","خرداد","تیر","مرداد","شهریور","مهر","آبان","آذر","دی","بهمن","اسفند")</f>
        <v>دی</v>
      </c>
      <c r="L1508" s="10" t="str">
        <f>LEFT(Table1[[#All],[تاریخ]],4)</f>
        <v>1398</v>
      </c>
      <c r="M1508" s="13" t="str">
        <f>Table1[سال]&amp;"-"&amp;Table1[ماه]</f>
        <v>1398-دی</v>
      </c>
      <c r="N1508" s="9"/>
    </row>
    <row r="1509" spans="1:14" ht="15.75" x14ac:dyDescent="0.25">
      <c r="A1509" s="17" t="str">
        <f>IF(AND(C1509&gt;='گزارش روزانه'!$F$2,C1509&lt;='گزارش روزانه'!$F$4,J1509='گزارش روزانه'!$D$6),MAX($A$1:A1508)+1,"")</f>
        <v/>
      </c>
      <c r="B1509" s="10">
        <v>1508</v>
      </c>
      <c r="C1509" s="10" t="s">
        <v>1358</v>
      </c>
      <c r="D1509" s="10" t="s">
        <v>1382</v>
      </c>
      <c r="E1509" s="11">
        <v>49006699</v>
      </c>
      <c r="F1509" s="11">
        <v>0</v>
      </c>
      <c r="G1509" s="11">
        <v>5589441985</v>
      </c>
      <c r="H15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09" s="10">
        <f>VALUE(IFERROR(MID(Table1[شرح],11,FIND("سهم",Table1[شرح])-11),0))</f>
        <v>8460</v>
      </c>
      <c r="J1509" s="10" t="str">
        <f>IFERROR(MID(Table1[شرح],FIND("سهم",Table1[شرح])+4,FIND("به نرخ",Table1[شرح])-FIND("سهم",Table1[شرح])-5),"")</f>
        <v>پالایش نفت اصفهان(شپنا1)</v>
      </c>
      <c r="K1509" s="10" t="str">
        <f>CHOOSE(MID(Table1[تاریخ],6,2),"فروردین","اردیبهشت","خرداد","تیر","مرداد","شهریور","مهر","آبان","آذر","دی","بهمن","اسفند")</f>
        <v>دی</v>
      </c>
      <c r="L1509" s="10" t="str">
        <f>LEFT(Table1[[#All],[تاریخ]],4)</f>
        <v>1398</v>
      </c>
      <c r="M1509" s="13" t="str">
        <f>Table1[سال]&amp;"-"&amp;Table1[ماه]</f>
        <v>1398-دی</v>
      </c>
      <c r="N1509" s="9"/>
    </row>
    <row r="1510" spans="1:14" ht="15.75" x14ac:dyDescent="0.25">
      <c r="A1510" s="17" t="str">
        <f>IF(AND(C1510&gt;='گزارش روزانه'!$F$2,C1510&lt;='گزارش روزانه'!$F$4,J1510='گزارش روزانه'!$D$6),MAX($A$1:A1509)+1,"")</f>
        <v/>
      </c>
      <c r="B1510" s="10">
        <v>1509</v>
      </c>
      <c r="C1510" s="10" t="s">
        <v>1358</v>
      </c>
      <c r="D1510" s="10" t="s">
        <v>1383</v>
      </c>
      <c r="E1510" s="11">
        <v>0</v>
      </c>
      <c r="F1510" s="11">
        <v>21582006</v>
      </c>
      <c r="G1510" s="11">
        <v>5638448684</v>
      </c>
      <c r="H15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0" s="10">
        <f>VALUE(IFERROR(MID(Table1[شرح],11,FIND("سهم",Table1[شرح])-11),0))</f>
        <v>500</v>
      </c>
      <c r="J1510" s="10" t="str">
        <f>IFERROR(MID(Table1[شرح],FIND("سهم",Table1[شرح])+4,FIND("به نرخ",Table1[شرح])-FIND("سهم",Table1[شرح])-5),"")</f>
        <v>شیر پاستوریزه پگاه فارس(غفارس1)</v>
      </c>
      <c r="K1510" s="10" t="str">
        <f>CHOOSE(MID(Table1[تاریخ],6,2),"فروردین","اردیبهشت","خرداد","تیر","مرداد","شهریور","مهر","آبان","آذر","دی","بهمن","اسفند")</f>
        <v>دی</v>
      </c>
      <c r="L1510" s="10" t="str">
        <f>LEFT(Table1[[#All],[تاریخ]],4)</f>
        <v>1398</v>
      </c>
      <c r="M1510" s="13" t="str">
        <f>Table1[سال]&amp;"-"&amp;Table1[ماه]</f>
        <v>1398-دی</v>
      </c>
      <c r="N1510" s="9"/>
    </row>
    <row r="1511" spans="1:14" ht="15.75" x14ac:dyDescent="0.25">
      <c r="A1511" s="17" t="str">
        <f>IF(AND(C1511&gt;='گزارش روزانه'!$F$2,C1511&lt;='گزارش روزانه'!$F$4,J1511='گزارش روزانه'!$D$6),MAX($A$1:A1510)+1,"")</f>
        <v/>
      </c>
      <c r="B1511" s="10">
        <v>1510</v>
      </c>
      <c r="C1511" s="10" t="s">
        <v>1358</v>
      </c>
      <c r="D1511" s="10" t="s">
        <v>1384</v>
      </c>
      <c r="E1511" s="11">
        <v>0</v>
      </c>
      <c r="F1511" s="11">
        <v>122196162</v>
      </c>
      <c r="G1511" s="11">
        <v>5616866678</v>
      </c>
      <c r="H15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1" s="10">
        <f>VALUE(IFERROR(MID(Table1[شرح],11,FIND("سهم",Table1[شرح])-11),0))</f>
        <v>2850</v>
      </c>
      <c r="J1511" s="10" t="str">
        <f>IFERROR(MID(Table1[شرح],FIND("سهم",Table1[شرح])+4,FIND("به نرخ",Table1[شرح])-FIND("سهم",Table1[شرح])-5),"")</f>
        <v>شیر پاستوریزه پگاه فارس(غفارس1)</v>
      </c>
      <c r="K1511" s="10" t="str">
        <f>CHOOSE(MID(Table1[تاریخ],6,2),"فروردین","اردیبهشت","خرداد","تیر","مرداد","شهریور","مهر","آبان","آذر","دی","بهمن","اسفند")</f>
        <v>دی</v>
      </c>
      <c r="L1511" s="10" t="str">
        <f>LEFT(Table1[[#All],[تاریخ]],4)</f>
        <v>1398</v>
      </c>
      <c r="M1511" s="13" t="str">
        <f>Table1[سال]&amp;"-"&amp;Table1[ماه]</f>
        <v>1398-دی</v>
      </c>
      <c r="N1511" s="9"/>
    </row>
    <row r="1512" spans="1:14" ht="15.75" x14ac:dyDescent="0.25">
      <c r="A1512" s="17" t="str">
        <f>IF(AND(C1512&gt;='گزارش روزانه'!$F$2,C1512&lt;='گزارش روزانه'!$F$4,J1512='گزارش روزانه'!$D$6),MAX($A$1:A1511)+1,"")</f>
        <v/>
      </c>
      <c r="B1512" s="10">
        <v>1511</v>
      </c>
      <c r="C1512" s="10" t="s">
        <v>1358</v>
      </c>
      <c r="D1512" s="10" t="s">
        <v>1385</v>
      </c>
      <c r="E1512" s="11">
        <v>0</v>
      </c>
      <c r="F1512" s="11">
        <v>21141839</v>
      </c>
      <c r="G1512" s="11">
        <v>5494670516</v>
      </c>
      <c r="H15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2" s="10">
        <f>VALUE(IFERROR(MID(Table1[شرح],11,FIND("سهم",Table1[شرح])-11),0))</f>
        <v>500</v>
      </c>
      <c r="J1512" s="10" t="str">
        <f>IFERROR(MID(Table1[شرح],FIND("سهم",Table1[شرح])+4,FIND("به نرخ",Table1[شرح])-FIND("سهم",Table1[شرح])-5),"")</f>
        <v>شیر پاستوریزه پگاه فارس(غفارس1)</v>
      </c>
      <c r="K1512" s="10" t="str">
        <f>CHOOSE(MID(Table1[تاریخ],6,2),"فروردین","اردیبهشت","خرداد","تیر","مرداد","شهریور","مهر","آبان","آذر","دی","بهمن","اسفند")</f>
        <v>دی</v>
      </c>
      <c r="L1512" s="10" t="str">
        <f>LEFT(Table1[[#All],[تاریخ]],4)</f>
        <v>1398</v>
      </c>
      <c r="M1512" s="13" t="str">
        <f>Table1[سال]&amp;"-"&amp;Table1[ماه]</f>
        <v>1398-دی</v>
      </c>
      <c r="N1512" s="9"/>
    </row>
    <row r="1513" spans="1:14" ht="15.75" x14ac:dyDescent="0.25">
      <c r="A1513" s="17" t="str">
        <f>IF(AND(C1513&gt;='گزارش روزانه'!$F$2,C1513&lt;='گزارش روزانه'!$F$4,J1513='گزارش روزانه'!$D$6),MAX($A$1:A1512)+1,"")</f>
        <v/>
      </c>
      <c r="B1513" s="10">
        <v>1512</v>
      </c>
      <c r="C1513" s="10" t="s">
        <v>1358</v>
      </c>
      <c r="D1513" s="10" t="s">
        <v>1386</v>
      </c>
      <c r="E1513" s="11">
        <v>0</v>
      </c>
      <c r="F1513" s="11">
        <v>40075420</v>
      </c>
      <c r="G1513" s="11">
        <v>5473528677</v>
      </c>
      <c r="H15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3" s="10">
        <f>VALUE(IFERROR(MID(Table1[شرح],11,FIND("سهم",Table1[شرح])-11),0))</f>
        <v>950</v>
      </c>
      <c r="J1513" s="10" t="str">
        <f>IFERROR(MID(Table1[شرح],FIND("سهم",Table1[شرح])+4,FIND("به نرخ",Table1[شرح])-FIND("سهم",Table1[شرح])-5),"")</f>
        <v>شیر پاستوریزه پگاه فارس(غفارس1)</v>
      </c>
      <c r="K1513" s="10" t="str">
        <f>CHOOSE(MID(Table1[تاریخ],6,2),"فروردین","اردیبهشت","خرداد","تیر","مرداد","شهریور","مهر","آبان","آذر","دی","بهمن","اسفند")</f>
        <v>دی</v>
      </c>
      <c r="L1513" s="10" t="str">
        <f>LEFT(Table1[[#All],[تاریخ]],4)</f>
        <v>1398</v>
      </c>
      <c r="M1513" s="13" t="str">
        <f>Table1[سال]&amp;"-"&amp;Table1[ماه]</f>
        <v>1398-دی</v>
      </c>
      <c r="N1513" s="9"/>
    </row>
    <row r="1514" spans="1:14" ht="15.75" x14ac:dyDescent="0.25">
      <c r="A1514" s="17" t="str">
        <f>IF(AND(C1514&gt;='گزارش روزانه'!$F$2,C1514&lt;='گزارش روزانه'!$F$4,J1514='گزارش روزانه'!$D$6),MAX($A$1:A1513)+1,"")</f>
        <v/>
      </c>
      <c r="B1514" s="10">
        <v>1513</v>
      </c>
      <c r="C1514" s="10" t="s">
        <v>1358</v>
      </c>
      <c r="D1514" s="10" t="s">
        <v>1387</v>
      </c>
      <c r="E1514" s="11">
        <v>0</v>
      </c>
      <c r="F1514" s="11">
        <v>33668500</v>
      </c>
      <c r="G1514" s="11">
        <v>5433453257</v>
      </c>
      <c r="H15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4" s="10">
        <f>VALUE(IFERROR(MID(Table1[شرح],11,FIND("سهم",Table1[شرح])-11),0))</f>
        <v>800</v>
      </c>
      <c r="J1514" s="10" t="str">
        <f>IFERROR(MID(Table1[شرح],FIND("سهم",Table1[شرح])+4,FIND("به نرخ",Table1[شرح])-FIND("سهم",Table1[شرح])-5),"")</f>
        <v>شیر پاستوریزه پگاه فارس(غفارس1)</v>
      </c>
      <c r="K1514" s="10" t="str">
        <f>CHOOSE(MID(Table1[تاریخ],6,2),"فروردین","اردیبهشت","خرداد","تیر","مرداد","شهریور","مهر","آبان","آذر","دی","بهمن","اسفند")</f>
        <v>دی</v>
      </c>
      <c r="L1514" s="10" t="str">
        <f>LEFT(Table1[[#All],[تاریخ]],4)</f>
        <v>1398</v>
      </c>
      <c r="M1514" s="13" t="str">
        <f>Table1[سال]&amp;"-"&amp;Table1[ماه]</f>
        <v>1398-دی</v>
      </c>
      <c r="N1514" s="9"/>
    </row>
    <row r="1515" spans="1:14" ht="15.75" x14ac:dyDescent="0.25">
      <c r="A1515" s="17" t="str">
        <f>IF(AND(C1515&gt;='گزارش روزانه'!$F$2,C1515&lt;='گزارش روزانه'!$F$4,J1515='گزارش روزانه'!$D$6),MAX($A$1:A1514)+1,"")</f>
        <v/>
      </c>
      <c r="B1515" s="10">
        <v>1514</v>
      </c>
      <c r="C1515" s="10" t="s">
        <v>1358</v>
      </c>
      <c r="D1515" s="10" t="s">
        <v>1388</v>
      </c>
      <c r="E1515" s="11">
        <v>0</v>
      </c>
      <c r="F1515" s="11">
        <v>1881600</v>
      </c>
      <c r="G1515" s="11">
        <v>5399784757</v>
      </c>
      <c r="H15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5" s="10">
        <f>VALUE(IFERROR(MID(Table1[شرح],11,FIND("سهم",Table1[شرح])-11),0))</f>
        <v>45</v>
      </c>
      <c r="J1515" s="10" t="str">
        <f>IFERROR(MID(Table1[شرح],FIND("سهم",Table1[شرح])+4,FIND("به نرخ",Table1[شرح])-FIND("سهم",Table1[شرح])-5),"")</f>
        <v>شیر پاستوریزه پگاه فارس(غفارس1)</v>
      </c>
      <c r="K1515" s="10" t="str">
        <f>CHOOSE(MID(Table1[تاریخ],6,2),"فروردین","اردیبهشت","خرداد","تیر","مرداد","شهریور","مهر","آبان","آذر","دی","بهمن","اسفند")</f>
        <v>دی</v>
      </c>
      <c r="L1515" s="10" t="str">
        <f>LEFT(Table1[[#All],[تاریخ]],4)</f>
        <v>1398</v>
      </c>
      <c r="M1515" s="13" t="str">
        <f>Table1[سال]&amp;"-"&amp;Table1[ماه]</f>
        <v>1398-دی</v>
      </c>
      <c r="N1515" s="9"/>
    </row>
    <row r="1516" spans="1:14" ht="15.75" x14ac:dyDescent="0.25">
      <c r="A1516" s="17" t="str">
        <f>IF(AND(C1516&gt;='گزارش روزانه'!$F$2,C1516&lt;='گزارش روزانه'!$F$4,J1516='گزارش روزانه'!$D$6),MAX($A$1:A1515)+1,"")</f>
        <v/>
      </c>
      <c r="B1516" s="10">
        <v>1515</v>
      </c>
      <c r="C1516" s="10" t="s">
        <v>1358</v>
      </c>
      <c r="D1516" s="10" t="s">
        <v>1389</v>
      </c>
      <c r="E1516" s="11">
        <v>0</v>
      </c>
      <c r="F1516" s="11">
        <v>5560913</v>
      </c>
      <c r="G1516" s="11">
        <v>5397903157</v>
      </c>
      <c r="H15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6" s="10">
        <f>VALUE(IFERROR(MID(Table1[شرح],11,FIND("سهم",Table1[شرح])-11),0))</f>
        <v>133</v>
      </c>
      <c r="J1516" s="10" t="str">
        <f>IFERROR(MID(Table1[شرح],FIND("سهم",Table1[شرح])+4,FIND("به نرخ",Table1[شرح])-FIND("سهم",Table1[شرح])-5),"")</f>
        <v>شیر پاستوریزه پگاه فارس(غفارس1)</v>
      </c>
      <c r="K1516" s="10" t="str">
        <f>CHOOSE(MID(Table1[تاریخ],6,2),"فروردین","اردیبهشت","خرداد","تیر","مرداد","شهریور","مهر","آبان","آذر","دی","بهمن","اسفند")</f>
        <v>دی</v>
      </c>
      <c r="L1516" s="10" t="str">
        <f>LEFT(Table1[[#All],[تاریخ]],4)</f>
        <v>1398</v>
      </c>
      <c r="M1516" s="13" t="str">
        <f>Table1[سال]&amp;"-"&amp;Table1[ماه]</f>
        <v>1398-دی</v>
      </c>
      <c r="N1516" s="9"/>
    </row>
    <row r="1517" spans="1:14" ht="15.75" x14ac:dyDescent="0.25">
      <c r="A1517" s="17" t="str">
        <f>IF(AND(C1517&gt;='گزارش روزانه'!$F$2,C1517&lt;='گزارش روزانه'!$F$4,J1517='گزارش روزانه'!$D$6),MAX($A$1:A1516)+1,"")</f>
        <v/>
      </c>
      <c r="B1517" s="10">
        <v>1516</v>
      </c>
      <c r="C1517" s="10" t="s">
        <v>1358</v>
      </c>
      <c r="D1517" s="10" t="s">
        <v>1390</v>
      </c>
      <c r="E1517" s="11">
        <v>0</v>
      </c>
      <c r="F1517" s="11">
        <v>160008172</v>
      </c>
      <c r="G1517" s="11">
        <v>5392342244</v>
      </c>
      <c r="H15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7" s="10">
        <f>VALUE(IFERROR(MID(Table1[شرح],11,FIND("سهم",Table1[شرح])-11),0))</f>
        <v>3827</v>
      </c>
      <c r="J1517" s="10" t="str">
        <f>IFERROR(MID(Table1[شرح],FIND("سهم",Table1[شرح])+4,FIND("به نرخ",Table1[شرح])-FIND("سهم",Table1[شرح])-5),"")</f>
        <v>شیر پاستوریزه پگاه فارس(غفارس1)</v>
      </c>
      <c r="K1517" s="10" t="str">
        <f>CHOOSE(MID(Table1[تاریخ],6,2),"فروردین","اردیبهشت","خرداد","تیر","مرداد","شهریور","مهر","آبان","آذر","دی","بهمن","اسفند")</f>
        <v>دی</v>
      </c>
      <c r="L1517" s="10" t="str">
        <f>LEFT(Table1[[#All],[تاریخ]],4)</f>
        <v>1398</v>
      </c>
      <c r="M1517" s="13" t="str">
        <f>Table1[سال]&amp;"-"&amp;Table1[ماه]</f>
        <v>1398-دی</v>
      </c>
      <c r="N1517" s="9"/>
    </row>
    <row r="1518" spans="1:14" ht="15.75" x14ac:dyDescent="0.25">
      <c r="A1518" s="17" t="str">
        <f>IF(AND(C1518&gt;='گزارش روزانه'!$F$2,C1518&lt;='گزارش روزانه'!$F$4,J1518='گزارش روزانه'!$D$6),MAX($A$1:A1517)+1,"")</f>
        <v/>
      </c>
      <c r="B1518" s="10">
        <v>1517</v>
      </c>
      <c r="C1518" s="10" t="s">
        <v>1358</v>
      </c>
      <c r="D1518" s="10" t="s">
        <v>1391</v>
      </c>
      <c r="E1518" s="11">
        <v>0</v>
      </c>
      <c r="F1518" s="11">
        <v>44099459</v>
      </c>
      <c r="G1518" s="11">
        <v>5232334072</v>
      </c>
      <c r="H15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18" s="10">
        <f>VALUE(IFERROR(MID(Table1[شرح],11,FIND("سهم",Table1[شرح])-11),0))</f>
        <v>1055</v>
      </c>
      <c r="J1518" s="10" t="str">
        <f>IFERROR(MID(Table1[شرح],FIND("سهم",Table1[شرح])+4,FIND("به نرخ",Table1[شرح])-FIND("سهم",Table1[شرح])-5),"")</f>
        <v>شیر پاستوریزه پگاه فارس(غفارس1)</v>
      </c>
      <c r="K1518" s="10" t="str">
        <f>CHOOSE(MID(Table1[تاریخ],6,2),"فروردین","اردیبهشت","خرداد","تیر","مرداد","شهریور","مهر","آبان","آذر","دی","بهمن","اسفند")</f>
        <v>دی</v>
      </c>
      <c r="L1518" s="10" t="str">
        <f>LEFT(Table1[[#All],[تاریخ]],4)</f>
        <v>1398</v>
      </c>
      <c r="M1518" s="13" t="str">
        <f>Table1[سال]&amp;"-"&amp;Table1[ماه]</f>
        <v>1398-دی</v>
      </c>
      <c r="N1518" s="9"/>
    </row>
    <row r="1519" spans="1:14" ht="15.75" x14ac:dyDescent="0.25">
      <c r="A1519" s="17" t="str">
        <f>IF(AND(C1519&gt;='گزارش روزانه'!$F$2,C1519&lt;='گزارش روزانه'!$F$4,J1519='گزارش روزانه'!$D$6),MAX($A$1:A1518)+1,"")</f>
        <v/>
      </c>
      <c r="B1519" s="10">
        <v>1518</v>
      </c>
      <c r="C1519" s="10" t="s">
        <v>1352</v>
      </c>
      <c r="D1519" s="10" t="s">
        <v>1353</v>
      </c>
      <c r="E1519" s="11">
        <v>40399319</v>
      </c>
      <c r="F1519" s="11">
        <v>0</v>
      </c>
      <c r="G1519" s="11">
        <v>2419064857</v>
      </c>
      <c r="H15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19" s="10">
        <f>VALUE(IFERROR(MID(Table1[شرح],11,FIND("سهم",Table1[شرح])-11),0))</f>
        <v>2461</v>
      </c>
      <c r="J1519" s="10" t="str">
        <f>IFERROR(MID(Table1[شرح],FIND("سهم",Table1[شرح])+4,FIND("به نرخ",Table1[شرح])-FIND("سهم",Table1[شرح])-5),"")</f>
        <v>خدمات انفورماتیک(رانفور1)</v>
      </c>
      <c r="K1519" s="10" t="str">
        <f>CHOOSE(MID(Table1[تاریخ],6,2),"فروردین","اردیبهشت","خرداد","تیر","مرداد","شهریور","مهر","آبان","آذر","دی","بهمن","اسفند")</f>
        <v>دی</v>
      </c>
      <c r="L1519" s="10" t="str">
        <f>LEFT(Table1[[#All],[تاریخ]],4)</f>
        <v>1398</v>
      </c>
      <c r="M1519" s="13" t="str">
        <f>Table1[سال]&amp;"-"&amp;Table1[ماه]</f>
        <v>1398-دی</v>
      </c>
      <c r="N1519" s="9"/>
    </row>
    <row r="1520" spans="1:14" ht="15.75" x14ac:dyDescent="0.25">
      <c r="A1520" s="17" t="str">
        <f>IF(AND(C1520&gt;='گزارش روزانه'!$F$2,C1520&lt;='گزارش روزانه'!$F$4,J1520='گزارش روزانه'!$D$6),MAX($A$1:A1519)+1,"")</f>
        <v/>
      </c>
      <c r="B1520" s="10">
        <v>1519</v>
      </c>
      <c r="C1520" s="10" t="s">
        <v>1352</v>
      </c>
      <c r="D1520" s="10" t="s">
        <v>1354</v>
      </c>
      <c r="E1520" s="11">
        <v>126902910</v>
      </c>
      <c r="F1520" s="11">
        <v>0</v>
      </c>
      <c r="G1520" s="11">
        <v>2459464176</v>
      </c>
      <c r="H15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20" s="10">
        <f>VALUE(IFERROR(MID(Table1[شرح],11,FIND("سهم",Table1[شرح])-11),0))</f>
        <v>7731</v>
      </c>
      <c r="J1520" s="10" t="str">
        <f>IFERROR(MID(Table1[شرح],FIND("سهم",Table1[شرح])+4,FIND("به نرخ",Table1[شرح])-FIND("سهم",Table1[شرح])-5),"")</f>
        <v>خدمات انفورماتیک(رانفور1)</v>
      </c>
      <c r="K1520" s="10" t="str">
        <f>CHOOSE(MID(Table1[تاریخ],6,2),"فروردین","اردیبهشت","خرداد","تیر","مرداد","شهریور","مهر","آبان","آذر","دی","بهمن","اسفند")</f>
        <v>دی</v>
      </c>
      <c r="L1520" s="10" t="str">
        <f>LEFT(Table1[[#All],[تاریخ]],4)</f>
        <v>1398</v>
      </c>
      <c r="M1520" s="13" t="str">
        <f>Table1[سال]&amp;"-"&amp;Table1[ماه]</f>
        <v>1398-دی</v>
      </c>
      <c r="N1520" s="9"/>
    </row>
    <row r="1521" spans="1:14" ht="15.75" x14ac:dyDescent="0.25">
      <c r="A1521" s="17" t="str">
        <f>IF(AND(C1521&gt;='گزارش روزانه'!$F$2,C1521&lt;='گزارش روزانه'!$F$4,J1521='گزارش روزانه'!$D$6),MAX($A$1:A1520)+1,"")</f>
        <v/>
      </c>
      <c r="B1521" s="10">
        <v>1520</v>
      </c>
      <c r="C1521" s="10" t="s">
        <v>1352</v>
      </c>
      <c r="D1521" s="10" t="s">
        <v>1355</v>
      </c>
      <c r="E1521" s="11">
        <v>0</v>
      </c>
      <c r="F1521" s="11">
        <v>39316680</v>
      </c>
      <c r="G1521" s="11">
        <v>2586367086</v>
      </c>
      <c r="H15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21" s="10">
        <f>VALUE(IFERROR(MID(Table1[شرح],11,FIND("سهم",Table1[شرح])-11),0))</f>
        <v>4303</v>
      </c>
      <c r="J1521" s="10" t="str">
        <f>IFERROR(MID(Table1[شرح],FIND("سهم",Table1[شرح])+4,FIND("به نرخ",Table1[شرح])-FIND("سهم",Table1[شرح])-5),"")</f>
        <v>توسعه معدنی و صنعتی صبانور(کنور1)</v>
      </c>
      <c r="K1521" s="10" t="str">
        <f>CHOOSE(MID(Table1[تاریخ],6,2),"فروردین","اردیبهشت","خرداد","تیر","مرداد","شهریور","مهر","آبان","آذر","دی","بهمن","اسفند")</f>
        <v>دی</v>
      </c>
      <c r="L1521" s="10" t="str">
        <f>LEFT(Table1[[#All],[تاریخ]],4)</f>
        <v>1398</v>
      </c>
      <c r="M1521" s="13" t="str">
        <f>Table1[سال]&amp;"-"&amp;Table1[ماه]</f>
        <v>1398-دی</v>
      </c>
      <c r="N1521" s="9"/>
    </row>
    <row r="1522" spans="1:14" ht="15.75" x14ac:dyDescent="0.25">
      <c r="A1522" s="17" t="str">
        <f>IF(AND(C1522&gt;='گزارش روزانه'!$F$2,C1522&lt;='گزارش روزانه'!$F$4,J1522='گزارش روزانه'!$D$6),MAX($A$1:A1521)+1,"")</f>
        <v/>
      </c>
      <c r="B1522" s="10">
        <v>1521</v>
      </c>
      <c r="C1522" s="10" t="s">
        <v>1352</v>
      </c>
      <c r="D1522" s="10" t="s">
        <v>1356</v>
      </c>
      <c r="E1522" s="11">
        <v>0</v>
      </c>
      <c r="F1522" s="11">
        <v>68063548</v>
      </c>
      <c r="G1522" s="11">
        <v>2547050406</v>
      </c>
      <c r="H15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22" s="10">
        <f>VALUE(IFERROR(MID(Table1[شرح],11,FIND("سهم",Table1[شرح])-11),0))</f>
        <v>7450</v>
      </c>
      <c r="J1522" s="10" t="str">
        <f>IFERROR(MID(Table1[شرح],FIND("سهم",Table1[شرح])+4,FIND("به نرخ",Table1[شرح])-FIND("سهم",Table1[شرح])-5),"")</f>
        <v>توسعه معدنی و صنعتی صبانور(کنور1)</v>
      </c>
      <c r="K1522" s="10" t="str">
        <f>CHOOSE(MID(Table1[تاریخ],6,2),"فروردین","اردیبهشت","خرداد","تیر","مرداد","شهریور","مهر","آبان","آذر","دی","بهمن","اسفند")</f>
        <v>دی</v>
      </c>
      <c r="L1522" s="10" t="str">
        <f>LEFT(Table1[[#All],[تاریخ]],4)</f>
        <v>1398</v>
      </c>
      <c r="M1522" s="13" t="str">
        <f>Table1[سال]&amp;"-"&amp;Table1[ماه]</f>
        <v>1398-دی</v>
      </c>
      <c r="N1522" s="9"/>
    </row>
    <row r="1523" spans="1:14" ht="15.75" x14ac:dyDescent="0.25">
      <c r="A1523" s="17" t="str">
        <f>IF(AND(C1523&gt;='گزارش روزانه'!$F$2,C1523&lt;='گزارش روزانه'!$F$4,J1523='گزارش روزانه'!$D$6),MAX($A$1:A1522)+1,"")</f>
        <v/>
      </c>
      <c r="B1523" s="10">
        <v>1522</v>
      </c>
      <c r="C1523" s="10" t="s">
        <v>1352</v>
      </c>
      <c r="D1523" s="10" t="s">
        <v>1357</v>
      </c>
      <c r="E1523" s="11">
        <v>50000000</v>
      </c>
      <c r="F1523" s="11">
        <v>0</v>
      </c>
      <c r="G1523" s="11">
        <v>2478986858</v>
      </c>
      <c r="H15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523" s="10">
        <f>VALUE(IFERROR(MID(Table1[شرح],11,FIND("سهم",Table1[شرح])-11),0))</f>
        <v>0</v>
      </c>
      <c r="J1523" s="10" t="str">
        <f>IFERROR(MID(Table1[شرح],FIND("سهم",Table1[شرح])+4,FIND("به نرخ",Table1[شرح])-FIND("سهم",Table1[شرح])-5),"")</f>
        <v/>
      </c>
      <c r="K1523" s="10" t="str">
        <f>CHOOSE(MID(Table1[تاریخ],6,2),"فروردین","اردیبهشت","خرداد","تیر","مرداد","شهریور","مهر","آبان","آذر","دی","بهمن","اسفند")</f>
        <v>دی</v>
      </c>
      <c r="L1523" s="10" t="str">
        <f>LEFT(Table1[[#All],[تاریخ]],4)</f>
        <v>1398</v>
      </c>
      <c r="M1523" s="13" t="str">
        <f>Table1[سال]&amp;"-"&amp;Table1[ماه]</f>
        <v>1398-دی</v>
      </c>
      <c r="N1523" s="9"/>
    </row>
    <row r="1524" spans="1:14" ht="15.75" x14ac:dyDescent="0.25">
      <c r="A1524" s="17" t="str">
        <f>IF(AND(C1524&gt;='گزارش روزانه'!$F$2,C1524&lt;='گزارش روزانه'!$F$4,J1524='گزارش روزانه'!$D$6),MAX($A$1:A1523)+1,"")</f>
        <v/>
      </c>
      <c r="B1524" s="10">
        <v>1523</v>
      </c>
      <c r="C1524" s="10" t="s">
        <v>1344</v>
      </c>
      <c r="D1524" s="10" t="s">
        <v>1345</v>
      </c>
      <c r="E1524" s="11">
        <v>329120064</v>
      </c>
      <c r="F1524" s="11">
        <v>0</v>
      </c>
      <c r="G1524" s="11">
        <v>-399990757</v>
      </c>
      <c r="H15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24" s="10">
        <f>VALUE(IFERROR(MID(Table1[شرح],11,FIND("سهم",Table1[شرح])-11),0))</f>
        <v>35000</v>
      </c>
      <c r="J1524" s="10" t="str">
        <f>IFERROR(MID(Table1[شرح],FIND("سهم",Table1[شرح])+4,FIND("به نرخ",Table1[شرح])-FIND("سهم",Table1[شرح])-5),"")</f>
        <v>پالایش نفت بندرعباس(شبندر1)</v>
      </c>
      <c r="K1524" s="10" t="str">
        <f>CHOOSE(MID(Table1[تاریخ],6,2),"فروردین","اردیبهشت","خرداد","تیر","مرداد","شهریور","مهر","آبان","آذر","دی","بهمن","اسفند")</f>
        <v>دی</v>
      </c>
      <c r="L1524" s="10" t="str">
        <f>LEFT(Table1[[#All],[تاریخ]],4)</f>
        <v>1398</v>
      </c>
      <c r="M1524" s="13" t="str">
        <f>Table1[سال]&amp;"-"&amp;Table1[ماه]</f>
        <v>1398-دی</v>
      </c>
      <c r="N1524" s="9"/>
    </row>
    <row r="1525" spans="1:14" ht="15.75" x14ac:dyDescent="0.25">
      <c r="A1525" s="17" t="str">
        <f>IF(AND(C1525&gt;='گزارش روزانه'!$F$2,C1525&lt;='گزارش روزانه'!$F$4,J1525='گزارش روزانه'!$D$6),MAX($A$1:A1524)+1,"")</f>
        <v/>
      </c>
      <c r="B1525" s="10">
        <v>1524</v>
      </c>
      <c r="C1525" s="10" t="s">
        <v>1344</v>
      </c>
      <c r="D1525" s="10" t="s">
        <v>1346</v>
      </c>
      <c r="E1525" s="11">
        <v>447737618</v>
      </c>
      <c r="F1525" s="11">
        <v>0</v>
      </c>
      <c r="G1525" s="11">
        <v>-70870693</v>
      </c>
      <c r="H15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25" s="10">
        <f>VALUE(IFERROR(MID(Table1[شرح],11,FIND("سهم",Table1[شرح])-11),0))</f>
        <v>47793</v>
      </c>
      <c r="J1525" s="10" t="str">
        <f>IFERROR(MID(Table1[شرح],FIND("سهم",Table1[شرح])+4,FIND("به نرخ",Table1[شرح])-FIND("سهم",Table1[شرح])-5),"")</f>
        <v>پالایش نفت بندرعباس(شبندر1)</v>
      </c>
      <c r="K1525" s="10" t="str">
        <f>CHOOSE(MID(Table1[تاریخ],6,2),"فروردین","اردیبهشت","خرداد","تیر","مرداد","شهریور","مهر","آبان","آذر","دی","بهمن","اسفند")</f>
        <v>دی</v>
      </c>
      <c r="L1525" s="10" t="str">
        <f>LEFT(Table1[[#All],[تاریخ]],4)</f>
        <v>1398</v>
      </c>
      <c r="M1525" s="13" t="str">
        <f>Table1[سال]&amp;"-"&amp;Table1[ماه]</f>
        <v>1398-دی</v>
      </c>
      <c r="N1525" s="9"/>
    </row>
    <row r="1526" spans="1:14" ht="15.75" x14ac:dyDescent="0.25">
      <c r="A1526" s="17" t="str">
        <f>IF(AND(C1526&gt;='گزارش روزانه'!$F$2,C1526&lt;='گزارش روزانه'!$F$4,J1526='گزارش روزانه'!$D$6),MAX($A$1:A1525)+1,"")</f>
        <v/>
      </c>
      <c r="B1526" s="10">
        <v>1525</v>
      </c>
      <c r="C1526" s="10" t="s">
        <v>1344</v>
      </c>
      <c r="D1526" s="10" t="s">
        <v>1347</v>
      </c>
      <c r="E1526" s="11">
        <v>289073738</v>
      </c>
      <c r="F1526" s="11">
        <v>0</v>
      </c>
      <c r="G1526" s="11">
        <v>376866925</v>
      </c>
      <c r="H15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26" s="10">
        <f>VALUE(IFERROR(MID(Table1[شرح],11,FIND("سهم",Table1[شرح])-11),0))</f>
        <v>30860</v>
      </c>
      <c r="J1526" s="10" t="str">
        <f>IFERROR(MID(Table1[شرح],FIND("سهم",Table1[شرح])+4,FIND("به نرخ",Table1[شرح])-FIND("سهم",Table1[شرح])-5),"")</f>
        <v>پالایش نفت بندرعباس(شبندر1)</v>
      </c>
      <c r="K1526" s="10" t="str">
        <f>CHOOSE(MID(Table1[تاریخ],6,2),"فروردین","اردیبهشت","خرداد","تیر","مرداد","شهریور","مهر","آبان","آذر","دی","بهمن","اسفند")</f>
        <v>دی</v>
      </c>
      <c r="L1526" s="10" t="str">
        <f>LEFT(Table1[[#All],[تاریخ]],4)</f>
        <v>1398</v>
      </c>
      <c r="M1526" s="13" t="str">
        <f>Table1[سال]&amp;"-"&amp;Table1[ماه]</f>
        <v>1398-دی</v>
      </c>
      <c r="N1526" s="9"/>
    </row>
    <row r="1527" spans="1:14" ht="15.75" x14ac:dyDescent="0.25">
      <c r="A1527" s="17" t="str">
        <f>IF(AND(C1527&gt;='گزارش روزانه'!$F$2,C1527&lt;='گزارش روزانه'!$F$4,J1527='گزارش روزانه'!$D$6),MAX($A$1:A1526)+1,"")</f>
        <v/>
      </c>
      <c r="B1527" s="10">
        <v>1526</v>
      </c>
      <c r="C1527" s="10" t="s">
        <v>1344</v>
      </c>
      <c r="D1527" s="10" t="s">
        <v>1348</v>
      </c>
      <c r="E1527" s="11">
        <v>53041118</v>
      </c>
      <c r="F1527" s="11">
        <v>0</v>
      </c>
      <c r="G1527" s="11">
        <v>665940663</v>
      </c>
      <c r="H15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27" s="10">
        <f>VALUE(IFERROR(MID(Table1[شرح],11,FIND("سهم",Table1[شرح])-11),0))</f>
        <v>5663</v>
      </c>
      <c r="J1527" s="10" t="str">
        <f>IFERROR(MID(Table1[شرح],FIND("سهم",Table1[شرح])+4,FIND("به نرخ",Table1[شرح])-FIND("سهم",Table1[شرح])-5),"")</f>
        <v>پالایش نفت بندرعباس(شبندر1)</v>
      </c>
      <c r="K1527" s="10" t="str">
        <f>CHOOSE(MID(Table1[تاریخ],6,2),"فروردین","اردیبهشت","خرداد","تیر","مرداد","شهریور","مهر","آبان","آذر","دی","بهمن","اسفند")</f>
        <v>دی</v>
      </c>
      <c r="L1527" s="10" t="str">
        <f>LEFT(Table1[[#All],[تاریخ]],4)</f>
        <v>1398</v>
      </c>
      <c r="M1527" s="13" t="str">
        <f>Table1[سال]&amp;"-"&amp;Table1[ماه]</f>
        <v>1398-دی</v>
      </c>
      <c r="N1527" s="9"/>
    </row>
    <row r="1528" spans="1:14" ht="15.75" x14ac:dyDescent="0.25">
      <c r="A1528" s="17" t="str">
        <f>IF(AND(C1528&gt;='گزارش روزانه'!$F$2,C1528&lt;='گزارش روزانه'!$F$4,J1528='گزارش روزانه'!$D$6),MAX($A$1:A1527)+1,"")</f>
        <v/>
      </c>
      <c r="B1528" s="10">
        <v>1527</v>
      </c>
      <c r="C1528" s="10" t="s">
        <v>1344</v>
      </c>
      <c r="D1528" s="10" t="s">
        <v>1349</v>
      </c>
      <c r="E1528" s="11">
        <v>212441418</v>
      </c>
      <c r="F1528" s="11">
        <v>0</v>
      </c>
      <c r="G1528" s="11">
        <v>718981781</v>
      </c>
      <c r="H15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28" s="10">
        <f>VALUE(IFERROR(MID(Table1[شرح],11,FIND("سهم",Table1[شرح])-11),0))</f>
        <v>22684</v>
      </c>
      <c r="J1528" s="10" t="str">
        <f>IFERROR(MID(Table1[شرح],FIND("سهم",Table1[شرح])+4,FIND("به نرخ",Table1[شرح])-FIND("سهم",Table1[شرح])-5),"")</f>
        <v>پالایش نفت بندرعباس(شبندر1)</v>
      </c>
      <c r="K1528" s="10" t="str">
        <f>CHOOSE(MID(Table1[تاریخ],6,2),"فروردین","اردیبهشت","خرداد","تیر","مرداد","شهریور","مهر","آبان","آذر","دی","بهمن","اسفند")</f>
        <v>دی</v>
      </c>
      <c r="L1528" s="10" t="str">
        <f>LEFT(Table1[[#All],[تاریخ]],4)</f>
        <v>1398</v>
      </c>
      <c r="M1528" s="13" t="str">
        <f>Table1[سال]&amp;"-"&amp;Table1[ماه]</f>
        <v>1398-دی</v>
      </c>
      <c r="N1528" s="9"/>
    </row>
    <row r="1529" spans="1:14" ht="15.75" x14ac:dyDescent="0.25">
      <c r="A1529" s="17" t="str">
        <f>IF(AND(C1529&gt;='گزارش روزانه'!$F$2,C1529&lt;='گزارش روزانه'!$F$4,J1529='گزارش روزانه'!$D$6),MAX($A$1:A1528)+1,"")</f>
        <v/>
      </c>
      <c r="B1529" s="10">
        <v>1528</v>
      </c>
      <c r="C1529" s="10" t="s">
        <v>1344</v>
      </c>
      <c r="D1529" s="10" t="s">
        <v>1350</v>
      </c>
      <c r="E1529" s="11">
        <v>1459699304</v>
      </c>
      <c r="F1529" s="11">
        <v>0</v>
      </c>
      <c r="G1529" s="11">
        <v>931423199</v>
      </c>
      <c r="H15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29" s="10">
        <f>VALUE(IFERROR(MID(Table1[شرح],11,FIND("سهم",Table1[شرح])-11),0))</f>
        <v>156232</v>
      </c>
      <c r="J1529" s="10" t="str">
        <f>IFERROR(MID(Table1[شرح],FIND("سهم",Table1[شرح])+4,FIND("به نرخ",Table1[شرح])-FIND("سهم",Table1[شرح])-5),"")</f>
        <v>پالایش نفت بندرعباس(شبندر1)</v>
      </c>
      <c r="K1529" s="10" t="str">
        <f>CHOOSE(MID(Table1[تاریخ],6,2),"فروردین","اردیبهشت","خرداد","تیر","مرداد","شهریور","مهر","آبان","آذر","دی","بهمن","اسفند")</f>
        <v>دی</v>
      </c>
      <c r="L1529" s="10" t="str">
        <f>LEFT(Table1[[#All],[تاریخ]],4)</f>
        <v>1398</v>
      </c>
      <c r="M1529" s="13" t="str">
        <f>Table1[سال]&amp;"-"&amp;Table1[ماه]</f>
        <v>1398-دی</v>
      </c>
      <c r="N1529" s="9"/>
    </row>
    <row r="1530" spans="1:14" ht="15.75" x14ac:dyDescent="0.25">
      <c r="A1530" s="17" t="str">
        <f>IF(AND(C1530&gt;='گزارش روزانه'!$F$2,C1530&lt;='گزارش روزانه'!$F$4,J1530='گزارش روزانه'!$D$6),MAX($A$1:A1529)+1,"")</f>
        <v/>
      </c>
      <c r="B1530" s="10">
        <v>1529</v>
      </c>
      <c r="C1530" s="10" t="s">
        <v>1344</v>
      </c>
      <c r="D1530" s="10" t="s">
        <v>1351</v>
      </c>
      <c r="E1530" s="11">
        <v>27942354</v>
      </c>
      <c r="F1530" s="11">
        <v>0</v>
      </c>
      <c r="G1530" s="11">
        <v>2391122503</v>
      </c>
      <c r="H15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30" s="10">
        <f>VALUE(IFERROR(MID(Table1[شرح],11,FIND("سهم",Table1[شرح])-11),0))</f>
        <v>2991</v>
      </c>
      <c r="J1530" s="10" t="str">
        <f>IFERROR(MID(Table1[شرح],FIND("سهم",Table1[شرح])+4,FIND("به نرخ",Table1[شرح])-FIND("سهم",Table1[شرح])-5),"")</f>
        <v>پالایش نفت بندرعباس(شبندر1)</v>
      </c>
      <c r="K1530" s="10" t="str">
        <f>CHOOSE(MID(Table1[تاریخ],6,2),"فروردین","اردیبهشت","خرداد","تیر","مرداد","شهریور","مهر","آبان","آذر","دی","بهمن","اسفند")</f>
        <v>دی</v>
      </c>
      <c r="L1530" s="10" t="str">
        <f>LEFT(Table1[[#All],[تاریخ]],4)</f>
        <v>1398</v>
      </c>
      <c r="M1530" s="13" t="str">
        <f>Table1[سال]&amp;"-"&amp;Table1[ماه]</f>
        <v>1398-دی</v>
      </c>
      <c r="N1530" s="9"/>
    </row>
    <row r="1531" spans="1:14" ht="15.75" x14ac:dyDescent="0.25">
      <c r="A1531" s="17" t="str">
        <f>IF(AND(C1531&gt;='گزارش روزانه'!$F$2,C1531&lt;='گزارش روزانه'!$F$4,J1531='گزارش روزانه'!$D$6),MAX($A$1:A1530)+1,"")</f>
        <v/>
      </c>
      <c r="B1531" s="10">
        <v>1530</v>
      </c>
      <c r="C1531" s="10" t="s">
        <v>1338</v>
      </c>
      <c r="D1531" s="10" t="s">
        <v>1339</v>
      </c>
      <c r="E1531" s="11">
        <v>174789951</v>
      </c>
      <c r="F1531" s="11">
        <v>0</v>
      </c>
      <c r="G1531" s="11">
        <v>-89103094</v>
      </c>
      <c r="H15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31" s="10">
        <f>VALUE(IFERROR(MID(Table1[شرح],11,FIND("سهم",Table1[شرح])-11),0))</f>
        <v>5000</v>
      </c>
      <c r="J1531" s="10" t="str">
        <f>IFERROR(MID(Table1[شرح],FIND("سهم",Table1[شرح])+4,FIND("به نرخ",Table1[شرح])-FIND("سهم",Table1[شرح])-5),"")</f>
        <v>توزیع دارو پخش(دتوزیع1)</v>
      </c>
      <c r="K1531" s="10" t="str">
        <f>CHOOSE(MID(Table1[تاریخ],6,2),"فروردین","اردیبهشت","خرداد","تیر","مرداد","شهریور","مهر","آبان","آذر","دی","بهمن","اسفند")</f>
        <v>دی</v>
      </c>
      <c r="L1531" s="10" t="str">
        <f>LEFT(Table1[[#All],[تاریخ]],4)</f>
        <v>1398</v>
      </c>
      <c r="M1531" s="13" t="str">
        <f>Table1[سال]&amp;"-"&amp;Table1[ماه]</f>
        <v>1398-دی</v>
      </c>
      <c r="N1531" s="9"/>
    </row>
    <row r="1532" spans="1:14" ht="15.75" x14ac:dyDescent="0.25">
      <c r="A1532" s="17" t="str">
        <f>IF(AND(C1532&gt;='گزارش روزانه'!$F$2,C1532&lt;='گزارش روزانه'!$F$4,J1532='گزارش روزانه'!$D$6),MAX($A$1:A1531)+1,"")</f>
        <v/>
      </c>
      <c r="B1532" s="10">
        <v>1531</v>
      </c>
      <c r="C1532" s="10" t="s">
        <v>1338</v>
      </c>
      <c r="D1532" s="10" t="s">
        <v>1340</v>
      </c>
      <c r="E1532" s="11">
        <v>87374888</v>
      </c>
      <c r="F1532" s="11">
        <v>0</v>
      </c>
      <c r="G1532" s="11">
        <v>85686857</v>
      </c>
      <c r="H15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32" s="10">
        <f>VALUE(IFERROR(MID(Table1[شرح],11,FIND("سهم",Table1[شرح])-11),0))</f>
        <v>2500</v>
      </c>
      <c r="J1532" s="10" t="str">
        <f>IFERROR(MID(Table1[شرح],FIND("سهم",Table1[شرح])+4,FIND("به نرخ",Table1[شرح])-FIND("سهم",Table1[شرح])-5),"")</f>
        <v>توزیع دارو پخش(دتوزیع1)</v>
      </c>
      <c r="K1532" s="10" t="str">
        <f>CHOOSE(MID(Table1[تاریخ],6,2),"فروردین","اردیبهشت","خرداد","تیر","مرداد","شهریور","مهر","آبان","آذر","دی","بهمن","اسفند")</f>
        <v>دی</v>
      </c>
      <c r="L1532" s="10" t="str">
        <f>LEFT(Table1[[#All],[تاریخ]],4)</f>
        <v>1398</v>
      </c>
      <c r="M1532" s="13" t="str">
        <f>Table1[سال]&amp;"-"&amp;Table1[ماه]</f>
        <v>1398-دی</v>
      </c>
      <c r="N1532" s="9"/>
    </row>
    <row r="1533" spans="1:14" ht="15.75" x14ac:dyDescent="0.25">
      <c r="A1533" s="17" t="str">
        <f>IF(AND(C1533&gt;='گزارش روزانه'!$F$2,C1533&lt;='گزارش روزانه'!$F$4,J1533='گزارش روزانه'!$D$6),MAX($A$1:A1532)+1,"")</f>
        <v/>
      </c>
      <c r="B1533" s="10">
        <v>1532</v>
      </c>
      <c r="C1533" s="10" t="s">
        <v>1338</v>
      </c>
      <c r="D1533" s="10" t="s">
        <v>1341</v>
      </c>
      <c r="E1533" s="11">
        <v>0</v>
      </c>
      <c r="F1533" s="11">
        <v>314072471</v>
      </c>
      <c r="G1533" s="11">
        <v>173061745</v>
      </c>
      <c r="H15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33" s="10">
        <f>VALUE(IFERROR(MID(Table1[شرح],11,FIND("سهم",Table1[شرح])-11),0))</f>
        <v>16413</v>
      </c>
      <c r="J1533" s="10" t="str">
        <f>IFERROR(MID(Table1[شرح],FIND("سهم",Table1[شرح])+4,FIND("به نرخ",Table1[شرح])-FIND("سهم",Table1[شرح])-5),"")</f>
        <v>گوشت مرغ ماهان(زماهان1)</v>
      </c>
      <c r="K1533" s="10" t="str">
        <f>CHOOSE(MID(Table1[تاریخ],6,2),"فروردین","اردیبهشت","خرداد","تیر","مرداد","شهریور","مهر","آبان","آذر","دی","بهمن","اسفند")</f>
        <v>دی</v>
      </c>
      <c r="L1533" s="10" t="str">
        <f>LEFT(Table1[[#All],[تاریخ]],4)</f>
        <v>1398</v>
      </c>
      <c r="M1533" s="13" t="str">
        <f>Table1[سال]&amp;"-"&amp;Table1[ماه]</f>
        <v>1398-دی</v>
      </c>
      <c r="N1533" s="9"/>
    </row>
    <row r="1534" spans="1:14" ht="15.75" x14ac:dyDescent="0.25">
      <c r="A1534" s="17" t="str">
        <f>IF(AND(C1534&gt;='گزارش روزانه'!$F$2,C1534&lt;='گزارش روزانه'!$F$4,J1534='گزارش روزانه'!$D$6),MAX($A$1:A1533)+1,"")</f>
        <v/>
      </c>
      <c r="B1534" s="10">
        <v>1533</v>
      </c>
      <c r="C1534" s="10" t="s">
        <v>1338</v>
      </c>
      <c r="D1534" s="10" t="s">
        <v>1342</v>
      </c>
      <c r="E1534" s="11">
        <v>0</v>
      </c>
      <c r="F1534" s="11">
        <v>19027656</v>
      </c>
      <c r="G1534" s="11">
        <v>-141010726</v>
      </c>
      <c r="H15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34" s="10">
        <f>VALUE(IFERROR(MID(Table1[شرح],11,FIND("سهم",Table1[شرح])-11),0))</f>
        <v>1000</v>
      </c>
      <c r="J1534" s="10" t="str">
        <f>IFERROR(MID(Table1[شرح],FIND("سهم",Table1[شرح])+4,FIND("به نرخ",Table1[شرح])-FIND("سهم",Table1[شرح])-5),"")</f>
        <v>گوشت مرغ ماهان(زماهان1)</v>
      </c>
      <c r="K1534" s="10" t="str">
        <f>CHOOSE(MID(Table1[تاریخ],6,2),"فروردین","اردیبهشت","خرداد","تیر","مرداد","شهریور","مهر","آبان","آذر","دی","بهمن","اسفند")</f>
        <v>دی</v>
      </c>
      <c r="L1534" s="10" t="str">
        <f>LEFT(Table1[[#All],[تاریخ]],4)</f>
        <v>1398</v>
      </c>
      <c r="M1534" s="13" t="str">
        <f>Table1[سال]&amp;"-"&amp;Table1[ماه]</f>
        <v>1398-دی</v>
      </c>
      <c r="N1534" s="9"/>
    </row>
    <row r="1535" spans="1:14" ht="15.75" x14ac:dyDescent="0.25">
      <c r="A1535" s="17" t="str">
        <f>IF(AND(C1535&gt;='گزارش روزانه'!$F$2,C1535&lt;='گزارش روزانه'!$F$4,J1535='گزارش روزانه'!$D$6),MAX($A$1:A1534)+1,"")</f>
        <v/>
      </c>
      <c r="B1535" s="10">
        <v>1534</v>
      </c>
      <c r="C1535" s="10" t="s">
        <v>1338</v>
      </c>
      <c r="D1535" s="10" t="s">
        <v>1343</v>
      </c>
      <c r="E1535" s="11">
        <v>0</v>
      </c>
      <c r="F1535" s="11">
        <v>239952375</v>
      </c>
      <c r="G1535" s="11">
        <v>-160038382</v>
      </c>
      <c r="H15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35" s="10">
        <f>VALUE(IFERROR(MID(Table1[شرح],11,FIND("سهم",Table1[شرح])-11),0))</f>
        <v>12614</v>
      </c>
      <c r="J1535" s="10" t="str">
        <f>IFERROR(MID(Table1[شرح],FIND("سهم",Table1[شرح])+4,FIND("به نرخ",Table1[شرح])-FIND("سهم",Table1[شرح])-5),"")</f>
        <v>گوشت مرغ ماهان(زماهان1)</v>
      </c>
      <c r="K1535" s="10" t="str">
        <f>CHOOSE(MID(Table1[تاریخ],6,2),"فروردین","اردیبهشت","خرداد","تیر","مرداد","شهریور","مهر","آبان","آذر","دی","بهمن","اسفند")</f>
        <v>دی</v>
      </c>
      <c r="L1535" s="10" t="str">
        <f>LEFT(Table1[[#All],[تاریخ]],4)</f>
        <v>1398</v>
      </c>
      <c r="M1535" s="13" t="str">
        <f>Table1[سال]&amp;"-"&amp;Table1[ماه]</f>
        <v>1398-دی</v>
      </c>
      <c r="N1535" s="9"/>
    </row>
    <row r="1536" spans="1:14" ht="15.75" x14ac:dyDescent="0.25">
      <c r="A1536" s="17" t="str">
        <f>IF(AND(C1536&gt;='گزارش روزانه'!$F$2,C1536&lt;='گزارش روزانه'!$F$4,J1536='گزارش روزانه'!$D$6),MAX($A$1:A1535)+1,"")</f>
        <v/>
      </c>
      <c r="B1536" s="10">
        <v>1535</v>
      </c>
      <c r="C1536" s="10" t="s">
        <v>1336</v>
      </c>
      <c r="D1536" s="10" t="s">
        <v>1337</v>
      </c>
      <c r="E1536" s="11">
        <v>541486138</v>
      </c>
      <c r="F1536" s="11">
        <v>0</v>
      </c>
      <c r="G1536" s="11">
        <v>-630589232</v>
      </c>
      <c r="H15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36" s="10">
        <f>VALUE(IFERROR(MID(Table1[شرح],11,FIND("سهم",Table1[شرح])-11),0))</f>
        <v>51210</v>
      </c>
      <c r="J1536" s="10" t="str">
        <f>IFERROR(MID(Table1[شرح],FIND("سهم",Table1[شرح])+4,FIND("به نرخ",Table1[شرح])-FIND("سهم",Table1[شرح])-5),"")</f>
        <v>پالایش نفت بندرعباس(شبندر1)</v>
      </c>
      <c r="K1536" s="10" t="str">
        <f>CHOOSE(MID(Table1[تاریخ],6,2),"فروردین","اردیبهشت","خرداد","تیر","مرداد","شهریور","مهر","آبان","آذر","دی","بهمن","اسفند")</f>
        <v>دی</v>
      </c>
      <c r="L1536" s="10" t="str">
        <f>LEFT(Table1[[#All],[تاریخ]],4)</f>
        <v>1398</v>
      </c>
      <c r="M1536" s="13" t="str">
        <f>Table1[سال]&amp;"-"&amp;Table1[ماه]</f>
        <v>1398-دی</v>
      </c>
      <c r="N1536" s="9"/>
    </row>
    <row r="1537" spans="1:14" ht="15.75" x14ac:dyDescent="0.25">
      <c r="A1537" s="17" t="str">
        <f>IF(AND(C1537&gt;='گزارش روزانه'!$F$2,C1537&lt;='گزارش روزانه'!$F$4,J1537='گزارش روزانه'!$D$6),MAX($A$1:A1536)+1,"")</f>
        <v/>
      </c>
      <c r="B1537" s="10">
        <v>1536</v>
      </c>
      <c r="C1537" s="10" t="s">
        <v>1321</v>
      </c>
      <c r="D1537" s="10" t="s">
        <v>1322</v>
      </c>
      <c r="E1537" s="11">
        <v>117373160</v>
      </c>
      <c r="F1537" s="11">
        <v>0</v>
      </c>
      <c r="G1537" s="11">
        <v>-355466252</v>
      </c>
      <c r="H15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37" s="10">
        <f>VALUE(IFERROR(MID(Table1[شرح],11,FIND("سهم",Table1[شرح])-11),0))</f>
        <v>5287</v>
      </c>
      <c r="J1537" s="10" t="str">
        <f>IFERROR(MID(Table1[شرح],FIND("سهم",Table1[شرح])+4,FIND("به نرخ",Table1[شرح])-FIND("سهم",Table1[شرح])-5),"")</f>
        <v>تولید ژلاتین کپسول ایران(دکپسول1)</v>
      </c>
      <c r="K1537" s="10" t="str">
        <f>CHOOSE(MID(Table1[تاریخ],6,2),"فروردین","اردیبهشت","خرداد","تیر","مرداد","شهریور","مهر","آبان","آذر","دی","بهمن","اسفند")</f>
        <v>دی</v>
      </c>
      <c r="L1537" s="10" t="str">
        <f>LEFT(Table1[[#All],[تاریخ]],4)</f>
        <v>1398</v>
      </c>
      <c r="M1537" s="13" t="str">
        <f>Table1[سال]&amp;"-"&amp;Table1[ماه]</f>
        <v>1398-دی</v>
      </c>
      <c r="N1537" s="9"/>
    </row>
    <row r="1538" spans="1:14" ht="15.75" x14ac:dyDescent="0.25">
      <c r="A1538" s="17" t="str">
        <f>IF(AND(C1538&gt;='گزارش روزانه'!$F$2,C1538&lt;='گزارش روزانه'!$F$4,J1538='گزارش روزانه'!$D$6),MAX($A$1:A1537)+1,"")</f>
        <v/>
      </c>
      <c r="B1538" s="10">
        <v>1537</v>
      </c>
      <c r="C1538" s="10" t="s">
        <v>1321</v>
      </c>
      <c r="D1538" s="10" t="s">
        <v>1323</v>
      </c>
      <c r="E1538" s="11">
        <v>266680535</v>
      </c>
      <c r="F1538" s="11">
        <v>0</v>
      </c>
      <c r="G1538" s="11">
        <v>-238093092</v>
      </c>
      <c r="H15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38" s="10">
        <f>VALUE(IFERROR(MID(Table1[شرح],11,FIND("سهم",Table1[شرح])-11),0))</f>
        <v>12013</v>
      </c>
      <c r="J1538" s="10" t="str">
        <f>IFERROR(MID(Table1[شرح],FIND("سهم",Table1[شرح])+4,FIND("به نرخ",Table1[شرح])-FIND("سهم",Table1[شرح])-5),"")</f>
        <v>تولید ژلاتین کپسول ایران(دکپسول1)</v>
      </c>
      <c r="K1538" s="10" t="str">
        <f>CHOOSE(MID(Table1[تاریخ],6,2),"فروردین","اردیبهشت","خرداد","تیر","مرداد","شهریور","مهر","آبان","آذر","دی","بهمن","اسفند")</f>
        <v>دی</v>
      </c>
      <c r="L1538" s="10" t="str">
        <f>LEFT(Table1[[#All],[تاریخ]],4)</f>
        <v>1398</v>
      </c>
      <c r="M1538" s="13" t="str">
        <f>Table1[سال]&amp;"-"&amp;Table1[ماه]</f>
        <v>1398-دی</v>
      </c>
      <c r="N1538" s="9"/>
    </row>
    <row r="1539" spans="1:14" ht="15.75" x14ac:dyDescent="0.25">
      <c r="A1539" s="17" t="str">
        <f>IF(AND(C1539&gt;='گزارش روزانه'!$F$2,C1539&lt;='گزارش روزانه'!$F$4,J1539='گزارش روزانه'!$D$6),MAX($A$1:A1538)+1,"")</f>
        <v/>
      </c>
      <c r="B1539" s="10">
        <v>1538</v>
      </c>
      <c r="C1539" s="10" t="s">
        <v>1321</v>
      </c>
      <c r="D1539" s="10" t="s">
        <v>1324</v>
      </c>
      <c r="E1539" s="11">
        <v>189884457</v>
      </c>
      <c r="F1539" s="11">
        <v>0</v>
      </c>
      <c r="G1539" s="11">
        <v>28587443</v>
      </c>
      <c r="H15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39" s="10">
        <f>VALUE(IFERROR(MID(Table1[شرح],11,FIND("سهم",Table1[شرح])-11),0))</f>
        <v>8554</v>
      </c>
      <c r="J1539" s="10" t="str">
        <f>IFERROR(MID(Table1[شرح],FIND("سهم",Table1[شرح])+4,FIND("به نرخ",Table1[شرح])-FIND("سهم",Table1[شرح])-5),"")</f>
        <v>تولید ژلاتین کپسول ایران(دکپسول1)</v>
      </c>
      <c r="K1539" s="10" t="str">
        <f>CHOOSE(MID(Table1[تاریخ],6,2),"فروردین","اردیبهشت","خرداد","تیر","مرداد","شهریور","مهر","آبان","آذر","دی","بهمن","اسفند")</f>
        <v>دی</v>
      </c>
      <c r="L1539" s="10" t="str">
        <f>LEFT(Table1[[#All],[تاریخ]],4)</f>
        <v>1398</v>
      </c>
      <c r="M1539" s="13" t="str">
        <f>Table1[سال]&amp;"-"&amp;Table1[ماه]</f>
        <v>1398-دی</v>
      </c>
      <c r="N1539" s="9"/>
    </row>
    <row r="1540" spans="1:14" ht="15.75" x14ac:dyDescent="0.25">
      <c r="A1540" s="17" t="str">
        <f>IF(AND(C1540&gt;='گزارش روزانه'!$F$2,C1540&lt;='گزارش روزانه'!$F$4,J1540='گزارش روزانه'!$D$6),MAX($A$1:A1539)+1,"")</f>
        <v/>
      </c>
      <c r="B1540" s="10">
        <v>1539</v>
      </c>
      <c r="C1540" s="10" t="s">
        <v>1321</v>
      </c>
      <c r="D1540" s="10" t="s">
        <v>1325</v>
      </c>
      <c r="E1540" s="11">
        <v>32087150</v>
      </c>
      <c r="F1540" s="11">
        <v>0</v>
      </c>
      <c r="G1540" s="11">
        <v>218471900</v>
      </c>
      <c r="H15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40" s="10">
        <f>VALUE(IFERROR(MID(Table1[شرح],11,FIND("سهم",Table1[شرح])-11),0))</f>
        <v>1446</v>
      </c>
      <c r="J1540" s="10" t="str">
        <f>IFERROR(MID(Table1[شرح],FIND("سهم",Table1[شرح])+4,FIND("به نرخ",Table1[شرح])-FIND("سهم",Table1[شرح])-5),"")</f>
        <v>تولید ژلاتین کپسول ایران(دکپسول1)</v>
      </c>
      <c r="K1540" s="10" t="str">
        <f>CHOOSE(MID(Table1[تاریخ],6,2),"فروردین","اردیبهشت","خرداد","تیر","مرداد","شهریور","مهر","آبان","آذر","دی","بهمن","اسفند")</f>
        <v>دی</v>
      </c>
      <c r="L1540" s="10" t="str">
        <f>LEFT(Table1[[#All],[تاریخ]],4)</f>
        <v>1398</v>
      </c>
      <c r="M1540" s="13" t="str">
        <f>Table1[سال]&amp;"-"&amp;Table1[ماه]</f>
        <v>1398-دی</v>
      </c>
      <c r="N1540" s="9"/>
    </row>
    <row r="1541" spans="1:14" ht="15.75" x14ac:dyDescent="0.25">
      <c r="A1541" s="17" t="str">
        <f>IF(AND(C1541&gt;='گزارش روزانه'!$F$2,C1541&lt;='گزارش روزانه'!$F$4,J1541='گزارش روزانه'!$D$6),MAX($A$1:A1540)+1,"")</f>
        <v/>
      </c>
      <c r="B1541" s="10">
        <v>1540</v>
      </c>
      <c r="C1541" s="10" t="s">
        <v>1321</v>
      </c>
      <c r="D1541" s="10" t="s">
        <v>1326</v>
      </c>
      <c r="E1541" s="11">
        <v>219592432</v>
      </c>
      <c r="F1541" s="11">
        <v>0</v>
      </c>
      <c r="G1541" s="11">
        <v>250559050</v>
      </c>
      <c r="H15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41" s="10">
        <f>VALUE(IFERROR(MID(Table1[شرح],11,FIND("سهم",Table1[شرح])-11),0))</f>
        <v>10000</v>
      </c>
      <c r="J1541" s="10" t="str">
        <f>IFERROR(MID(Table1[شرح],FIND("سهم",Table1[شرح])+4,FIND("به نرخ",Table1[شرح])-FIND("سهم",Table1[شرح])-5),"")</f>
        <v>تولید ژلاتین کپسول ایران(دکپسول1)</v>
      </c>
      <c r="K1541" s="10" t="str">
        <f>CHOOSE(MID(Table1[تاریخ],6,2),"فروردین","اردیبهشت","خرداد","تیر","مرداد","شهریور","مهر","آبان","آذر","دی","بهمن","اسفند")</f>
        <v>دی</v>
      </c>
      <c r="L1541" s="10" t="str">
        <f>LEFT(Table1[[#All],[تاریخ]],4)</f>
        <v>1398</v>
      </c>
      <c r="M1541" s="13" t="str">
        <f>Table1[سال]&amp;"-"&amp;Table1[ماه]</f>
        <v>1398-دی</v>
      </c>
      <c r="N1541" s="9"/>
    </row>
    <row r="1542" spans="1:14" ht="15.75" x14ac:dyDescent="0.25">
      <c r="A1542" s="17" t="str">
        <f>IF(AND(C1542&gt;='گزارش روزانه'!$F$2,C1542&lt;='گزارش روزانه'!$F$4,J1542='گزارش روزانه'!$D$6),MAX($A$1:A1541)+1,"")</f>
        <v/>
      </c>
      <c r="B1542" s="10">
        <v>1541</v>
      </c>
      <c r="C1542" s="10" t="s">
        <v>1321</v>
      </c>
      <c r="D1542" s="10" t="s">
        <v>1327</v>
      </c>
      <c r="E1542" s="11">
        <v>0</v>
      </c>
      <c r="F1542" s="11">
        <v>328997228</v>
      </c>
      <c r="G1542" s="11">
        <v>470151482</v>
      </c>
      <c r="H15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42" s="10">
        <f>VALUE(IFERROR(MID(Table1[شرح],11,FIND("سهم",Table1[شرح])-11),0))</f>
        <v>54465</v>
      </c>
      <c r="J1542" s="10" t="str">
        <f>IFERROR(MID(Table1[شرح],FIND("سهم",Table1[شرح])+4,FIND("به نرخ",Table1[شرح])-FIND("سهم",Table1[شرح])-5),"")</f>
        <v>پالایش نفت تهران(شتران1)</v>
      </c>
      <c r="K1542" s="10" t="str">
        <f>CHOOSE(MID(Table1[تاریخ],6,2),"فروردین","اردیبهشت","خرداد","تیر","مرداد","شهریور","مهر","آبان","آذر","دی","بهمن","اسفند")</f>
        <v>دی</v>
      </c>
      <c r="L1542" s="10" t="str">
        <f>LEFT(Table1[[#All],[تاریخ]],4)</f>
        <v>1398</v>
      </c>
      <c r="M1542" s="13" t="str">
        <f>Table1[سال]&amp;"-"&amp;Table1[ماه]</f>
        <v>1398-دی</v>
      </c>
      <c r="N1542" s="9"/>
    </row>
    <row r="1543" spans="1:14" ht="15.75" x14ac:dyDescent="0.25">
      <c r="A1543" s="17" t="str">
        <f>IF(AND(C1543&gt;='گزارش روزانه'!$F$2,C1543&lt;='گزارش روزانه'!$F$4,J1543='گزارش روزانه'!$D$6),MAX($A$1:A1542)+1,"")</f>
        <v/>
      </c>
      <c r="B1543" s="10">
        <v>1542</v>
      </c>
      <c r="C1543" s="10" t="s">
        <v>1321</v>
      </c>
      <c r="D1543" s="10" t="s">
        <v>1328</v>
      </c>
      <c r="E1543" s="11">
        <v>0</v>
      </c>
      <c r="F1543" s="11">
        <v>78372360</v>
      </c>
      <c r="G1543" s="11">
        <v>141154254</v>
      </c>
      <c r="H15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43" s="10">
        <f>VALUE(IFERROR(MID(Table1[شرح],11,FIND("سهم",Table1[شرح])-11),0))</f>
        <v>13000</v>
      </c>
      <c r="J1543" s="10" t="str">
        <f>IFERROR(MID(Table1[شرح],FIND("سهم",Table1[شرح])+4,FIND("به نرخ",Table1[شرح])-FIND("سهم",Table1[شرح])-5),"")</f>
        <v>پالایش نفت تهران(شتران1)</v>
      </c>
      <c r="K1543" s="10" t="str">
        <f>CHOOSE(MID(Table1[تاریخ],6,2),"فروردین","اردیبهشت","خرداد","تیر","مرداد","شهریور","مهر","آبان","آذر","دی","بهمن","اسفند")</f>
        <v>دی</v>
      </c>
      <c r="L1543" s="10" t="str">
        <f>LEFT(Table1[[#All],[تاریخ]],4)</f>
        <v>1398</v>
      </c>
      <c r="M1543" s="13" t="str">
        <f>Table1[سال]&amp;"-"&amp;Table1[ماه]</f>
        <v>1398-دی</v>
      </c>
      <c r="N1543" s="9"/>
    </row>
    <row r="1544" spans="1:14" ht="15.75" x14ac:dyDescent="0.25">
      <c r="A1544" s="17" t="str">
        <f>IF(AND(C1544&gt;='گزارش روزانه'!$F$2,C1544&lt;='گزارش روزانه'!$F$4,J1544='گزارش روزانه'!$D$6),MAX($A$1:A1543)+1,"")</f>
        <v/>
      </c>
      <c r="B1544" s="10">
        <v>1543</v>
      </c>
      <c r="C1544" s="10" t="s">
        <v>1321</v>
      </c>
      <c r="D1544" s="10" t="s">
        <v>1329</v>
      </c>
      <c r="E1544" s="11">
        <v>0</v>
      </c>
      <c r="F1544" s="11">
        <v>13395293</v>
      </c>
      <c r="G1544" s="11">
        <v>62781894</v>
      </c>
      <c r="H15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44" s="10">
        <f>VALUE(IFERROR(MID(Table1[شرح],11,FIND("سهم",Table1[شرح])-11),0))</f>
        <v>2230</v>
      </c>
      <c r="J1544" s="10" t="str">
        <f>IFERROR(MID(Table1[شرح],FIND("سهم",Table1[شرح])+4,FIND("به نرخ",Table1[شرح])-FIND("سهم",Table1[شرح])-5),"")</f>
        <v>پالایش نفت تهران(شتران1)</v>
      </c>
      <c r="K1544" s="10" t="str">
        <f>CHOOSE(MID(Table1[تاریخ],6,2),"فروردین","اردیبهشت","خرداد","تیر","مرداد","شهریور","مهر","آبان","آذر","دی","بهمن","اسفند")</f>
        <v>دی</v>
      </c>
      <c r="L1544" s="10" t="str">
        <f>LEFT(Table1[[#All],[تاریخ]],4)</f>
        <v>1398</v>
      </c>
      <c r="M1544" s="13" t="str">
        <f>Table1[سال]&amp;"-"&amp;Table1[ماه]</f>
        <v>1398-دی</v>
      </c>
      <c r="N1544" s="9"/>
    </row>
    <row r="1545" spans="1:14" ht="15.75" x14ac:dyDescent="0.25">
      <c r="A1545" s="17" t="str">
        <f>IF(AND(C1545&gt;='گزارش روزانه'!$F$2,C1545&lt;='گزارش روزانه'!$F$4,J1545='گزارش روزانه'!$D$6),MAX($A$1:A1544)+1,"")</f>
        <v/>
      </c>
      <c r="B1545" s="10">
        <v>1544</v>
      </c>
      <c r="C1545" s="10" t="s">
        <v>1321</v>
      </c>
      <c r="D1545" s="10" t="s">
        <v>1330</v>
      </c>
      <c r="E1545" s="11">
        <v>0</v>
      </c>
      <c r="F1545" s="11">
        <v>24463535</v>
      </c>
      <c r="G1545" s="11">
        <v>49386601</v>
      </c>
      <c r="H15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45" s="10">
        <f>VALUE(IFERROR(MID(Table1[شرح],11,FIND("سهم",Table1[شرح])-11),0))</f>
        <v>4080</v>
      </c>
      <c r="J1545" s="10" t="str">
        <f>IFERROR(MID(Table1[شرح],FIND("سهم",Table1[شرح])+4,FIND("به نرخ",Table1[شرح])-FIND("سهم",Table1[شرح])-5),"")</f>
        <v>پالایش نفت تهران(شتران1)</v>
      </c>
      <c r="K1545" s="10" t="str">
        <f>CHOOSE(MID(Table1[تاریخ],6,2),"فروردین","اردیبهشت","خرداد","تیر","مرداد","شهریور","مهر","آبان","آذر","دی","بهمن","اسفند")</f>
        <v>دی</v>
      </c>
      <c r="L1545" s="10" t="str">
        <f>LEFT(Table1[[#All],[تاریخ]],4)</f>
        <v>1398</v>
      </c>
      <c r="M1545" s="13" t="str">
        <f>Table1[سال]&amp;"-"&amp;Table1[ماه]</f>
        <v>1398-دی</v>
      </c>
      <c r="N1545" s="9"/>
    </row>
    <row r="1546" spans="1:14" ht="15.75" x14ac:dyDescent="0.25">
      <c r="A1546" s="17" t="str">
        <f>IF(AND(C1546&gt;='گزارش روزانه'!$F$2,C1546&lt;='گزارش روزانه'!$F$4,J1546='گزارش روزانه'!$D$6),MAX($A$1:A1545)+1,"")</f>
        <v/>
      </c>
      <c r="B1546" s="10">
        <v>1545</v>
      </c>
      <c r="C1546" s="10" t="s">
        <v>1321</v>
      </c>
      <c r="D1546" s="10" t="s">
        <v>1331</v>
      </c>
      <c r="E1546" s="11">
        <v>0</v>
      </c>
      <c r="F1546" s="11">
        <v>239640516</v>
      </c>
      <c r="G1546" s="11">
        <v>24923066</v>
      </c>
      <c r="H15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46" s="10">
        <f>VALUE(IFERROR(MID(Table1[شرح],11,FIND("سهم",Table1[شرح])-11),0))</f>
        <v>40000</v>
      </c>
      <c r="J1546" s="10" t="str">
        <f>IFERROR(MID(Table1[شرح],FIND("سهم",Table1[شرح])+4,FIND("به نرخ",Table1[شرح])-FIND("سهم",Table1[شرح])-5),"")</f>
        <v>پالایش نفت تهران(شتران1)</v>
      </c>
      <c r="K1546" s="10" t="str">
        <f>CHOOSE(MID(Table1[تاریخ],6,2),"فروردین","اردیبهشت","خرداد","تیر","مرداد","شهریور","مهر","آبان","آذر","دی","بهمن","اسفند")</f>
        <v>دی</v>
      </c>
      <c r="L1546" s="10" t="str">
        <f>LEFT(Table1[[#All],[تاریخ]],4)</f>
        <v>1398</v>
      </c>
      <c r="M1546" s="13" t="str">
        <f>Table1[سال]&amp;"-"&amp;Table1[ماه]</f>
        <v>1398-دی</v>
      </c>
      <c r="N1546" s="9"/>
    </row>
    <row r="1547" spans="1:14" ht="15.75" x14ac:dyDescent="0.25">
      <c r="A1547" s="17" t="str">
        <f>IF(AND(C1547&gt;='گزارش روزانه'!$F$2,C1547&lt;='گزارش روزانه'!$F$4,J1547='گزارش روزانه'!$D$6),MAX($A$1:A1546)+1,"")</f>
        <v/>
      </c>
      <c r="B1547" s="10">
        <v>1546</v>
      </c>
      <c r="C1547" s="10" t="s">
        <v>1321</v>
      </c>
      <c r="D1547" s="10" t="s">
        <v>1332</v>
      </c>
      <c r="E1547" s="11">
        <v>0</v>
      </c>
      <c r="F1547" s="11">
        <v>42743551</v>
      </c>
      <c r="G1547" s="11">
        <v>-214717450</v>
      </c>
      <c r="H15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47" s="10">
        <f>VALUE(IFERROR(MID(Table1[شرح],11,FIND("سهم",Table1[شرح])-11),0))</f>
        <v>2360</v>
      </c>
      <c r="J1547" s="10" t="str">
        <f>IFERROR(MID(Table1[شرح],FIND("سهم",Table1[شرح])+4,FIND("به نرخ",Table1[شرح])-FIND("سهم",Table1[شرح])-5),"")</f>
        <v>خدمات انفورماتیک(رانفور1)</v>
      </c>
      <c r="K1547" s="10" t="str">
        <f>CHOOSE(MID(Table1[تاریخ],6,2),"فروردین","اردیبهشت","خرداد","تیر","مرداد","شهریور","مهر","آبان","آذر","دی","بهمن","اسفند")</f>
        <v>دی</v>
      </c>
      <c r="L1547" s="10" t="str">
        <f>LEFT(Table1[[#All],[تاریخ]],4)</f>
        <v>1398</v>
      </c>
      <c r="M1547" s="13" t="str">
        <f>Table1[سال]&amp;"-"&amp;Table1[ماه]</f>
        <v>1398-دی</v>
      </c>
      <c r="N1547" s="9"/>
    </row>
    <row r="1548" spans="1:14" ht="15.75" x14ac:dyDescent="0.25">
      <c r="A1548" s="17" t="str">
        <f>IF(AND(C1548&gt;='گزارش روزانه'!$F$2,C1548&lt;='گزارش روزانه'!$F$4,J1548='گزارش روزانه'!$D$6),MAX($A$1:A1547)+1,"")</f>
        <v/>
      </c>
      <c r="B1548" s="10">
        <v>1547</v>
      </c>
      <c r="C1548" s="10" t="s">
        <v>1321</v>
      </c>
      <c r="D1548" s="10" t="s">
        <v>1333</v>
      </c>
      <c r="E1548" s="11">
        <v>0</v>
      </c>
      <c r="F1548" s="11">
        <v>27063535</v>
      </c>
      <c r="G1548" s="11">
        <v>-257461001</v>
      </c>
      <c r="H15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48" s="10">
        <f>VALUE(IFERROR(MID(Table1[شرح],11,FIND("سهم",Table1[شرح])-11),0))</f>
        <v>1500</v>
      </c>
      <c r="J1548" s="10" t="str">
        <f>IFERROR(MID(Table1[شرح],FIND("سهم",Table1[شرح])+4,FIND("به نرخ",Table1[شرح])-FIND("سهم",Table1[شرح])-5),"")</f>
        <v>خدمات انفورماتیک(رانفور1)</v>
      </c>
      <c r="K1548" s="10" t="str">
        <f>CHOOSE(MID(Table1[تاریخ],6,2),"فروردین","اردیبهشت","خرداد","تیر","مرداد","شهریور","مهر","آبان","آذر","دی","بهمن","اسفند")</f>
        <v>دی</v>
      </c>
      <c r="L1548" s="10" t="str">
        <f>LEFT(Table1[[#All],[تاریخ]],4)</f>
        <v>1398</v>
      </c>
      <c r="M1548" s="13" t="str">
        <f>Table1[سال]&amp;"-"&amp;Table1[ماه]</f>
        <v>1398-دی</v>
      </c>
      <c r="N1548" s="9"/>
    </row>
    <row r="1549" spans="1:14" ht="15.75" x14ac:dyDescent="0.25">
      <c r="A1549" s="17" t="str">
        <f>IF(AND(C1549&gt;='گزارش روزانه'!$F$2,C1549&lt;='گزارش روزانه'!$F$4,J1549='گزارش روزانه'!$D$6),MAX($A$1:A1548)+1,"")</f>
        <v/>
      </c>
      <c r="B1549" s="10">
        <v>1548</v>
      </c>
      <c r="C1549" s="10" t="s">
        <v>1321</v>
      </c>
      <c r="D1549" s="10" t="s">
        <v>1334</v>
      </c>
      <c r="E1549" s="11">
        <v>0</v>
      </c>
      <c r="F1549" s="11">
        <v>115427696</v>
      </c>
      <c r="G1549" s="11">
        <v>-284524536</v>
      </c>
      <c r="H15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49" s="10">
        <f>VALUE(IFERROR(MID(Table1[شرح],11,FIND("سهم",Table1[شرح])-11),0))</f>
        <v>6399</v>
      </c>
      <c r="J1549" s="10" t="str">
        <f>IFERROR(MID(Table1[شرح],FIND("سهم",Table1[شرح])+4,FIND("به نرخ",Table1[شرح])-FIND("سهم",Table1[شرح])-5),"")</f>
        <v>خدمات انفورماتیک(رانفور1)</v>
      </c>
      <c r="K1549" s="10" t="str">
        <f>CHOOSE(MID(Table1[تاریخ],6,2),"فروردین","اردیبهشت","خرداد","تیر","مرداد","شهریور","مهر","آبان","آذر","دی","بهمن","اسفند")</f>
        <v>دی</v>
      </c>
      <c r="L1549" s="10" t="str">
        <f>LEFT(Table1[[#All],[تاریخ]],4)</f>
        <v>1398</v>
      </c>
      <c r="M1549" s="13" t="str">
        <f>Table1[سال]&amp;"-"&amp;Table1[ماه]</f>
        <v>1398-دی</v>
      </c>
      <c r="N1549" s="9"/>
    </row>
    <row r="1550" spans="1:14" ht="15.75" x14ac:dyDescent="0.25">
      <c r="A1550" s="17" t="str">
        <f>IF(AND(C1550&gt;='گزارش روزانه'!$F$2,C1550&lt;='گزارش روزانه'!$F$4,J1550='گزارش روزانه'!$D$6),MAX($A$1:A1549)+1,"")</f>
        <v/>
      </c>
      <c r="B1550" s="10">
        <v>1549</v>
      </c>
      <c r="C1550" s="10" t="s">
        <v>1321</v>
      </c>
      <c r="D1550" s="10" t="s">
        <v>1335</v>
      </c>
      <c r="E1550" s="11">
        <v>0</v>
      </c>
      <c r="F1550" s="11">
        <v>230637000</v>
      </c>
      <c r="G1550" s="11">
        <v>-399952232</v>
      </c>
      <c r="H15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550" s="10">
        <f>VALUE(IFERROR(MID(Table1[شرح],11,FIND("سهم",Table1[شرح])-11),0))</f>
        <v>0</v>
      </c>
      <c r="J1550" s="10" t="str">
        <f>IFERROR(MID(Table1[شرح],FIND("سهم",Table1[شرح])+4,FIND("به نرخ",Table1[شرح])-FIND("سهم",Table1[شرح])-5),"")</f>
        <v/>
      </c>
      <c r="K1550" s="10" t="str">
        <f>CHOOSE(MID(Table1[تاریخ],6,2),"فروردین","اردیبهشت","خرداد","تیر","مرداد","شهریور","مهر","آبان","آذر","دی","بهمن","اسفند")</f>
        <v>دی</v>
      </c>
      <c r="L1550" s="10" t="str">
        <f>LEFT(Table1[[#All],[تاریخ]],4)</f>
        <v>1398</v>
      </c>
      <c r="M1550" s="13" t="str">
        <f>Table1[سال]&amp;"-"&amp;Table1[ماه]</f>
        <v>1398-دی</v>
      </c>
      <c r="N1550" s="9"/>
    </row>
    <row r="1551" spans="1:14" ht="15.75" x14ac:dyDescent="0.25">
      <c r="A1551" s="17" t="str">
        <f>IF(AND(C1551&gt;='گزارش روزانه'!$F$2,C1551&lt;='گزارش روزانه'!$F$4,J1551='گزارش روزانه'!$D$6),MAX($A$1:A1550)+1,"")</f>
        <v/>
      </c>
      <c r="B1551" s="10">
        <v>1550</v>
      </c>
      <c r="C1551" s="10" t="s">
        <v>1316</v>
      </c>
      <c r="D1551" s="10" t="s">
        <v>1317</v>
      </c>
      <c r="E1551" s="11">
        <v>60210189</v>
      </c>
      <c r="F1551" s="11">
        <v>0</v>
      </c>
      <c r="G1551" s="11">
        <v>-402494254</v>
      </c>
      <c r="H15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51" s="10">
        <f>VALUE(IFERROR(MID(Table1[شرح],11,FIND("سهم",Table1[شرح])-11),0))</f>
        <v>2588</v>
      </c>
      <c r="J1551" s="10" t="str">
        <f>IFERROR(MID(Table1[شرح],FIND("سهم",Table1[شرح])+4,FIND("به نرخ",Table1[شرح])-FIND("سهم",Table1[شرح])-5),"")</f>
        <v>تولید ژلاتین کپسول ایران(دکپسول1)</v>
      </c>
      <c r="K1551" s="10" t="str">
        <f>CHOOSE(MID(Table1[تاریخ],6,2),"فروردین","اردیبهشت","خرداد","تیر","مرداد","شهریور","مهر","آبان","آذر","دی","بهمن","اسفند")</f>
        <v>دی</v>
      </c>
      <c r="L1551" s="10" t="str">
        <f>LEFT(Table1[[#All],[تاریخ]],4)</f>
        <v>1398</v>
      </c>
      <c r="M1551" s="13" t="str">
        <f>Table1[سال]&amp;"-"&amp;Table1[ماه]</f>
        <v>1398-دی</v>
      </c>
      <c r="N1551" s="9"/>
    </row>
    <row r="1552" spans="1:14" ht="15.75" x14ac:dyDescent="0.25">
      <c r="A1552" s="17" t="str">
        <f>IF(AND(C1552&gt;='گزارش روزانه'!$F$2,C1552&lt;='گزارش روزانه'!$F$4,J1552='گزارش روزانه'!$D$6),MAX($A$1:A1551)+1,"")</f>
        <v/>
      </c>
      <c r="B1552" s="10">
        <v>1551</v>
      </c>
      <c r="C1552" s="10" t="s">
        <v>1316</v>
      </c>
      <c r="D1552" s="10" t="s">
        <v>1318</v>
      </c>
      <c r="E1552" s="11">
        <v>13958475</v>
      </c>
      <c r="F1552" s="11">
        <v>0</v>
      </c>
      <c r="G1552" s="11">
        <v>-342284065</v>
      </c>
      <c r="H15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52" s="10">
        <f>VALUE(IFERROR(MID(Table1[شرح],11,FIND("سهم",Table1[شرح])-11),0))</f>
        <v>600</v>
      </c>
      <c r="J1552" s="10" t="str">
        <f>IFERROR(MID(Table1[شرح],FIND("سهم",Table1[شرح])+4,FIND("به نرخ",Table1[شرح])-FIND("سهم",Table1[شرح])-5),"")</f>
        <v>تولید ژلاتین کپسول ایران(دکپسول1)</v>
      </c>
      <c r="K1552" s="10" t="str">
        <f>CHOOSE(MID(Table1[تاریخ],6,2),"فروردین","اردیبهشت","خرداد","تیر","مرداد","شهریور","مهر","آبان","آذر","دی","بهمن","اسفند")</f>
        <v>دی</v>
      </c>
      <c r="L1552" s="10" t="str">
        <f>LEFT(Table1[[#All],[تاریخ]],4)</f>
        <v>1398</v>
      </c>
      <c r="M1552" s="13" t="str">
        <f>Table1[سال]&amp;"-"&amp;Table1[ماه]</f>
        <v>1398-دی</v>
      </c>
      <c r="N1552" s="9"/>
    </row>
    <row r="1553" spans="1:14" ht="15.75" x14ac:dyDescent="0.25">
      <c r="A1553" s="17" t="str">
        <f>IF(AND(C1553&gt;='گزارش روزانه'!$F$2,C1553&lt;='گزارش روزانه'!$F$4,J1553='گزارش روزانه'!$D$6),MAX($A$1:A1552)+1,"")</f>
        <v/>
      </c>
      <c r="B1553" s="10">
        <v>1552</v>
      </c>
      <c r="C1553" s="10" t="s">
        <v>1316</v>
      </c>
      <c r="D1553" s="10" t="s">
        <v>1319</v>
      </c>
      <c r="E1553" s="11">
        <v>2537115</v>
      </c>
      <c r="F1553" s="11">
        <v>0</v>
      </c>
      <c r="G1553" s="11">
        <v>-328325590</v>
      </c>
      <c r="H15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53" s="10">
        <f>VALUE(IFERROR(MID(Table1[شرح],11,FIND("سهم",Table1[شرح])-11),0))</f>
        <v>122</v>
      </c>
      <c r="J1553" s="10" t="str">
        <f>IFERROR(MID(Table1[شرح],FIND("سهم",Table1[شرح])+4,FIND("به نرخ",Table1[شرح])-FIND("سهم",Table1[شرح])-5),"")</f>
        <v>بورس کالای ایران(کالا1)</v>
      </c>
      <c r="K1553" s="10" t="str">
        <f>CHOOSE(MID(Table1[تاریخ],6,2),"فروردین","اردیبهشت","خرداد","تیر","مرداد","شهریور","مهر","آبان","آذر","دی","بهمن","اسفند")</f>
        <v>دی</v>
      </c>
      <c r="L1553" s="10" t="str">
        <f>LEFT(Table1[[#All],[تاریخ]],4)</f>
        <v>1398</v>
      </c>
      <c r="M1553" s="13" t="str">
        <f>Table1[سال]&amp;"-"&amp;Table1[ماه]</f>
        <v>1398-دی</v>
      </c>
      <c r="N1553" s="9"/>
    </row>
    <row r="1554" spans="1:14" ht="15.75" x14ac:dyDescent="0.25">
      <c r="A1554" s="17" t="str">
        <f>IF(AND(C1554&gt;='گزارش روزانه'!$F$2,C1554&lt;='گزارش روزانه'!$F$4,J1554='گزارش روزانه'!$D$6),MAX($A$1:A1553)+1,"")</f>
        <v/>
      </c>
      <c r="B1554" s="10">
        <v>1553</v>
      </c>
      <c r="C1554" s="10" t="s">
        <v>1316</v>
      </c>
      <c r="D1554" s="10" t="s">
        <v>1320</v>
      </c>
      <c r="E1554" s="11">
        <v>0</v>
      </c>
      <c r="F1554" s="11">
        <v>29677777</v>
      </c>
      <c r="G1554" s="11">
        <v>-325788475</v>
      </c>
      <c r="H15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54" s="10">
        <f>VALUE(IFERROR(MID(Table1[شرح],11,FIND("سهم",Table1[شرح])-11),0))</f>
        <v>4870</v>
      </c>
      <c r="J1554" s="10" t="str">
        <f>IFERROR(MID(Table1[شرح],FIND("سهم",Table1[شرح])+4,FIND("به نرخ",Table1[شرح])-FIND("سهم",Table1[شرح])-5),"")</f>
        <v>پالایش نفت تهران(شتران1)</v>
      </c>
      <c r="K1554" s="10" t="str">
        <f>CHOOSE(MID(Table1[تاریخ],6,2),"فروردین","اردیبهشت","خرداد","تیر","مرداد","شهریور","مهر","آبان","آذر","دی","بهمن","اسفند")</f>
        <v>دی</v>
      </c>
      <c r="L1554" s="10" t="str">
        <f>LEFT(Table1[[#All],[تاریخ]],4)</f>
        <v>1398</v>
      </c>
      <c r="M1554" s="13" t="str">
        <f>Table1[سال]&amp;"-"&amp;Table1[ماه]</f>
        <v>1398-دی</v>
      </c>
      <c r="N1554" s="9"/>
    </row>
    <row r="1555" spans="1:14" ht="15.75" x14ac:dyDescent="0.25">
      <c r="A1555" s="17" t="str">
        <f>IF(AND(C1555&gt;='گزارش روزانه'!$F$2,C1555&lt;='گزارش روزانه'!$F$4,J1555='گزارش روزانه'!$D$6),MAX($A$1:A1554)+1,"")</f>
        <v/>
      </c>
      <c r="B1555" s="10">
        <v>1554</v>
      </c>
      <c r="C1555" s="10" t="s">
        <v>1314</v>
      </c>
      <c r="D1555" s="10" t="s">
        <v>1315</v>
      </c>
      <c r="E1555" s="11">
        <v>0</v>
      </c>
      <c r="F1555" s="11">
        <v>2500000</v>
      </c>
      <c r="G1555" s="11">
        <v>-399994254</v>
      </c>
      <c r="H15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555" s="10">
        <f>VALUE(IFERROR(MID(Table1[شرح],11,FIND("سهم",Table1[شرح])-11),0))</f>
        <v>0</v>
      </c>
      <c r="J1555" s="10" t="str">
        <f>IFERROR(MID(Table1[شرح],FIND("سهم",Table1[شرح])+4,FIND("به نرخ",Table1[شرح])-FIND("سهم",Table1[شرح])-5),"")</f>
        <v/>
      </c>
      <c r="K1555" s="10" t="str">
        <f>CHOOSE(MID(Table1[تاریخ],6,2),"فروردین","اردیبهشت","خرداد","تیر","مرداد","شهریور","مهر","آبان","آذر","دی","بهمن","اسفند")</f>
        <v>دی</v>
      </c>
      <c r="L1555" s="10" t="str">
        <f>LEFT(Table1[[#All],[تاریخ]],4)</f>
        <v>1398</v>
      </c>
      <c r="M1555" s="13" t="str">
        <f>Table1[سال]&amp;"-"&amp;Table1[ماه]</f>
        <v>1398-دی</v>
      </c>
      <c r="N1555" s="9"/>
    </row>
    <row r="1556" spans="1:14" ht="15.75" x14ac:dyDescent="0.25">
      <c r="A1556" s="17" t="str">
        <f>IF(AND(C1556&gt;='گزارش روزانه'!$F$2,C1556&lt;='گزارش روزانه'!$F$4,J1556='گزارش روزانه'!$D$6),MAX($A$1:A1555)+1,"")</f>
        <v/>
      </c>
      <c r="B1556" s="10">
        <v>1555</v>
      </c>
      <c r="C1556" s="10" t="s">
        <v>1312</v>
      </c>
      <c r="D1556" s="10" t="s">
        <v>1313</v>
      </c>
      <c r="E1556" s="11">
        <v>1999673</v>
      </c>
      <c r="F1556" s="11">
        <v>0</v>
      </c>
      <c r="G1556" s="11">
        <v>-401993927</v>
      </c>
      <c r="H15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56" s="10">
        <f>VALUE(IFERROR(MID(Table1[شرح],11,FIND("سهم",Table1[شرح])-11),0))</f>
        <v>216</v>
      </c>
      <c r="J1556" s="10" t="str">
        <f>IFERROR(MID(Table1[شرح],FIND("سهم",Table1[شرح])+4,FIND("به نرخ",Table1[شرح])-FIND("سهم",Table1[شرح])-5),"")</f>
        <v>سرمایه گذاری صنایع پتروشیمی(وپترو1)</v>
      </c>
      <c r="K1556" s="10" t="str">
        <f>CHOOSE(MID(Table1[تاریخ],6,2),"فروردین","اردیبهشت","خرداد","تیر","مرداد","شهریور","مهر","آبان","آذر","دی","بهمن","اسفند")</f>
        <v>دی</v>
      </c>
      <c r="L1556" s="10" t="str">
        <f>LEFT(Table1[[#All],[تاریخ]],4)</f>
        <v>1398</v>
      </c>
      <c r="M1556" s="13" t="str">
        <f>Table1[سال]&amp;"-"&amp;Table1[ماه]</f>
        <v>1398-دی</v>
      </c>
      <c r="N1556" s="9"/>
    </row>
    <row r="1557" spans="1:14" ht="15.75" x14ac:dyDescent="0.25">
      <c r="A1557" s="17" t="str">
        <f>IF(AND(C1557&gt;='گزارش روزانه'!$F$2,C1557&lt;='گزارش روزانه'!$F$4,J1557='گزارش روزانه'!$D$6),MAX($A$1:A1556)+1,"")</f>
        <v/>
      </c>
      <c r="B1557" s="10">
        <v>1556</v>
      </c>
      <c r="C1557" s="10" t="s">
        <v>1309</v>
      </c>
      <c r="D1557" s="10" t="s">
        <v>1310</v>
      </c>
      <c r="E1557" s="11">
        <v>0</v>
      </c>
      <c r="F1557" s="11">
        <v>1000000</v>
      </c>
      <c r="G1557" s="11">
        <v>-399993927</v>
      </c>
      <c r="H15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557" s="10">
        <f>VALUE(IFERROR(MID(Table1[شرح],11,FIND("سهم",Table1[شرح])-11),0))</f>
        <v>0</v>
      </c>
      <c r="J1557" s="10" t="str">
        <f>IFERROR(MID(Table1[شرح],FIND("سهم",Table1[شرح])+4,FIND("به نرخ",Table1[شرح])-FIND("سهم",Table1[شرح])-5),"")</f>
        <v/>
      </c>
      <c r="K1557" s="10" t="str">
        <f>CHOOSE(MID(Table1[تاریخ],6,2),"فروردین","اردیبهشت","خرداد","تیر","مرداد","شهریور","مهر","آبان","آذر","دی","بهمن","اسفند")</f>
        <v>دی</v>
      </c>
      <c r="L1557" s="10" t="str">
        <f>LEFT(Table1[[#All],[تاریخ]],4)</f>
        <v>1398</v>
      </c>
      <c r="M1557" s="13" t="str">
        <f>Table1[سال]&amp;"-"&amp;Table1[ماه]</f>
        <v>1398-دی</v>
      </c>
      <c r="N1557" s="9"/>
    </row>
    <row r="1558" spans="1:14" ht="15.75" x14ac:dyDescent="0.25">
      <c r="A1558" s="17" t="str">
        <f>IF(AND(C1558&gt;='گزارش روزانه'!$F$2,C1558&lt;='گزارش روزانه'!$F$4,J1558='گزارش روزانه'!$D$6),MAX($A$1:A1557)+1,"")</f>
        <v/>
      </c>
      <c r="B1558" s="10">
        <v>1557</v>
      </c>
      <c r="C1558" s="10" t="s">
        <v>1309</v>
      </c>
      <c r="D1558" s="10" t="s">
        <v>1311</v>
      </c>
      <c r="E1558" s="11">
        <v>0</v>
      </c>
      <c r="F1558" s="11">
        <v>1000000</v>
      </c>
      <c r="G1558" s="11">
        <v>-400993927</v>
      </c>
      <c r="H15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558" s="10">
        <f>VALUE(IFERROR(MID(Table1[شرح],11,FIND("سهم",Table1[شرح])-11),0))</f>
        <v>0</v>
      </c>
      <c r="J1558" s="10" t="str">
        <f>IFERROR(MID(Table1[شرح],FIND("سهم",Table1[شرح])+4,FIND("به نرخ",Table1[شرح])-FIND("سهم",Table1[شرح])-5),"")</f>
        <v/>
      </c>
      <c r="K1558" s="10" t="str">
        <f>CHOOSE(MID(Table1[تاریخ],6,2),"فروردین","اردیبهشت","خرداد","تیر","مرداد","شهریور","مهر","آبان","آذر","دی","بهمن","اسفند")</f>
        <v>دی</v>
      </c>
      <c r="L1558" s="10" t="str">
        <f>LEFT(Table1[[#All],[تاریخ]],4)</f>
        <v>1398</v>
      </c>
      <c r="M1558" s="13" t="str">
        <f>Table1[سال]&amp;"-"&amp;Table1[ماه]</f>
        <v>1398-دی</v>
      </c>
      <c r="N1558" s="9"/>
    </row>
    <row r="1559" spans="1:14" ht="15.75" x14ac:dyDescent="0.25">
      <c r="A1559" s="17" t="str">
        <f>IF(AND(C1559&gt;='گزارش روزانه'!$F$2,C1559&lt;='گزارش روزانه'!$F$4,J1559='گزارش روزانه'!$D$6),MAX($A$1:A1558)+1,"")</f>
        <v/>
      </c>
      <c r="B1559" s="10">
        <v>1558</v>
      </c>
      <c r="C1559" s="10" t="s">
        <v>1292</v>
      </c>
      <c r="D1559" s="10" t="s">
        <v>1293</v>
      </c>
      <c r="E1559" s="11">
        <v>49977862</v>
      </c>
      <c r="F1559" s="11">
        <v>0</v>
      </c>
      <c r="G1559" s="11">
        <v>310949923</v>
      </c>
      <c r="H15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59" s="10">
        <f>VALUE(IFERROR(MID(Table1[شرح],11,FIND("سهم",Table1[شرح])-11),0))</f>
        <v>1990</v>
      </c>
      <c r="J1559" s="10" t="str">
        <f>IFERROR(MID(Table1[شرح],FIND("سهم",Table1[شرح])+4,FIND("به نرخ",Table1[شرح])-FIND("سهم",Table1[شرح])-5),"")</f>
        <v>فرابورس ایران(فرابورس1)</v>
      </c>
      <c r="K1559" s="10" t="str">
        <f>CHOOSE(MID(Table1[تاریخ],6,2),"فروردین","اردیبهشت","خرداد","تیر","مرداد","شهریور","مهر","آبان","آذر","دی","بهمن","اسفند")</f>
        <v>دی</v>
      </c>
      <c r="L1559" s="10" t="str">
        <f>LEFT(Table1[[#All],[تاریخ]],4)</f>
        <v>1398</v>
      </c>
      <c r="M1559" s="13" t="str">
        <f>Table1[سال]&amp;"-"&amp;Table1[ماه]</f>
        <v>1398-دی</v>
      </c>
      <c r="N1559" s="9"/>
    </row>
    <row r="1560" spans="1:14" ht="15.75" x14ac:dyDescent="0.25">
      <c r="A1560" s="17" t="str">
        <f>IF(AND(C1560&gt;='گزارش روزانه'!$F$2,C1560&lt;='گزارش روزانه'!$F$4,J1560='گزارش روزانه'!$D$6),MAX($A$1:A1559)+1,"")</f>
        <v/>
      </c>
      <c r="B1560" s="10">
        <v>1559</v>
      </c>
      <c r="C1560" s="10" t="s">
        <v>1292</v>
      </c>
      <c r="D1560" s="10" t="s">
        <v>1294</v>
      </c>
      <c r="E1560" s="11">
        <v>157238213</v>
      </c>
      <c r="F1560" s="11">
        <v>0</v>
      </c>
      <c r="G1560" s="11">
        <v>360927785</v>
      </c>
      <c r="H15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60" s="10">
        <f>VALUE(IFERROR(MID(Table1[شرح],11,FIND("سهم",Table1[شرح])-11),0))</f>
        <v>7300</v>
      </c>
      <c r="J1560" s="10" t="str">
        <f>IFERROR(MID(Table1[شرح],FIND("سهم",Table1[شرح])+4,FIND("به نرخ",Table1[شرح])-FIND("سهم",Table1[شرح])-5),"")</f>
        <v>بورس کالای ایران(کالا1)</v>
      </c>
      <c r="K1560" s="10" t="str">
        <f>CHOOSE(MID(Table1[تاریخ],6,2),"فروردین","اردیبهشت","خرداد","تیر","مرداد","شهریور","مهر","آبان","آذر","دی","بهمن","اسفند")</f>
        <v>دی</v>
      </c>
      <c r="L1560" s="10" t="str">
        <f>LEFT(Table1[[#All],[تاریخ]],4)</f>
        <v>1398</v>
      </c>
      <c r="M1560" s="13" t="str">
        <f>Table1[سال]&amp;"-"&amp;Table1[ماه]</f>
        <v>1398-دی</v>
      </c>
      <c r="N1560" s="9"/>
    </row>
    <row r="1561" spans="1:14" ht="15.75" x14ac:dyDescent="0.25">
      <c r="A1561" s="17" t="str">
        <f>IF(AND(C1561&gt;='گزارش روزانه'!$F$2,C1561&lt;='گزارش روزانه'!$F$4,J1561='گزارش روزانه'!$D$6),MAX($A$1:A1560)+1,"")</f>
        <v/>
      </c>
      <c r="B1561" s="10">
        <v>1560</v>
      </c>
      <c r="C1561" s="10" t="s">
        <v>1292</v>
      </c>
      <c r="D1561" s="10" t="s">
        <v>1295</v>
      </c>
      <c r="E1561" s="11">
        <v>36419003</v>
      </c>
      <c r="F1561" s="11">
        <v>0</v>
      </c>
      <c r="G1561" s="11">
        <v>518165998</v>
      </c>
      <c r="H15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61" s="10">
        <f>VALUE(IFERROR(MID(Table1[شرح],11,FIND("سهم",Table1[شرح])-11),0))</f>
        <v>1700</v>
      </c>
      <c r="J1561" s="10" t="str">
        <f>IFERROR(MID(Table1[شرح],FIND("سهم",Table1[شرح])+4,FIND("به نرخ",Table1[شرح])-FIND("سهم",Table1[شرح])-5),"")</f>
        <v>بورس اوراق بهادار تهران(بورس1)</v>
      </c>
      <c r="K1561" s="10" t="str">
        <f>CHOOSE(MID(Table1[تاریخ],6,2),"فروردین","اردیبهشت","خرداد","تیر","مرداد","شهریور","مهر","آبان","آذر","دی","بهمن","اسفند")</f>
        <v>دی</v>
      </c>
      <c r="L1561" s="10" t="str">
        <f>LEFT(Table1[[#All],[تاریخ]],4)</f>
        <v>1398</v>
      </c>
      <c r="M1561" s="13" t="str">
        <f>Table1[سال]&amp;"-"&amp;Table1[ماه]</f>
        <v>1398-دی</v>
      </c>
      <c r="N1561" s="9"/>
    </row>
    <row r="1562" spans="1:14" ht="15.75" x14ac:dyDescent="0.25">
      <c r="A1562" s="17" t="str">
        <f>IF(AND(C1562&gt;='گزارش روزانه'!$F$2,C1562&lt;='گزارش روزانه'!$F$4,J1562='گزارش روزانه'!$D$6),MAX($A$1:A1561)+1,"")</f>
        <v/>
      </c>
      <c r="B1562" s="10">
        <v>1561</v>
      </c>
      <c r="C1562" s="10" t="s">
        <v>1292</v>
      </c>
      <c r="D1562" s="10" t="s">
        <v>1296</v>
      </c>
      <c r="E1562" s="11">
        <v>0</v>
      </c>
      <c r="F1562" s="11">
        <v>25856817</v>
      </c>
      <c r="G1562" s="11">
        <v>554585001</v>
      </c>
      <c r="H15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62" s="10">
        <f>VALUE(IFERROR(MID(Table1[شرح],11,FIND("سهم",Table1[شرح])-11),0))</f>
        <v>700</v>
      </c>
      <c r="J1562" s="10" t="str">
        <f>IFERROR(MID(Table1[شرح],FIND("سهم",Table1[شرح])+4,FIND("به نرخ",Table1[شرح])-FIND("سهم",Table1[شرح])-5),"")</f>
        <v>شیر پاستوریزه پگاه فارس(غفارس1)</v>
      </c>
      <c r="K1562" s="10" t="str">
        <f>CHOOSE(MID(Table1[تاریخ],6,2),"فروردین","اردیبهشت","خرداد","تیر","مرداد","شهریور","مهر","آبان","آذر","دی","بهمن","اسفند")</f>
        <v>دی</v>
      </c>
      <c r="L1562" s="10" t="str">
        <f>LEFT(Table1[[#All],[تاریخ]],4)</f>
        <v>1398</v>
      </c>
      <c r="M1562" s="13" t="str">
        <f>Table1[سال]&amp;"-"&amp;Table1[ماه]</f>
        <v>1398-دی</v>
      </c>
      <c r="N1562" s="9"/>
    </row>
    <row r="1563" spans="1:14" ht="15.75" x14ac:dyDescent="0.25">
      <c r="A1563" s="17" t="str">
        <f>IF(AND(C1563&gt;='گزارش روزانه'!$F$2,C1563&lt;='گزارش روزانه'!$F$4,J1563='گزارش روزانه'!$D$6),MAX($A$1:A1562)+1,"")</f>
        <v/>
      </c>
      <c r="B1563" s="10">
        <v>1562</v>
      </c>
      <c r="C1563" s="10" t="s">
        <v>1292</v>
      </c>
      <c r="D1563" s="10" t="s">
        <v>1297</v>
      </c>
      <c r="E1563" s="11">
        <v>0</v>
      </c>
      <c r="F1563" s="11">
        <v>19808221</v>
      </c>
      <c r="G1563" s="11">
        <v>528728184</v>
      </c>
      <c r="H15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63" s="10">
        <f>VALUE(IFERROR(MID(Table1[شرح],11,FIND("سهم",Table1[شرح])-11),0))</f>
        <v>537</v>
      </c>
      <c r="J1563" s="10" t="str">
        <f>IFERROR(MID(Table1[شرح],FIND("سهم",Table1[شرح])+4,FIND("به نرخ",Table1[شرح])-FIND("سهم",Table1[شرح])-5),"")</f>
        <v>شیر پاستوریزه پگاه فارس(غفارس1)</v>
      </c>
      <c r="K1563" s="10" t="str">
        <f>CHOOSE(MID(Table1[تاریخ],6,2),"فروردین","اردیبهشت","خرداد","تیر","مرداد","شهریور","مهر","آبان","آذر","دی","بهمن","اسفند")</f>
        <v>دی</v>
      </c>
      <c r="L1563" s="10" t="str">
        <f>LEFT(Table1[[#All],[تاریخ]],4)</f>
        <v>1398</v>
      </c>
      <c r="M1563" s="13" t="str">
        <f>Table1[سال]&amp;"-"&amp;Table1[ماه]</f>
        <v>1398-دی</v>
      </c>
      <c r="N1563" s="9"/>
    </row>
    <row r="1564" spans="1:14" ht="15.75" x14ac:dyDescent="0.25">
      <c r="A1564" s="17" t="str">
        <f>IF(AND(C1564&gt;='گزارش روزانه'!$F$2,C1564&lt;='گزارش روزانه'!$F$4,J1564='گزارش روزانه'!$D$6),MAX($A$1:A1563)+1,"")</f>
        <v/>
      </c>
      <c r="B1564" s="10">
        <v>1563</v>
      </c>
      <c r="C1564" s="10" t="s">
        <v>1292</v>
      </c>
      <c r="D1564" s="10" t="s">
        <v>1298</v>
      </c>
      <c r="E1564" s="11">
        <v>0</v>
      </c>
      <c r="F1564" s="11">
        <v>3978433</v>
      </c>
      <c r="G1564" s="11">
        <v>508919963</v>
      </c>
      <c r="H15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64" s="10">
        <f>VALUE(IFERROR(MID(Table1[شرح],11,FIND("سهم",Table1[شرح])-11),0))</f>
        <v>108</v>
      </c>
      <c r="J1564" s="10" t="str">
        <f>IFERROR(MID(Table1[شرح],FIND("سهم",Table1[شرح])+4,FIND("به نرخ",Table1[شرح])-FIND("سهم",Table1[شرح])-5),"")</f>
        <v>شیر پاستوریزه پگاه فارس(غفارس1)</v>
      </c>
      <c r="K1564" s="10" t="str">
        <f>CHOOSE(MID(Table1[تاریخ],6,2),"فروردین","اردیبهشت","خرداد","تیر","مرداد","شهریور","مهر","آبان","آذر","دی","بهمن","اسفند")</f>
        <v>دی</v>
      </c>
      <c r="L1564" s="10" t="str">
        <f>LEFT(Table1[[#All],[تاریخ]],4)</f>
        <v>1398</v>
      </c>
      <c r="M1564" s="13" t="str">
        <f>Table1[سال]&amp;"-"&amp;Table1[ماه]</f>
        <v>1398-دی</v>
      </c>
      <c r="N1564" s="9"/>
    </row>
    <row r="1565" spans="1:14" ht="15.75" x14ac:dyDescent="0.25">
      <c r="A1565" s="17" t="str">
        <f>IF(AND(C1565&gt;='گزارش روزانه'!$F$2,C1565&lt;='گزارش روزانه'!$F$4,J1565='گزارش روزانه'!$D$6),MAX($A$1:A1564)+1,"")</f>
        <v/>
      </c>
      <c r="B1565" s="10">
        <v>1564</v>
      </c>
      <c r="C1565" s="10" t="s">
        <v>1292</v>
      </c>
      <c r="D1565" s="10" t="s">
        <v>1299</v>
      </c>
      <c r="E1565" s="11">
        <v>0</v>
      </c>
      <c r="F1565" s="11">
        <v>1104825</v>
      </c>
      <c r="G1565" s="11">
        <v>504941530</v>
      </c>
      <c r="H15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65" s="10">
        <f>VALUE(IFERROR(MID(Table1[شرح],11,FIND("سهم",Table1[شرح])-11),0))</f>
        <v>30</v>
      </c>
      <c r="J1565" s="10" t="str">
        <f>IFERROR(MID(Table1[شرح],FIND("سهم",Table1[شرح])+4,FIND("به نرخ",Table1[شرح])-FIND("سهم",Table1[شرح])-5),"")</f>
        <v>شیر پاستوریزه پگاه فارس(غفارس1)</v>
      </c>
      <c r="K1565" s="10" t="str">
        <f>CHOOSE(MID(Table1[تاریخ],6,2),"فروردین","اردیبهشت","خرداد","تیر","مرداد","شهریور","مهر","آبان","آذر","دی","بهمن","اسفند")</f>
        <v>دی</v>
      </c>
      <c r="L1565" s="10" t="str">
        <f>LEFT(Table1[[#All],[تاریخ]],4)</f>
        <v>1398</v>
      </c>
      <c r="M1565" s="13" t="str">
        <f>Table1[سال]&amp;"-"&amp;Table1[ماه]</f>
        <v>1398-دی</v>
      </c>
      <c r="N1565" s="9"/>
    </row>
    <row r="1566" spans="1:14" ht="15.75" x14ac:dyDescent="0.25">
      <c r="A1566" s="17" t="str">
        <f>IF(AND(C1566&gt;='گزارش روزانه'!$F$2,C1566&lt;='گزارش روزانه'!$F$4,J1566='گزارش روزانه'!$D$6),MAX($A$1:A1565)+1,"")</f>
        <v/>
      </c>
      <c r="B1566" s="10">
        <v>1565</v>
      </c>
      <c r="C1566" s="10" t="s">
        <v>1292</v>
      </c>
      <c r="D1566" s="10" t="s">
        <v>1300</v>
      </c>
      <c r="E1566" s="11">
        <v>0</v>
      </c>
      <c r="F1566" s="11">
        <v>18330026</v>
      </c>
      <c r="G1566" s="11">
        <v>503836705</v>
      </c>
      <c r="H15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66" s="10">
        <f>VALUE(IFERROR(MID(Table1[شرح],11,FIND("سهم",Table1[شرح])-11),0))</f>
        <v>500</v>
      </c>
      <c r="J1566" s="10" t="str">
        <f>IFERROR(MID(Table1[شرح],FIND("سهم",Table1[شرح])+4,FIND("به نرخ",Table1[شرح])-FIND("سهم",Table1[شرح])-5),"")</f>
        <v>شیر پاستوریزه پگاه فارس(غفارس1)</v>
      </c>
      <c r="K1566" s="10" t="str">
        <f>CHOOSE(MID(Table1[تاریخ],6,2),"فروردین","اردیبهشت","خرداد","تیر","مرداد","شهریور","مهر","آبان","آذر","دی","بهمن","اسفند")</f>
        <v>دی</v>
      </c>
      <c r="L1566" s="10" t="str">
        <f>LEFT(Table1[[#All],[تاریخ]],4)</f>
        <v>1398</v>
      </c>
      <c r="M1566" s="13" t="str">
        <f>Table1[سال]&amp;"-"&amp;Table1[ماه]</f>
        <v>1398-دی</v>
      </c>
      <c r="N1566" s="9"/>
    </row>
    <row r="1567" spans="1:14" ht="15.75" x14ac:dyDescent="0.25">
      <c r="A1567" s="17" t="str">
        <f>IF(AND(C1567&gt;='گزارش روزانه'!$F$2,C1567&lt;='گزارش روزانه'!$F$4,J1567='گزارش روزانه'!$D$6),MAX($A$1:A1566)+1,"")</f>
        <v/>
      </c>
      <c r="B1567" s="10">
        <v>1566</v>
      </c>
      <c r="C1567" s="10" t="s">
        <v>1292</v>
      </c>
      <c r="D1567" s="10" t="s">
        <v>1301</v>
      </c>
      <c r="E1567" s="11">
        <v>0</v>
      </c>
      <c r="F1567" s="11">
        <v>21989496</v>
      </c>
      <c r="G1567" s="11">
        <v>485506679</v>
      </c>
      <c r="H15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67" s="10">
        <f>VALUE(IFERROR(MID(Table1[شرح],11,FIND("سهم",Table1[شرح])-11),0))</f>
        <v>600</v>
      </c>
      <c r="J1567" s="10" t="str">
        <f>IFERROR(MID(Table1[شرح],FIND("سهم",Table1[شرح])+4,FIND("به نرخ",Table1[شرح])-FIND("سهم",Table1[شرح])-5),"")</f>
        <v>شیر پاستوریزه پگاه فارس(غفارس1)</v>
      </c>
      <c r="K1567" s="10" t="str">
        <f>CHOOSE(MID(Table1[تاریخ],6,2),"فروردین","اردیبهشت","خرداد","تیر","مرداد","شهریور","مهر","آبان","آذر","دی","بهمن","اسفند")</f>
        <v>دی</v>
      </c>
      <c r="L1567" s="10" t="str">
        <f>LEFT(Table1[[#All],[تاریخ]],4)</f>
        <v>1398</v>
      </c>
      <c r="M1567" s="13" t="str">
        <f>Table1[سال]&amp;"-"&amp;Table1[ماه]</f>
        <v>1398-دی</v>
      </c>
      <c r="N1567" s="9"/>
    </row>
    <row r="1568" spans="1:14" ht="15.75" x14ac:dyDescent="0.25">
      <c r="A1568" s="17" t="str">
        <f>IF(AND(C1568&gt;='گزارش روزانه'!$F$2,C1568&lt;='گزارش روزانه'!$F$4,J1568='گزارش روزانه'!$D$6),MAX($A$1:A1567)+1,"")</f>
        <v/>
      </c>
      <c r="B1568" s="10">
        <v>1567</v>
      </c>
      <c r="C1568" s="10" t="s">
        <v>1292</v>
      </c>
      <c r="D1568" s="10" t="s">
        <v>1302</v>
      </c>
      <c r="E1568" s="11">
        <v>0</v>
      </c>
      <c r="F1568" s="11">
        <v>439671008</v>
      </c>
      <c r="G1568" s="11">
        <v>463517183</v>
      </c>
      <c r="H15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68" s="10">
        <f>VALUE(IFERROR(MID(Table1[شرح],11,FIND("سهم",Table1[شرح])-11),0))</f>
        <v>12000</v>
      </c>
      <c r="J1568" s="10" t="str">
        <f>IFERROR(MID(Table1[شرح],FIND("سهم",Table1[شرح])+4,FIND("به نرخ",Table1[شرح])-FIND("سهم",Table1[شرح])-5),"")</f>
        <v>شیر پاستوریزه پگاه فارس(غفارس1)</v>
      </c>
      <c r="K1568" s="10" t="str">
        <f>CHOOSE(MID(Table1[تاریخ],6,2),"فروردین","اردیبهشت","خرداد","تیر","مرداد","شهریور","مهر","آبان","آذر","دی","بهمن","اسفند")</f>
        <v>دی</v>
      </c>
      <c r="L1568" s="10" t="str">
        <f>LEFT(Table1[[#All],[تاریخ]],4)</f>
        <v>1398</v>
      </c>
      <c r="M1568" s="13" t="str">
        <f>Table1[سال]&amp;"-"&amp;Table1[ماه]</f>
        <v>1398-دی</v>
      </c>
      <c r="N1568" s="9"/>
    </row>
    <row r="1569" spans="1:14" ht="15.75" x14ac:dyDescent="0.25">
      <c r="A1569" s="17" t="str">
        <f>IF(AND(C1569&gt;='گزارش روزانه'!$F$2,C1569&lt;='گزارش روزانه'!$F$4,J1569='گزارش روزانه'!$D$6),MAX($A$1:A1568)+1,"")</f>
        <v/>
      </c>
      <c r="B1569" s="10">
        <v>1568</v>
      </c>
      <c r="C1569" s="10" t="s">
        <v>1292</v>
      </c>
      <c r="D1569" s="10" t="s">
        <v>1303</v>
      </c>
      <c r="E1569" s="11">
        <v>0</v>
      </c>
      <c r="F1569" s="11">
        <v>1007880</v>
      </c>
      <c r="G1569" s="11">
        <v>23846175</v>
      </c>
      <c r="H15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69" s="10">
        <f>VALUE(IFERROR(MID(Table1[شرح],11,FIND("سهم",Table1[شرح])-11),0))</f>
        <v>28</v>
      </c>
      <c r="J1569" s="10" t="str">
        <f>IFERROR(MID(Table1[شرح],FIND("سهم",Table1[شرح])+4,FIND("به نرخ",Table1[شرح])-FIND("سهم",Table1[شرح])-5),"")</f>
        <v>شیر پاستوریزه پگاه فارس(غفارس1)</v>
      </c>
      <c r="K1569" s="10" t="str">
        <f>CHOOSE(MID(Table1[تاریخ],6,2),"فروردین","اردیبهشت","خرداد","تیر","مرداد","شهریور","مهر","آبان","آذر","دی","بهمن","اسفند")</f>
        <v>دی</v>
      </c>
      <c r="L1569" s="10" t="str">
        <f>LEFT(Table1[[#All],[تاریخ]],4)</f>
        <v>1398</v>
      </c>
      <c r="M1569" s="13" t="str">
        <f>Table1[سال]&amp;"-"&amp;Table1[ماه]</f>
        <v>1398-دی</v>
      </c>
      <c r="N1569" s="9"/>
    </row>
    <row r="1570" spans="1:14" ht="15.75" x14ac:dyDescent="0.25">
      <c r="A1570" s="17" t="str">
        <f>IF(AND(C1570&gt;='گزارش روزانه'!$F$2,C1570&lt;='گزارش روزانه'!$F$4,J1570='گزارش روزانه'!$D$6),MAX($A$1:A1569)+1,"")</f>
        <v/>
      </c>
      <c r="B1570" s="10">
        <v>1569</v>
      </c>
      <c r="C1570" s="10" t="s">
        <v>1292</v>
      </c>
      <c r="D1570" s="10" t="s">
        <v>1304</v>
      </c>
      <c r="E1570" s="11">
        <v>0</v>
      </c>
      <c r="F1570" s="11">
        <v>122147875</v>
      </c>
      <c r="G1570" s="11">
        <v>22838295</v>
      </c>
      <c r="H15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70" s="10">
        <f>VALUE(IFERROR(MID(Table1[شرح],11,FIND("سهم",Table1[شرح])-11),0))</f>
        <v>3395</v>
      </c>
      <c r="J1570" s="10" t="str">
        <f>IFERROR(MID(Table1[شرح],FIND("سهم",Table1[شرح])+4,FIND("به نرخ",Table1[شرح])-FIND("سهم",Table1[شرح])-5),"")</f>
        <v>شیر پاستوریزه پگاه فارس(غفارس1)</v>
      </c>
      <c r="K1570" s="10" t="str">
        <f>CHOOSE(MID(Table1[تاریخ],6,2),"فروردین","اردیبهشت","خرداد","تیر","مرداد","شهریور","مهر","آبان","آذر","دی","بهمن","اسفند")</f>
        <v>دی</v>
      </c>
      <c r="L1570" s="10" t="str">
        <f>LEFT(Table1[[#All],[تاریخ]],4)</f>
        <v>1398</v>
      </c>
      <c r="M1570" s="13" t="str">
        <f>Table1[سال]&amp;"-"&amp;Table1[ماه]</f>
        <v>1398-دی</v>
      </c>
      <c r="N1570" s="9"/>
    </row>
    <row r="1571" spans="1:14" ht="15.75" x14ac:dyDescent="0.25">
      <c r="A1571" s="17" t="str">
        <f>IF(AND(C1571&gt;='گزارش روزانه'!$F$2,C1571&lt;='گزارش روزانه'!$F$4,J1571='گزارش روزانه'!$D$6),MAX($A$1:A1570)+1,"")</f>
        <v/>
      </c>
      <c r="B1571" s="10">
        <v>1570</v>
      </c>
      <c r="C1571" s="10" t="s">
        <v>1292</v>
      </c>
      <c r="D1571" s="10" t="s">
        <v>1305</v>
      </c>
      <c r="E1571" s="11">
        <v>0</v>
      </c>
      <c r="F1571" s="11">
        <v>123152630</v>
      </c>
      <c r="G1571" s="11">
        <v>-99309580</v>
      </c>
      <c r="H15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71" s="10">
        <f>VALUE(IFERROR(MID(Table1[شرح],11,FIND("سهم",Table1[شرح])-11),0))</f>
        <v>3425</v>
      </c>
      <c r="J1571" s="10" t="str">
        <f>IFERROR(MID(Table1[شرح],FIND("سهم",Table1[شرح])+4,FIND("به نرخ",Table1[شرح])-FIND("سهم",Table1[شرح])-5),"")</f>
        <v>شیر پاستوریزه پگاه فارس(غفارس1)</v>
      </c>
      <c r="K1571" s="10" t="str">
        <f>CHOOSE(MID(Table1[تاریخ],6,2),"فروردین","اردیبهشت","خرداد","تیر","مرداد","شهریور","مهر","آبان","آذر","دی","بهمن","اسفند")</f>
        <v>دی</v>
      </c>
      <c r="L1571" s="10" t="str">
        <f>LEFT(Table1[[#All],[تاریخ]],4)</f>
        <v>1398</v>
      </c>
      <c r="M1571" s="13" t="str">
        <f>Table1[سال]&amp;"-"&amp;Table1[ماه]</f>
        <v>1398-دی</v>
      </c>
      <c r="N1571" s="9"/>
    </row>
    <row r="1572" spans="1:14" ht="15.75" x14ac:dyDescent="0.25">
      <c r="A1572" s="17" t="str">
        <f>IF(AND(C1572&gt;='گزارش روزانه'!$F$2,C1572&lt;='گزارش روزانه'!$F$4,J1572='گزارش روزانه'!$D$6),MAX($A$1:A1571)+1,"")</f>
        <v/>
      </c>
      <c r="B1572" s="10">
        <v>1571</v>
      </c>
      <c r="C1572" s="10" t="s">
        <v>1292</v>
      </c>
      <c r="D1572" s="10" t="s">
        <v>1306</v>
      </c>
      <c r="E1572" s="11">
        <v>0</v>
      </c>
      <c r="F1572" s="11">
        <v>107867937</v>
      </c>
      <c r="G1572" s="11">
        <v>-222462210</v>
      </c>
      <c r="H15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72" s="10">
        <f>VALUE(IFERROR(MID(Table1[شرح],11,FIND("سهم",Table1[شرح])-11),0))</f>
        <v>3000</v>
      </c>
      <c r="J1572" s="10" t="str">
        <f>IFERROR(MID(Table1[شرح],FIND("سهم",Table1[شرح])+4,FIND("به نرخ",Table1[شرح])-FIND("سهم",Table1[شرح])-5),"")</f>
        <v>شیر پاستوریزه پگاه فارس(غفارس1)</v>
      </c>
      <c r="K1572" s="10" t="str">
        <f>CHOOSE(MID(Table1[تاریخ],6,2),"فروردین","اردیبهشت","خرداد","تیر","مرداد","شهریور","مهر","آبان","آذر","دی","بهمن","اسفند")</f>
        <v>دی</v>
      </c>
      <c r="L1572" s="10" t="str">
        <f>LEFT(Table1[[#All],[تاریخ]],4)</f>
        <v>1398</v>
      </c>
      <c r="M1572" s="13" t="str">
        <f>Table1[سال]&amp;"-"&amp;Table1[ماه]</f>
        <v>1398-دی</v>
      </c>
      <c r="N1572" s="9"/>
    </row>
    <row r="1573" spans="1:14" ht="15.75" x14ac:dyDescent="0.25">
      <c r="A1573" s="17" t="str">
        <f>IF(AND(C1573&gt;='گزارش روزانه'!$F$2,C1573&lt;='گزارش روزانه'!$F$4,J1573='گزارش روزانه'!$D$6),MAX($A$1:A1572)+1,"")</f>
        <v/>
      </c>
      <c r="B1573" s="10">
        <v>1572</v>
      </c>
      <c r="C1573" s="10" t="s">
        <v>1292</v>
      </c>
      <c r="D1573" s="10" t="s">
        <v>1307</v>
      </c>
      <c r="E1573" s="11">
        <v>0</v>
      </c>
      <c r="F1573" s="11">
        <v>10065182</v>
      </c>
      <c r="G1573" s="11">
        <v>-330330147</v>
      </c>
      <c r="H15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73" s="10">
        <f>VALUE(IFERROR(MID(Table1[شرح],11,FIND("سهم",Table1[شرح])-11),0))</f>
        <v>280</v>
      </c>
      <c r="J1573" s="10" t="str">
        <f>IFERROR(MID(Table1[شرح],FIND("سهم",Table1[شرح])+4,FIND("به نرخ",Table1[شرح])-FIND("سهم",Table1[شرح])-5),"")</f>
        <v>شیر پاستوریزه پگاه فارس(غفارس1)</v>
      </c>
      <c r="K1573" s="10" t="str">
        <f>CHOOSE(MID(Table1[تاریخ],6,2),"فروردین","اردیبهشت","خرداد","تیر","مرداد","شهریور","مهر","آبان","آذر","دی","بهمن","اسفند")</f>
        <v>دی</v>
      </c>
      <c r="L1573" s="10" t="str">
        <f>LEFT(Table1[[#All],[تاریخ]],4)</f>
        <v>1398</v>
      </c>
      <c r="M1573" s="13" t="str">
        <f>Table1[سال]&amp;"-"&amp;Table1[ماه]</f>
        <v>1398-دی</v>
      </c>
      <c r="N1573" s="9"/>
    </row>
    <row r="1574" spans="1:14" ht="15.75" x14ac:dyDescent="0.25">
      <c r="A1574" s="17" t="str">
        <f>IF(AND(C1574&gt;='گزارش روزانه'!$F$2,C1574&lt;='گزارش روزانه'!$F$4,J1574='گزارش روزانه'!$D$6),MAX($A$1:A1573)+1,"")</f>
        <v/>
      </c>
      <c r="B1574" s="10">
        <v>1573</v>
      </c>
      <c r="C1574" s="10" t="s">
        <v>1292</v>
      </c>
      <c r="D1574" s="10" t="s">
        <v>1308</v>
      </c>
      <c r="E1574" s="11">
        <v>0</v>
      </c>
      <c r="F1574" s="11">
        <v>59598598</v>
      </c>
      <c r="G1574" s="11">
        <v>-340395329</v>
      </c>
      <c r="H15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74" s="10">
        <f>VALUE(IFERROR(MID(Table1[شرح],11,FIND("سهم",Table1[شرح])-11),0))</f>
        <v>1658</v>
      </c>
      <c r="J1574" s="10" t="str">
        <f>IFERROR(MID(Table1[شرح],FIND("سهم",Table1[شرح])+4,FIND("به نرخ",Table1[شرح])-FIND("سهم",Table1[شرح])-5),"")</f>
        <v>شیر پاستوریزه پگاه فارس(غفارس1)</v>
      </c>
      <c r="K1574" s="10" t="str">
        <f>CHOOSE(MID(Table1[تاریخ],6,2),"فروردین","اردیبهشت","خرداد","تیر","مرداد","شهریور","مهر","آبان","آذر","دی","بهمن","اسفند")</f>
        <v>دی</v>
      </c>
      <c r="L1574" s="10" t="str">
        <f>LEFT(Table1[[#All],[تاریخ]],4)</f>
        <v>1398</v>
      </c>
      <c r="M1574" s="13" t="str">
        <f>Table1[سال]&amp;"-"&amp;Table1[ماه]</f>
        <v>1398-دی</v>
      </c>
      <c r="N1574" s="9"/>
    </row>
    <row r="1575" spans="1:14" ht="15.75" x14ac:dyDescent="0.25">
      <c r="A1575" s="17" t="str">
        <f>IF(AND(C1575&gt;='گزارش روزانه'!$F$2,C1575&lt;='گزارش روزانه'!$F$4,J1575='گزارش روزانه'!$D$6),MAX($A$1:A1574)+1,"")</f>
        <v/>
      </c>
      <c r="B1575" s="10">
        <v>1574</v>
      </c>
      <c r="C1575" s="10" t="s">
        <v>1287</v>
      </c>
      <c r="D1575" s="10" t="s">
        <v>1288</v>
      </c>
      <c r="E1575" s="11">
        <v>474071512</v>
      </c>
      <c r="F1575" s="11">
        <v>0</v>
      </c>
      <c r="G1575" s="11">
        <v>-579956268</v>
      </c>
      <c r="H15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75" s="10">
        <f>VALUE(IFERROR(MID(Table1[شرح],11,FIND("سهم",Table1[شرح])-11),0))</f>
        <v>20608</v>
      </c>
      <c r="J1575" s="10" t="str">
        <f>IFERROR(MID(Table1[شرح],FIND("سهم",Table1[شرح])+4,FIND("به نرخ",Table1[شرح])-FIND("سهم",Table1[شرح])-5),"")</f>
        <v>بورس کالای ایران(کالا1)</v>
      </c>
      <c r="K1575" s="10" t="str">
        <f>CHOOSE(MID(Table1[تاریخ],6,2),"فروردین","اردیبهشت","خرداد","تیر","مرداد","شهریور","مهر","آبان","آذر","دی","بهمن","اسفند")</f>
        <v>دی</v>
      </c>
      <c r="L1575" s="10" t="str">
        <f>LEFT(Table1[[#All],[تاریخ]],4)</f>
        <v>1398</v>
      </c>
      <c r="M1575" s="13" t="str">
        <f>Table1[سال]&amp;"-"&amp;Table1[ماه]</f>
        <v>1398-دی</v>
      </c>
      <c r="N1575" s="9"/>
    </row>
    <row r="1576" spans="1:14" ht="15.75" x14ac:dyDescent="0.25">
      <c r="A1576" s="17" t="str">
        <f>IF(AND(C1576&gt;='گزارش روزانه'!$F$2,C1576&lt;='گزارش روزانه'!$F$4,J1576='گزارش روزانه'!$D$6),MAX($A$1:A1575)+1,"")</f>
        <v/>
      </c>
      <c r="B1576" s="10">
        <v>1575</v>
      </c>
      <c r="C1576" s="10" t="s">
        <v>1287</v>
      </c>
      <c r="D1576" s="10" t="s">
        <v>1289</v>
      </c>
      <c r="E1576" s="11">
        <v>2282537</v>
      </c>
      <c r="F1576" s="11">
        <v>0</v>
      </c>
      <c r="G1576" s="11">
        <v>-105884756</v>
      </c>
      <c r="H15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76" s="10">
        <f>VALUE(IFERROR(MID(Table1[شرح],11,FIND("سهم",Table1[شرح])-11),0))</f>
        <v>100</v>
      </c>
      <c r="J1576" s="10" t="str">
        <f>IFERROR(MID(Table1[شرح],FIND("سهم",Table1[شرح])+4,FIND("به نرخ",Table1[شرح])-FIND("سهم",Table1[شرح])-5),"")</f>
        <v>بورس کالای ایران(کالا1)</v>
      </c>
      <c r="K1576" s="10" t="str">
        <f>CHOOSE(MID(Table1[تاریخ],6,2),"فروردین","اردیبهشت","خرداد","تیر","مرداد","شهریور","مهر","آبان","آذر","دی","بهمن","اسفند")</f>
        <v>دی</v>
      </c>
      <c r="L1576" s="10" t="str">
        <f>LEFT(Table1[[#All],[تاریخ]],4)</f>
        <v>1398</v>
      </c>
      <c r="M1576" s="13" t="str">
        <f>Table1[سال]&amp;"-"&amp;Table1[ماه]</f>
        <v>1398-دی</v>
      </c>
      <c r="N1576" s="9"/>
    </row>
    <row r="1577" spans="1:14" ht="15.75" x14ac:dyDescent="0.25">
      <c r="A1577" s="17" t="str">
        <f>IF(AND(C1577&gt;='گزارش روزانه'!$F$2,C1577&lt;='گزارش روزانه'!$F$4,J1577='گزارش روزانه'!$D$6),MAX($A$1:A1576)+1,"")</f>
        <v/>
      </c>
      <c r="B1577" s="10">
        <v>1576</v>
      </c>
      <c r="C1577" s="10" t="s">
        <v>1287</v>
      </c>
      <c r="D1577" s="10" t="s">
        <v>1290</v>
      </c>
      <c r="E1577" s="11">
        <v>62521159</v>
      </c>
      <c r="F1577" s="11">
        <v>0</v>
      </c>
      <c r="G1577" s="11">
        <v>-103602219</v>
      </c>
      <c r="H15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77" s="10">
        <f>VALUE(IFERROR(MID(Table1[شرح],11,FIND("سهم",Table1[شرح])-11),0))</f>
        <v>7100</v>
      </c>
      <c r="J1577" s="10" t="str">
        <f>IFERROR(MID(Table1[شرح],FIND("سهم",Table1[شرح])+4,FIND("به نرخ",Table1[شرح])-FIND("سهم",Table1[شرح])-5),"")</f>
        <v>گروه سرمایه گذاری میراث فرهنگی(سمگا1)</v>
      </c>
      <c r="K1577" s="10" t="str">
        <f>CHOOSE(MID(Table1[تاریخ],6,2),"فروردین","اردیبهشت","خرداد","تیر","مرداد","شهریور","مهر","آبان","آذر","دی","بهمن","اسفند")</f>
        <v>دی</v>
      </c>
      <c r="L1577" s="10" t="str">
        <f>LEFT(Table1[[#All],[تاریخ]],4)</f>
        <v>1398</v>
      </c>
      <c r="M1577" s="13" t="str">
        <f>Table1[سال]&amp;"-"&amp;Table1[ماه]</f>
        <v>1398-دی</v>
      </c>
      <c r="N1577" s="9"/>
    </row>
    <row r="1578" spans="1:14" ht="15.75" x14ac:dyDescent="0.25">
      <c r="A1578" s="17" t="str">
        <f>IF(AND(C1578&gt;='گزارش روزانه'!$F$2,C1578&lt;='گزارش روزانه'!$F$4,J1578='گزارش روزانه'!$D$6),MAX($A$1:A1577)+1,"")</f>
        <v/>
      </c>
      <c r="B1578" s="10">
        <v>1577</v>
      </c>
      <c r="C1578" s="10" t="s">
        <v>1287</v>
      </c>
      <c r="D1578" s="10" t="s">
        <v>1291</v>
      </c>
      <c r="E1578" s="11">
        <v>352030983</v>
      </c>
      <c r="F1578" s="11">
        <v>0</v>
      </c>
      <c r="G1578" s="11">
        <v>-41081060</v>
      </c>
      <c r="H15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78" s="10">
        <f>VALUE(IFERROR(MID(Table1[شرح],11,FIND("سهم",Table1[شرح])-11),0))</f>
        <v>40000</v>
      </c>
      <c r="J1578" s="10" t="str">
        <f>IFERROR(MID(Table1[شرح],FIND("سهم",Table1[شرح])+4,FIND("به نرخ",Table1[شرح])-FIND("سهم",Table1[شرح])-5),"")</f>
        <v>گروه سرمایه گذاری میراث فرهنگی(سمگا1)</v>
      </c>
      <c r="K1578" s="10" t="str">
        <f>CHOOSE(MID(Table1[تاریخ],6,2),"فروردین","اردیبهشت","خرداد","تیر","مرداد","شهریور","مهر","آبان","آذر","دی","بهمن","اسفند")</f>
        <v>دی</v>
      </c>
      <c r="L1578" s="10" t="str">
        <f>LEFT(Table1[[#All],[تاریخ]],4)</f>
        <v>1398</v>
      </c>
      <c r="M1578" s="13" t="str">
        <f>Table1[سال]&amp;"-"&amp;Table1[ماه]</f>
        <v>1398-دی</v>
      </c>
      <c r="N1578" s="9"/>
    </row>
    <row r="1579" spans="1:14" ht="15.75" x14ac:dyDescent="0.25">
      <c r="A1579" s="17" t="str">
        <f>IF(AND(C1579&gt;='گزارش روزانه'!$F$2,C1579&lt;='گزارش روزانه'!$F$4,J1579='گزارش روزانه'!$D$6),MAX($A$1:A1578)+1,"")</f>
        <v/>
      </c>
      <c r="B1579" s="10">
        <v>1578</v>
      </c>
      <c r="C1579" s="10" t="s">
        <v>1273</v>
      </c>
      <c r="D1579" s="10" t="s">
        <v>1274</v>
      </c>
      <c r="E1579" s="11">
        <v>250349243</v>
      </c>
      <c r="F1579" s="11">
        <v>0</v>
      </c>
      <c r="G1579" s="11">
        <v>955154284</v>
      </c>
      <c r="H15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79" s="10">
        <f>VALUE(IFERROR(MID(Table1[شرح],11,FIND("سهم",Table1[شرح])-11),0))</f>
        <v>28002</v>
      </c>
      <c r="J1579" s="10" t="str">
        <f>IFERROR(MID(Table1[شرح],FIND("سهم",Table1[شرح])+4,FIND("به نرخ",Table1[شرح])-FIND("سهم",Table1[شرح])-5),"")</f>
        <v>گروه سرمایه گذاری میراث فرهنگی(سمگا1)</v>
      </c>
      <c r="K1579" s="10" t="str">
        <f>CHOOSE(MID(Table1[تاریخ],6,2),"فروردین","اردیبهشت","خرداد","تیر","مرداد","شهریور","مهر","آبان","آذر","دی","بهمن","اسفند")</f>
        <v>دی</v>
      </c>
      <c r="L1579" s="10" t="str">
        <f>LEFT(Table1[[#All],[تاریخ]],4)</f>
        <v>1398</v>
      </c>
      <c r="M1579" s="13" t="str">
        <f>Table1[سال]&amp;"-"&amp;Table1[ماه]</f>
        <v>1398-دی</v>
      </c>
      <c r="N1579" s="9"/>
    </row>
    <row r="1580" spans="1:14" ht="15.75" x14ac:dyDescent="0.25">
      <c r="A1580" s="17" t="str">
        <f>IF(AND(C1580&gt;='گزارش روزانه'!$F$2,C1580&lt;='گزارش روزانه'!$F$4,J1580='گزارش روزانه'!$D$6),MAX($A$1:A1579)+1,"")</f>
        <v/>
      </c>
      <c r="B1580" s="10">
        <v>1579</v>
      </c>
      <c r="C1580" s="10" t="s">
        <v>1273</v>
      </c>
      <c r="D1580" s="10" t="s">
        <v>1275</v>
      </c>
      <c r="E1580" s="11">
        <v>495652872</v>
      </c>
      <c r="F1580" s="11">
        <v>0</v>
      </c>
      <c r="G1580" s="11">
        <v>1205503527</v>
      </c>
      <c r="H15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80" s="10">
        <f>VALUE(IFERROR(MID(Table1[شرح],11,FIND("سهم",Table1[شرح])-11),0))</f>
        <v>55502</v>
      </c>
      <c r="J1580" s="10" t="str">
        <f>IFERROR(MID(Table1[شرح],FIND("سهم",Table1[شرح])+4,FIND("به نرخ",Table1[شرح])-FIND("سهم",Table1[شرح])-5),"")</f>
        <v>گروه سرمایه گذاری میراث فرهنگی(سمگا1)</v>
      </c>
      <c r="K1580" s="10" t="str">
        <f>CHOOSE(MID(Table1[تاریخ],6,2),"فروردین","اردیبهشت","خرداد","تیر","مرداد","شهریور","مهر","آبان","آذر","دی","بهمن","اسفند")</f>
        <v>دی</v>
      </c>
      <c r="L1580" s="10" t="str">
        <f>LEFT(Table1[[#All],[تاریخ]],4)</f>
        <v>1398</v>
      </c>
      <c r="M1580" s="13" t="str">
        <f>Table1[سال]&amp;"-"&amp;Table1[ماه]</f>
        <v>1398-دی</v>
      </c>
      <c r="N1580" s="9"/>
    </row>
    <row r="1581" spans="1:14" ht="15.75" x14ac:dyDescent="0.25">
      <c r="A1581" s="17" t="str">
        <f>IF(AND(C1581&gt;='گزارش روزانه'!$F$2,C1581&lt;='گزارش روزانه'!$F$4,J1581='گزارش روزانه'!$D$6),MAX($A$1:A1580)+1,"")</f>
        <v/>
      </c>
      <c r="B1581" s="10">
        <v>1580</v>
      </c>
      <c r="C1581" s="10" t="s">
        <v>1273</v>
      </c>
      <c r="D1581" s="10" t="s">
        <v>1276</v>
      </c>
      <c r="E1581" s="11">
        <v>147298655</v>
      </c>
      <c r="F1581" s="11">
        <v>0</v>
      </c>
      <c r="G1581" s="11">
        <v>1701156399</v>
      </c>
      <c r="H15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81" s="10">
        <f>VALUE(IFERROR(MID(Table1[شرح],11,FIND("سهم",Table1[شرح])-11),0))</f>
        <v>16496</v>
      </c>
      <c r="J1581" s="10" t="str">
        <f>IFERROR(MID(Table1[شرح],FIND("سهم",Table1[شرح])+4,FIND("به نرخ",Table1[شرح])-FIND("سهم",Table1[شرح])-5),"")</f>
        <v>گروه سرمایه گذاری میراث فرهنگی(سمگا1)</v>
      </c>
      <c r="K1581" s="10" t="str">
        <f>CHOOSE(MID(Table1[تاریخ],6,2),"فروردین","اردیبهشت","خرداد","تیر","مرداد","شهریور","مهر","آبان","آذر","دی","بهمن","اسفند")</f>
        <v>دی</v>
      </c>
      <c r="L1581" s="10" t="str">
        <f>LEFT(Table1[[#All],[تاریخ]],4)</f>
        <v>1398</v>
      </c>
      <c r="M1581" s="13" t="str">
        <f>Table1[سال]&amp;"-"&amp;Table1[ماه]</f>
        <v>1398-دی</v>
      </c>
      <c r="N1581" s="9"/>
    </row>
    <row r="1582" spans="1:14" ht="15.75" x14ac:dyDescent="0.25">
      <c r="A1582" s="17" t="str">
        <f>IF(AND(C1582&gt;='گزارش روزانه'!$F$2,C1582&lt;='گزارش روزانه'!$F$4,J1582='گزارش روزانه'!$D$6),MAX($A$1:A1581)+1,"")</f>
        <v/>
      </c>
      <c r="B1582" s="10">
        <v>1581</v>
      </c>
      <c r="C1582" s="10" t="s">
        <v>1273</v>
      </c>
      <c r="D1582" s="10" t="s">
        <v>1277</v>
      </c>
      <c r="E1582" s="11">
        <v>6227339</v>
      </c>
      <c r="F1582" s="11">
        <v>0</v>
      </c>
      <c r="G1582" s="11">
        <v>1848455054</v>
      </c>
      <c r="H15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82" s="10">
        <f>VALUE(IFERROR(MID(Table1[شرح],11,FIND("سهم",Table1[شرح])-11),0))</f>
        <v>700</v>
      </c>
      <c r="J1582" s="10" t="str">
        <f>IFERROR(MID(Table1[شرح],FIND("سهم",Table1[شرح])+4,FIND("به نرخ",Table1[شرح])-FIND("سهم",Table1[شرح])-5),"")</f>
        <v>گروه سرمایه گذاری میراث فرهنگی(سمگا1)</v>
      </c>
      <c r="K1582" s="10" t="str">
        <f>CHOOSE(MID(Table1[تاریخ],6,2),"فروردین","اردیبهشت","خرداد","تیر","مرداد","شهریور","مهر","آبان","آذر","دی","بهمن","اسفند")</f>
        <v>دی</v>
      </c>
      <c r="L1582" s="10" t="str">
        <f>LEFT(Table1[[#All],[تاریخ]],4)</f>
        <v>1398</v>
      </c>
      <c r="M1582" s="13" t="str">
        <f>Table1[سال]&amp;"-"&amp;Table1[ماه]</f>
        <v>1398-دی</v>
      </c>
      <c r="N1582" s="9"/>
    </row>
    <row r="1583" spans="1:14" ht="15.75" x14ac:dyDescent="0.25">
      <c r="A1583" s="17" t="str">
        <f>IF(AND(C1583&gt;='گزارش روزانه'!$F$2,C1583&lt;='گزارش روزانه'!$F$4,J1583='گزارش روزانه'!$D$6),MAX($A$1:A1582)+1,"")</f>
        <v/>
      </c>
      <c r="B1583" s="10">
        <v>1582</v>
      </c>
      <c r="C1583" s="10" t="s">
        <v>1273</v>
      </c>
      <c r="D1583" s="10" t="s">
        <v>1278</v>
      </c>
      <c r="E1583" s="11">
        <v>302300232</v>
      </c>
      <c r="F1583" s="11">
        <v>0</v>
      </c>
      <c r="G1583" s="11">
        <v>1854682393</v>
      </c>
      <c r="H15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83" s="10">
        <f>VALUE(IFERROR(MID(Table1[شرح],11,FIND("سهم",Table1[شرح])-11),0))</f>
        <v>34000</v>
      </c>
      <c r="J1583" s="10" t="str">
        <f>IFERROR(MID(Table1[شرح],FIND("سهم",Table1[شرح])+4,FIND("به نرخ",Table1[شرح])-FIND("سهم",Table1[شرح])-5),"")</f>
        <v>گروه سرمایه گذاری میراث فرهنگی(سمگا1)</v>
      </c>
      <c r="K1583" s="10" t="str">
        <f>CHOOSE(MID(Table1[تاریخ],6,2),"فروردین","اردیبهشت","خرداد","تیر","مرداد","شهریور","مهر","آبان","آذر","دی","بهمن","اسفند")</f>
        <v>دی</v>
      </c>
      <c r="L1583" s="10" t="str">
        <f>LEFT(Table1[[#All],[تاریخ]],4)</f>
        <v>1398</v>
      </c>
      <c r="M1583" s="13" t="str">
        <f>Table1[سال]&amp;"-"&amp;Table1[ماه]</f>
        <v>1398-دی</v>
      </c>
      <c r="N1583" s="9"/>
    </row>
    <row r="1584" spans="1:14" ht="15.75" x14ac:dyDescent="0.25">
      <c r="A1584" s="17" t="str">
        <f>IF(AND(C1584&gt;='گزارش روزانه'!$F$2,C1584&lt;='گزارش روزانه'!$F$4,J1584='گزارش روزانه'!$D$6),MAX($A$1:A1583)+1,"")</f>
        <v/>
      </c>
      <c r="B1584" s="10">
        <v>1583</v>
      </c>
      <c r="C1584" s="10" t="s">
        <v>1273</v>
      </c>
      <c r="D1584" s="10" t="s">
        <v>1279</v>
      </c>
      <c r="E1584" s="11">
        <v>0</v>
      </c>
      <c r="F1584" s="11">
        <v>341413445</v>
      </c>
      <c r="G1584" s="11">
        <v>2156982625</v>
      </c>
      <c r="H15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84" s="10">
        <f>VALUE(IFERROR(MID(Table1[شرح],11,FIND("سهم",Table1[شرح])-11),0))</f>
        <v>9194</v>
      </c>
      <c r="J1584" s="10" t="str">
        <f>IFERROR(MID(Table1[شرح],FIND("سهم",Table1[شرح])+4,FIND("به نرخ",Table1[شرح])-FIND("سهم",Table1[شرح])-5),"")</f>
        <v>شیر پاستوریزه پگاه فارس(غفارس1)</v>
      </c>
      <c r="K1584" s="10" t="str">
        <f>CHOOSE(MID(Table1[تاریخ],6,2),"فروردین","اردیبهشت","خرداد","تیر","مرداد","شهریور","مهر","آبان","آذر","دی","بهمن","اسفند")</f>
        <v>دی</v>
      </c>
      <c r="L1584" s="10" t="str">
        <f>LEFT(Table1[[#All],[تاریخ]],4)</f>
        <v>1398</v>
      </c>
      <c r="M1584" s="13" t="str">
        <f>Table1[سال]&amp;"-"&amp;Table1[ماه]</f>
        <v>1398-دی</v>
      </c>
      <c r="N1584" s="9"/>
    </row>
    <row r="1585" spans="1:14" ht="15.75" x14ac:dyDescent="0.25">
      <c r="A1585" s="17" t="str">
        <f>IF(AND(C1585&gt;='گزارش روزانه'!$F$2,C1585&lt;='گزارش روزانه'!$F$4,J1585='گزارش روزانه'!$D$6),MAX($A$1:A1584)+1,"")</f>
        <v/>
      </c>
      <c r="B1585" s="10">
        <v>1584</v>
      </c>
      <c r="C1585" s="10" t="s">
        <v>1273</v>
      </c>
      <c r="D1585" s="10" t="s">
        <v>1280</v>
      </c>
      <c r="E1585" s="11">
        <v>0</v>
      </c>
      <c r="F1585" s="11">
        <v>101426131</v>
      </c>
      <c r="G1585" s="11">
        <v>1815569180</v>
      </c>
      <c r="H15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85" s="10">
        <f>VALUE(IFERROR(MID(Table1[شرح],11,FIND("سهم",Table1[شرح])-11),0))</f>
        <v>1507</v>
      </c>
      <c r="J1585" s="10" t="str">
        <f>IFERROR(MID(Table1[شرح],FIND("سهم",Table1[شرح])+4,FIND("به نرخ",Table1[شرح])-FIND("سهم",Table1[شرح])-5),"")</f>
        <v>سایر اشخاص بورس انرژی(انرژی31)</v>
      </c>
      <c r="K1585" s="10" t="str">
        <f>CHOOSE(MID(Table1[تاریخ],6,2),"فروردین","اردیبهشت","خرداد","تیر","مرداد","شهریور","مهر","آبان","آذر","دی","بهمن","اسفند")</f>
        <v>دی</v>
      </c>
      <c r="L1585" s="10" t="str">
        <f>LEFT(Table1[[#All],[تاریخ]],4)</f>
        <v>1398</v>
      </c>
      <c r="M1585" s="13" t="str">
        <f>Table1[سال]&amp;"-"&amp;Table1[ماه]</f>
        <v>1398-دی</v>
      </c>
      <c r="N1585" s="9"/>
    </row>
    <row r="1586" spans="1:14" ht="15.75" x14ac:dyDescent="0.25">
      <c r="A1586" s="17" t="str">
        <f>IF(AND(C1586&gt;='گزارش روزانه'!$F$2,C1586&lt;='گزارش روزانه'!$F$4,J1586='گزارش روزانه'!$D$6),MAX($A$1:A1585)+1,"")</f>
        <v/>
      </c>
      <c r="B1586" s="10">
        <v>1585</v>
      </c>
      <c r="C1586" s="10" t="s">
        <v>1273</v>
      </c>
      <c r="D1586" s="10" t="s">
        <v>1281</v>
      </c>
      <c r="E1586" s="11">
        <v>0</v>
      </c>
      <c r="F1586" s="11">
        <v>67309772</v>
      </c>
      <c r="G1586" s="11">
        <v>1714143049</v>
      </c>
      <c r="H15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86" s="10">
        <f>VALUE(IFERROR(MID(Table1[شرح],11,FIND("سهم",Table1[شرح])-11),0))</f>
        <v>1007</v>
      </c>
      <c r="J1586" s="10" t="str">
        <f>IFERROR(MID(Table1[شرح],FIND("سهم",Table1[شرح])+4,FIND("به نرخ",Table1[شرح])-FIND("سهم",Table1[شرح])-5),"")</f>
        <v>سایر اشخاص بورس انرژی(انرژی31)</v>
      </c>
      <c r="K1586" s="10" t="str">
        <f>CHOOSE(MID(Table1[تاریخ],6,2),"فروردین","اردیبهشت","خرداد","تیر","مرداد","شهریور","مهر","آبان","آذر","دی","بهمن","اسفند")</f>
        <v>دی</v>
      </c>
      <c r="L1586" s="10" t="str">
        <f>LEFT(Table1[[#All],[تاریخ]],4)</f>
        <v>1398</v>
      </c>
      <c r="M1586" s="13" t="str">
        <f>Table1[سال]&amp;"-"&amp;Table1[ماه]</f>
        <v>1398-دی</v>
      </c>
      <c r="N1586" s="9"/>
    </row>
    <row r="1587" spans="1:14" ht="15.75" x14ac:dyDescent="0.25">
      <c r="A1587" s="17" t="str">
        <f>IF(AND(C1587&gt;='گزارش روزانه'!$F$2,C1587&lt;='گزارش روزانه'!$F$4,J1587='گزارش روزانه'!$D$6),MAX($A$1:A1586)+1,"")</f>
        <v/>
      </c>
      <c r="B1587" s="10">
        <v>1586</v>
      </c>
      <c r="C1587" s="10" t="s">
        <v>1273</v>
      </c>
      <c r="D1587" s="10" t="s">
        <v>1282</v>
      </c>
      <c r="E1587" s="11">
        <v>0</v>
      </c>
      <c r="F1587" s="11">
        <v>82971565</v>
      </c>
      <c r="G1587" s="11">
        <v>1646833277</v>
      </c>
      <c r="H15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87" s="10">
        <f>VALUE(IFERROR(MID(Table1[شرح],11,FIND("سهم",Table1[شرح])-11),0))</f>
        <v>1245</v>
      </c>
      <c r="J1587" s="10" t="str">
        <f>IFERROR(MID(Table1[شرح],FIND("سهم",Table1[شرح])+4,FIND("به نرخ",Table1[شرح])-FIND("سهم",Table1[شرح])-5),"")</f>
        <v>سایر اشخاص بورس انرژی(انرژی31)</v>
      </c>
      <c r="K1587" s="10" t="str">
        <f>CHOOSE(MID(Table1[تاریخ],6,2),"فروردین","اردیبهشت","خرداد","تیر","مرداد","شهریور","مهر","آبان","آذر","دی","بهمن","اسفند")</f>
        <v>دی</v>
      </c>
      <c r="L1587" s="10" t="str">
        <f>LEFT(Table1[[#All],[تاریخ]],4)</f>
        <v>1398</v>
      </c>
      <c r="M1587" s="13" t="str">
        <f>Table1[سال]&amp;"-"&amp;Table1[ماه]</f>
        <v>1398-دی</v>
      </c>
      <c r="N1587" s="9"/>
    </row>
    <row r="1588" spans="1:14" ht="15.75" x14ac:dyDescent="0.25">
      <c r="A1588" s="17" t="str">
        <f>IF(AND(C1588&gt;='گزارش روزانه'!$F$2,C1588&lt;='گزارش روزانه'!$F$4,J1588='گزارش روزانه'!$D$6),MAX($A$1:A1587)+1,"")</f>
        <v/>
      </c>
      <c r="B1588" s="10">
        <v>1587</v>
      </c>
      <c r="C1588" s="10" t="s">
        <v>1273</v>
      </c>
      <c r="D1588" s="10" t="s">
        <v>1283</v>
      </c>
      <c r="E1588" s="11">
        <v>0</v>
      </c>
      <c r="F1588" s="11">
        <v>127071835</v>
      </c>
      <c r="G1588" s="11">
        <v>1563861712</v>
      </c>
      <c r="H15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88" s="10">
        <f>VALUE(IFERROR(MID(Table1[شرح],11,FIND("سهم",Table1[شرح])-11),0))</f>
        <v>1909</v>
      </c>
      <c r="J1588" s="10" t="str">
        <f>IFERROR(MID(Table1[شرح],FIND("سهم",Table1[شرح])+4,FIND("به نرخ",Table1[شرح])-FIND("سهم",Table1[شرح])-5),"")</f>
        <v>سایر اشخاص بورس انرژی(انرژی31)</v>
      </c>
      <c r="K1588" s="10" t="str">
        <f>CHOOSE(MID(Table1[تاریخ],6,2),"فروردین","اردیبهشت","خرداد","تیر","مرداد","شهریور","مهر","آبان","آذر","دی","بهمن","اسفند")</f>
        <v>دی</v>
      </c>
      <c r="L1588" s="10" t="str">
        <f>LEFT(Table1[[#All],[تاریخ]],4)</f>
        <v>1398</v>
      </c>
      <c r="M1588" s="13" t="str">
        <f>Table1[سال]&amp;"-"&amp;Table1[ماه]</f>
        <v>1398-دی</v>
      </c>
      <c r="N1588" s="9"/>
    </row>
    <row r="1589" spans="1:14" ht="15.75" x14ac:dyDescent="0.25">
      <c r="A1589" s="17" t="str">
        <f>IF(AND(C1589&gt;='گزارش روزانه'!$F$2,C1589&lt;='گزارش روزانه'!$F$4,J1589='گزارش روزانه'!$D$6),MAX($A$1:A1588)+1,"")</f>
        <v/>
      </c>
      <c r="B1589" s="10">
        <v>1588</v>
      </c>
      <c r="C1589" s="10" t="s">
        <v>1273</v>
      </c>
      <c r="D1589" s="10" t="s">
        <v>1284</v>
      </c>
      <c r="E1589" s="11">
        <v>0</v>
      </c>
      <c r="F1589" s="11">
        <v>369683211</v>
      </c>
      <c r="G1589" s="11">
        <v>1436789877</v>
      </c>
      <c r="H15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89" s="10">
        <f>VALUE(IFERROR(MID(Table1[شرح],11,FIND("سهم",Table1[شرح])-11),0))</f>
        <v>5588</v>
      </c>
      <c r="J1589" s="10" t="str">
        <f>IFERROR(MID(Table1[شرح],FIND("سهم",Table1[شرح])+4,FIND("به نرخ",Table1[شرح])-FIND("سهم",Table1[شرح])-5),"")</f>
        <v>سایر اشخاص بورس انرژی(انرژی31)</v>
      </c>
      <c r="K1589" s="10" t="str">
        <f>CHOOSE(MID(Table1[تاریخ],6,2),"فروردین","اردیبهشت","خرداد","تیر","مرداد","شهریور","مهر","آبان","آذر","دی","بهمن","اسفند")</f>
        <v>دی</v>
      </c>
      <c r="L1589" s="10" t="str">
        <f>LEFT(Table1[[#All],[تاریخ]],4)</f>
        <v>1398</v>
      </c>
      <c r="M1589" s="13" t="str">
        <f>Table1[سال]&amp;"-"&amp;Table1[ماه]</f>
        <v>1398-دی</v>
      </c>
      <c r="N1589" s="9"/>
    </row>
    <row r="1590" spans="1:14" ht="15.75" x14ac:dyDescent="0.25">
      <c r="A1590" s="17" t="str">
        <f>IF(AND(C1590&gt;='گزارش روزانه'!$F$2,C1590&lt;='گزارش روزانه'!$F$4,J1590='گزارش روزانه'!$D$6),MAX($A$1:A1589)+1,"")</f>
        <v/>
      </c>
      <c r="B1590" s="10">
        <v>1589</v>
      </c>
      <c r="C1590" s="10" t="s">
        <v>1273</v>
      </c>
      <c r="D1590" s="10" t="s">
        <v>1285</v>
      </c>
      <c r="E1590" s="11">
        <v>0</v>
      </c>
      <c r="F1590" s="11">
        <v>465223810</v>
      </c>
      <c r="G1590" s="11">
        <v>1067106666</v>
      </c>
      <c r="H15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90" s="10">
        <f>VALUE(IFERROR(MID(Table1[شرح],11,FIND("سهم",Table1[شرح])-11),0))</f>
        <v>7033</v>
      </c>
      <c r="J1590" s="10" t="str">
        <f>IFERROR(MID(Table1[شرح],FIND("سهم",Table1[شرح])+4,FIND("به نرخ",Table1[شرح])-FIND("سهم",Table1[شرح])-5),"")</f>
        <v>سایر اشخاص بورس انرژی(انرژی31)</v>
      </c>
      <c r="K1590" s="10" t="str">
        <f>CHOOSE(MID(Table1[تاریخ],6,2),"فروردین","اردیبهشت","خرداد","تیر","مرداد","شهریور","مهر","آبان","آذر","دی","بهمن","اسفند")</f>
        <v>دی</v>
      </c>
      <c r="L1590" s="10" t="str">
        <f>LEFT(Table1[[#All],[تاریخ]],4)</f>
        <v>1398</v>
      </c>
      <c r="M1590" s="13" t="str">
        <f>Table1[سال]&amp;"-"&amp;Table1[ماه]</f>
        <v>1398-دی</v>
      </c>
      <c r="N1590" s="9"/>
    </row>
    <row r="1591" spans="1:14" ht="15.75" x14ac:dyDescent="0.25">
      <c r="A1591" s="17" t="str">
        <f>IF(AND(C1591&gt;='گزارش روزانه'!$F$2,C1591&lt;='گزارش روزانه'!$F$4,J1591='گزارش روزانه'!$D$6),MAX($A$1:A1590)+1,"")</f>
        <v/>
      </c>
      <c r="B1591" s="10">
        <v>1590</v>
      </c>
      <c r="C1591" s="10" t="s">
        <v>1273</v>
      </c>
      <c r="D1591" s="10" t="s">
        <v>1286</v>
      </c>
      <c r="E1591" s="11">
        <v>0</v>
      </c>
      <c r="F1591" s="11">
        <v>1181839124</v>
      </c>
      <c r="G1591" s="11">
        <v>601882856</v>
      </c>
      <c r="H15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591" s="10">
        <f>VALUE(IFERROR(MID(Table1[شرح],11,FIND("سهم",Table1[شرح])-11),0))</f>
        <v>17947</v>
      </c>
      <c r="J1591" s="10" t="str">
        <f>IFERROR(MID(Table1[شرح],FIND("سهم",Table1[شرح])+4,FIND("به نرخ",Table1[شرح])-FIND("سهم",Table1[شرح])-5),"")</f>
        <v>سایر اشخاص بورس انرژی(انرژی31)</v>
      </c>
      <c r="K1591" s="10" t="str">
        <f>CHOOSE(MID(Table1[تاریخ],6,2),"فروردین","اردیبهشت","خرداد","تیر","مرداد","شهریور","مهر","آبان","آذر","دی","بهمن","اسفند")</f>
        <v>دی</v>
      </c>
      <c r="L1591" s="10" t="str">
        <f>LEFT(Table1[[#All],[تاریخ]],4)</f>
        <v>1398</v>
      </c>
      <c r="M1591" s="13" t="str">
        <f>Table1[سال]&amp;"-"&amp;Table1[ماه]</f>
        <v>1398-دی</v>
      </c>
      <c r="N1591" s="9"/>
    </row>
    <row r="1592" spans="1:14" ht="15.75" x14ac:dyDescent="0.25">
      <c r="A1592" s="17" t="str">
        <f>IF(AND(C1592&gt;='گزارش روزانه'!$F$2,C1592&lt;='گزارش روزانه'!$F$4,J1592='گزارش روزانه'!$D$6),MAX($A$1:A1591)+1,"")</f>
        <v/>
      </c>
      <c r="B1592" s="10">
        <v>1591</v>
      </c>
      <c r="C1592" s="10" t="s">
        <v>1245</v>
      </c>
      <c r="D1592" s="10" t="s">
        <v>1246</v>
      </c>
      <c r="E1592" s="11">
        <v>248045616</v>
      </c>
      <c r="F1592" s="11">
        <v>0</v>
      </c>
      <c r="G1592" s="11">
        <v>-545023751</v>
      </c>
      <c r="H15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92" s="10">
        <f>VALUE(IFERROR(MID(Table1[شرح],11,FIND("سهم",Table1[شرح])-11),0))</f>
        <v>10000</v>
      </c>
      <c r="J1592" s="10" t="str">
        <f>IFERROR(MID(Table1[شرح],FIND("سهم",Table1[شرح])+4,FIND("به نرخ",Table1[شرح])-FIND("سهم",Table1[شرح])-5),"")</f>
        <v>بورس کالای ایران(کالا1)</v>
      </c>
      <c r="K1592" s="10" t="str">
        <f>CHOOSE(MID(Table1[تاریخ],6,2),"فروردین","اردیبهشت","خرداد","تیر","مرداد","شهریور","مهر","آبان","آذر","دی","بهمن","اسفند")</f>
        <v>دی</v>
      </c>
      <c r="L1592" s="10" t="str">
        <f>LEFT(Table1[[#All],[تاریخ]],4)</f>
        <v>1398</v>
      </c>
      <c r="M1592" s="13" t="str">
        <f>Table1[سال]&amp;"-"&amp;Table1[ماه]</f>
        <v>1398-دی</v>
      </c>
      <c r="N1592" s="9"/>
    </row>
    <row r="1593" spans="1:14" ht="15.75" x14ac:dyDescent="0.25">
      <c r="A1593" s="17" t="str">
        <f>IF(AND(C1593&gt;='گزارش روزانه'!$F$2,C1593&lt;='گزارش روزانه'!$F$4,J1593='گزارش روزانه'!$D$6),MAX($A$1:A1592)+1,"")</f>
        <v/>
      </c>
      <c r="B1593" s="10">
        <v>1592</v>
      </c>
      <c r="C1593" s="10" t="s">
        <v>1245</v>
      </c>
      <c r="D1593" s="10" t="s">
        <v>1247</v>
      </c>
      <c r="E1593" s="11">
        <v>251692458</v>
      </c>
      <c r="F1593" s="11">
        <v>0</v>
      </c>
      <c r="G1593" s="11">
        <v>-296978135</v>
      </c>
      <c r="H15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93" s="10">
        <f>VALUE(IFERROR(MID(Table1[شرح],11,FIND("سهم",Table1[شرح])-11),0))</f>
        <v>10000</v>
      </c>
      <c r="J1593" s="10" t="str">
        <f>IFERROR(MID(Table1[شرح],FIND("سهم",Table1[شرح])+4,FIND("به نرخ",Table1[شرح])-FIND("سهم",Table1[شرح])-5),"")</f>
        <v>بورس اوراق بهادار تهران(بورس1)</v>
      </c>
      <c r="K1593" s="10" t="str">
        <f>CHOOSE(MID(Table1[تاریخ],6,2),"فروردین","اردیبهشت","خرداد","تیر","مرداد","شهریور","مهر","آبان","آذر","دی","بهمن","اسفند")</f>
        <v>دی</v>
      </c>
      <c r="L1593" s="10" t="str">
        <f>LEFT(Table1[[#All],[تاریخ]],4)</f>
        <v>1398</v>
      </c>
      <c r="M1593" s="13" t="str">
        <f>Table1[سال]&amp;"-"&amp;Table1[ماه]</f>
        <v>1398-دی</v>
      </c>
      <c r="N1593" s="9"/>
    </row>
    <row r="1594" spans="1:14" ht="15.75" x14ac:dyDescent="0.25">
      <c r="A1594" s="17" t="str">
        <f>IF(AND(C1594&gt;='گزارش روزانه'!$F$2,C1594&lt;='گزارش روزانه'!$F$4,J1594='گزارش روزانه'!$D$6),MAX($A$1:A1593)+1,"")</f>
        <v/>
      </c>
      <c r="B1594" s="10">
        <v>1593</v>
      </c>
      <c r="C1594" s="10" t="s">
        <v>1245</v>
      </c>
      <c r="D1594" s="10" t="s">
        <v>1248</v>
      </c>
      <c r="E1594" s="11">
        <v>1187035966</v>
      </c>
      <c r="F1594" s="11">
        <v>0</v>
      </c>
      <c r="G1594" s="11">
        <v>-45285677</v>
      </c>
      <c r="H15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94" s="10">
        <f>VALUE(IFERROR(MID(Table1[شرح],11,FIND("سهم",Table1[شرح])-11),0))</f>
        <v>130140</v>
      </c>
      <c r="J1594" s="10" t="str">
        <f>IFERROR(MID(Table1[شرح],FIND("سهم",Table1[شرح])+4,FIND("به نرخ",Table1[شرح])-FIND("سهم",Table1[شرح])-5),"")</f>
        <v>گروه سرمایه گذاری میراث فرهنگی(سمگا1)</v>
      </c>
      <c r="K1594" s="10" t="str">
        <f>CHOOSE(MID(Table1[تاریخ],6,2),"فروردین","اردیبهشت","خرداد","تیر","مرداد","شهریور","مهر","آبان","آذر","دی","بهمن","اسفند")</f>
        <v>دی</v>
      </c>
      <c r="L1594" s="10" t="str">
        <f>LEFT(Table1[[#All],[تاریخ]],4)</f>
        <v>1398</v>
      </c>
      <c r="M1594" s="13" t="str">
        <f>Table1[سال]&amp;"-"&amp;Table1[ماه]</f>
        <v>1398-دی</v>
      </c>
      <c r="N1594" s="9"/>
    </row>
    <row r="1595" spans="1:14" ht="15.75" x14ac:dyDescent="0.25">
      <c r="A1595" s="17" t="str">
        <f>IF(AND(C1595&gt;='گزارش روزانه'!$F$2,C1595&lt;='گزارش روزانه'!$F$4,J1595='گزارش روزانه'!$D$6),MAX($A$1:A1594)+1,"")</f>
        <v/>
      </c>
      <c r="B1595" s="10">
        <v>1594</v>
      </c>
      <c r="C1595" s="10" t="s">
        <v>1245</v>
      </c>
      <c r="D1595" s="10" t="s">
        <v>1249</v>
      </c>
      <c r="E1595" s="11">
        <v>24849853</v>
      </c>
      <c r="F1595" s="11">
        <v>0</v>
      </c>
      <c r="G1595" s="11">
        <v>1141750289</v>
      </c>
      <c r="H15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95" s="10">
        <f>VALUE(IFERROR(MID(Table1[شرح],11,FIND("سهم",Table1[شرح])-11),0))</f>
        <v>2725</v>
      </c>
      <c r="J1595" s="10" t="str">
        <f>IFERROR(MID(Table1[شرح],FIND("سهم",Table1[شرح])+4,FIND("به نرخ",Table1[شرح])-FIND("سهم",Table1[شرح])-5),"")</f>
        <v>گروه سرمایه گذاری میراث فرهنگی(سمگا1)</v>
      </c>
      <c r="K1595" s="10" t="str">
        <f>CHOOSE(MID(Table1[تاریخ],6,2),"فروردین","اردیبهشت","خرداد","تیر","مرداد","شهریور","مهر","آبان","آذر","دی","بهمن","اسفند")</f>
        <v>دی</v>
      </c>
      <c r="L1595" s="10" t="str">
        <f>LEFT(Table1[[#All],[تاریخ]],4)</f>
        <v>1398</v>
      </c>
      <c r="M1595" s="13" t="str">
        <f>Table1[سال]&amp;"-"&amp;Table1[ماه]</f>
        <v>1398-دی</v>
      </c>
      <c r="N1595" s="9"/>
    </row>
    <row r="1596" spans="1:14" ht="15.75" x14ac:dyDescent="0.25">
      <c r="A1596" s="17" t="str">
        <f>IF(AND(C1596&gt;='گزارش روزانه'!$F$2,C1596&lt;='گزارش روزانه'!$F$4,J1596='گزارش روزانه'!$D$6),MAX($A$1:A1595)+1,"")</f>
        <v/>
      </c>
      <c r="B1596" s="10">
        <v>1595</v>
      </c>
      <c r="C1596" s="10" t="s">
        <v>1245</v>
      </c>
      <c r="D1596" s="10" t="s">
        <v>1250</v>
      </c>
      <c r="E1596" s="11">
        <v>45591046</v>
      </c>
      <c r="F1596" s="11">
        <v>0</v>
      </c>
      <c r="G1596" s="11">
        <v>1166600142</v>
      </c>
      <c r="H15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96" s="10">
        <f>VALUE(IFERROR(MID(Table1[شرح],11,FIND("سهم",Table1[شرح])-11),0))</f>
        <v>5000</v>
      </c>
      <c r="J1596" s="10" t="str">
        <f>IFERROR(MID(Table1[شرح],FIND("سهم",Table1[شرح])+4,FIND("به نرخ",Table1[شرح])-FIND("سهم",Table1[شرح])-5),"")</f>
        <v>گروه سرمایه گذاری میراث فرهنگی(سمگا1)</v>
      </c>
      <c r="K1596" s="10" t="str">
        <f>CHOOSE(MID(Table1[تاریخ],6,2),"فروردین","اردیبهشت","خرداد","تیر","مرداد","شهریور","مهر","آبان","آذر","دی","بهمن","اسفند")</f>
        <v>دی</v>
      </c>
      <c r="L1596" s="10" t="str">
        <f>LEFT(Table1[[#All],[تاریخ]],4)</f>
        <v>1398</v>
      </c>
      <c r="M1596" s="13" t="str">
        <f>Table1[سال]&amp;"-"&amp;Table1[ماه]</f>
        <v>1398-دی</v>
      </c>
      <c r="N1596" s="9"/>
    </row>
    <row r="1597" spans="1:14" ht="15.75" x14ac:dyDescent="0.25">
      <c r="A1597" s="17" t="str">
        <f>IF(AND(C1597&gt;='گزارش روزانه'!$F$2,C1597&lt;='گزارش روزانه'!$F$4,J1597='گزارش روزانه'!$D$6),MAX($A$1:A1596)+1,"")</f>
        <v/>
      </c>
      <c r="B1597" s="10">
        <v>1596</v>
      </c>
      <c r="C1597" s="10" t="s">
        <v>1245</v>
      </c>
      <c r="D1597" s="10" t="s">
        <v>1251</v>
      </c>
      <c r="E1597" s="11">
        <v>129631312</v>
      </c>
      <c r="F1597" s="11">
        <v>0</v>
      </c>
      <c r="G1597" s="11">
        <v>1212191188</v>
      </c>
      <c r="H15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97" s="10">
        <f>VALUE(IFERROR(MID(Table1[شرح],11,FIND("سهم",Table1[شرح])-11),0))</f>
        <v>14245</v>
      </c>
      <c r="J1597" s="10" t="str">
        <f>IFERROR(MID(Table1[شرح],FIND("سهم",Table1[شرح])+4,FIND("به نرخ",Table1[شرح])-FIND("سهم",Table1[شرح])-5),"")</f>
        <v>گروه سرمایه گذاری میراث فرهنگی(سمگا1)</v>
      </c>
      <c r="K1597" s="10" t="str">
        <f>CHOOSE(MID(Table1[تاریخ],6,2),"فروردین","اردیبهشت","خرداد","تیر","مرداد","شهریور","مهر","آبان","آذر","دی","بهمن","اسفند")</f>
        <v>دی</v>
      </c>
      <c r="L1597" s="10" t="str">
        <f>LEFT(Table1[[#All],[تاریخ]],4)</f>
        <v>1398</v>
      </c>
      <c r="M1597" s="13" t="str">
        <f>Table1[سال]&amp;"-"&amp;Table1[ماه]</f>
        <v>1398-دی</v>
      </c>
      <c r="N1597" s="9"/>
    </row>
    <row r="1598" spans="1:14" ht="15.75" x14ac:dyDescent="0.25">
      <c r="A1598" s="17" t="str">
        <f>IF(AND(C1598&gt;='گزارش روزانه'!$F$2,C1598&lt;='گزارش روزانه'!$F$4,J1598='گزارش روزانه'!$D$6),MAX($A$1:A1597)+1,"")</f>
        <v/>
      </c>
      <c r="B1598" s="10">
        <v>1597</v>
      </c>
      <c r="C1598" s="10" t="s">
        <v>1245</v>
      </c>
      <c r="D1598" s="10" t="s">
        <v>1252</v>
      </c>
      <c r="E1598" s="11">
        <v>119132715</v>
      </c>
      <c r="F1598" s="11">
        <v>0</v>
      </c>
      <c r="G1598" s="11">
        <v>1341822500</v>
      </c>
      <c r="H15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98" s="10">
        <f>VALUE(IFERROR(MID(Table1[شرح],11,FIND("سهم",Table1[شرح])-11),0))</f>
        <v>13100</v>
      </c>
      <c r="J1598" s="10" t="str">
        <f>IFERROR(MID(Table1[شرح],FIND("سهم",Table1[شرح])+4,FIND("به نرخ",Table1[شرح])-FIND("سهم",Table1[شرح])-5),"")</f>
        <v>گروه سرمایه گذاری میراث فرهنگی(سمگا1)</v>
      </c>
      <c r="K1598" s="10" t="str">
        <f>CHOOSE(MID(Table1[تاریخ],6,2),"فروردین","اردیبهشت","خرداد","تیر","مرداد","شهریور","مهر","آبان","آذر","دی","بهمن","اسفند")</f>
        <v>دی</v>
      </c>
      <c r="L1598" s="10" t="str">
        <f>LEFT(Table1[[#All],[تاریخ]],4)</f>
        <v>1398</v>
      </c>
      <c r="M1598" s="13" t="str">
        <f>Table1[سال]&amp;"-"&amp;Table1[ماه]</f>
        <v>1398-دی</v>
      </c>
      <c r="N1598" s="9"/>
    </row>
    <row r="1599" spans="1:14" ht="15.75" x14ac:dyDescent="0.25">
      <c r="A1599" s="17" t="str">
        <f>IF(AND(C1599&gt;='گزارش روزانه'!$F$2,C1599&lt;='گزارش روزانه'!$F$4,J1599='گزارش روزانه'!$D$6),MAX($A$1:A1598)+1,"")</f>
        <v/>
      </c>
      <c r="B1599" s="10">
        <v>1598</v>
      </c>
      <c r="C1599" s="10" t="s">
        <v>1245</v>
      </c>
      <c r="D1599" s="10" t="s">
        <v>1253</v>
      </c>
      <c r="E1599" s="11">
        <v>58968720</v>
      </c>
      <c r="F1599" s="11">
        <v>0</v>
      </c>
      <c r="G1599" s="11">
        <v>1460955215</v>
      </c>
      <c r="H15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599" s="10">
        <f>VALUE(IFERROR(MID(Table1[شرح],11,FIND("سهم",Table1[شرح])-11),0))</f>
        <v>6485</v>
      </c>
      <c r="J1599" s="10" t="str">
        <f>IFERROR(MID(Table1[شرح],FIND("سهم",Table1[شرح])+4,FIND("به نرخ",Table1[شرح])-FIND("سهم",Table1[شرح])-5),"")</f>
        <v>گروه سرمایه گذاری میراث فرهنگی(سمگا1)</v>
      </c>
      <c r="K1599" s="10" t="str">
        <f>CHOOSE(MID(Table1[تاریخ],6,2),"فروردین","اردیبهشت","خرداد","تیر","مرداد","شهریور","مهر","آبان","آذر","دی","بهمن","اسفند")</f>
        <v>دی</v>
      </c>
      <c r="L1599" s="10" t="str">
        <f>LEFT(Table1[[#All],[تاریخ]],4)</f>
        <v>1398</v>
      </c>
      <c r="M1599" s="13" t="str">
        <f>Table1[سال]&amp;"-"&amp;Table1[ماه]</f>
        <v>1398-دی</v>
      </c>
      <c r="N1599" s="9"/>
    </row>
    <row r="1600" spans="1:14" ht="15.75" x14ac:dyDescent="0.25">
      <c r="A1600" s="17" t="str">
        <f>IF(AND(C1600&gt;='گزارش روزانه'!$F$2,C1600&lt;='گزارش روزانه'!$F$4,J1600='گزارش روزانه'!$D$6),MAX($A$1:A1599)+1,"")</f>
        <v/>
      </c>
      <c r="B1600" s="10">
        <v>1599</v>
      </c>
      <c r="C1600" s="10" t="s">
        <v>1245</v>
      </c>
      <c r="D1600" s="10" t="s">
        <v>1254</v>
      </c>
      <c r="E1600" s="11">
        <v>96176142</v>
      </c>
      <c r="F1600" s="11">
        <v>0</v>
      </c>
      <c r="G1600" s="11">
        <v>1519923935</v>
      </c>
      <c r="H16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00" s="10">
        <f>VALUE(IFERROR(MID(Table1[شرح],11,FIND("سهم",Table1[شرح])-11),0))</f>
        <v>10578</v>
      </c>
      <c r="J1600" s="10" t="str">
        <f>IFERROR(MID(Table1[شرح],FIND("سهم",Table1[شرح])+4,FIND("به نرخ",Table1[شرح])-FIND("سهم",Table1[شرح])-5),"")</f>
        <v>گروه سرمایه گذاری میراث فرهنگی(سمگا1)</v>
      </c>
      <c r="K1600" s="10" t="str">
        <f>CHOOSE(MID(Table1[تاریخ],6,2),"فروردین","اردیبهشت","خرداد","تیر","مرداد","شهریور","مهر","آبان","آذر","دی","بهمن","اسفند")</f>
        <v>دی</v>
      </c>
      <c r="L1600" s="10" t="str">
        <f>LEFT(Table1[[#All],[تاریخ]],4)</f>
        <v>1398</v>
      </c>
      <c r="M1600" s="13" t="str">
        <f>Table1[سال]&amp;"-"&amp;Table1[ماه]</f>
        <v>1398-دی</v>
      </c>
      <c r="N1600" s="9"/>
    </row>
    <row r="1601" spans="1:14" ht="15.75" x14ac:dyDescent="0.25">
      <c r="A1601" s="17" t="str">
        <f>IF(AND(C1601&gt;='گزارش روزانه'!$F$2,C1601&lt;='گزارش روزانه'!$F$4,J1601='گزارش روزانه'!$D$6),MAX($A$1:A1600)+1,"")</f>
        <v/>
      </c>
      <c r="B1601" s="10">
        <v>1600</v>
      </c>
      <c r="C1601" s="10" t="s">
        <v>1245</v>
      </c>
      <c r="D1601" s="10" t="s">
        <v>1255</v>
      </c>
      <c r="E1601" s="11">
        <v>172776105</v>
      </c>
      <c r="F1601" s="11">
        <v>0</v>
      </c>
      <c r="G1601" s="11">
        <v>1616100077</v>
      </c>
      <c r="H16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01" s="10">
        <f>VALUE(IFERROR(MID(Table1[شرح],11,FIND("سهم",Table1[شرح])-11),0))</f>
        <v>19005</v>
      </c>
      <c r="J1601" s="10" t="str">
        <f>IFERROR(MID(Table1[شرح],FIND("سهم",Table1[شرح])+4,FIND("به نرخ",Table1[شرح])-FIND("سهم",Table1[شرح])-5),"")</f>
        <v>گروه سرمایه گذاری میراث فرهنگی(سمگا1)</v>
      </c>
      <c r="K1601" s="10" t="str">
        <f>CHOOSE(MID(Table1[تاریخ],6,2),"فروردین","اردیبهشت","خرداد","تیر","مرداد","شهریور","مهر","آبان","آذر","دی","بهمن","اسفند")</f>
        <v>دی</v>
      </c>
      <c r="L1601" s="10" t="str">
        <f>LEFT(Table1[[#All],[تاریخ]],4)</f>
        <v>1398</v>
      </c>
      <c r="M1601" s="13" t="str">
        <f>Table1[سال]&amp;"-"&amp;Table1[ماه]</f>
        <v>1398-دی</v>
      </c>
      <c r="N1601" s="9"/>
    </row>
    <row r="1602" spans="1:14" ht="15.75" x14ac:dyDescent="0.25">
      <c r="A1602" s="17" t="str">
        <f>IF(AND(C1602&gt;='گزارش روزانه'!$F$2,C1602&lt;='گزارش روزانه'!$F$4,J1602='گزارش روزانه'!$D$6),MAX($A$1:A1601)+1,"")</f>
        <v/>
      </c>
      <c r="B1602" s="10">
        <v>1601</v>
      </c>
      <c r="C1602" s="10" t="s">
        <v>1245</v>
      </c>
      <c r="D1602" s="10" t="s">
        <v>1256</v>
      </c>
      <c r="E1602" s="11">
        <v>632187951</v>
      </c>
      <c r="F1602" s="11">
        <v>0</v>
      </c>
      <c r="G1602" s="11">
        <v>1788876182</v>
      </c>
      <c r="H16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02" s="10">
        <f>VALUE(IFERROR(MID(Table1[شرح],11,FIND("سهم",Table1[شرح])-11),0))</f>
        <v>69547</v>
      </c>
      <c r="J1602" s="10" t="str">
        <f>IFERROR(MID(Table1[شرح],FIND("سهم",Table1[شرح])+4,FIND("به نرخ",Table1[شرح])-FIND("سهم",Table1[شرح])-5),"")</f>
        <v>گروه سرمایه گذاری میراث فرهنگی(سمگا1)</v>
      </c>
      <c r="K1602" s="10" t="str">
        <f>CHOOSE(MID(Table1[تاریخ],6,2),"فروردین","اردیبهشت","خرداد","تیر","مرداد","شهریور","مهر","آبان","آذر","دی","بهمن","اسفند")</f>
        <v>دی</v>
      </c>
      <c r="L1602" s="10" t="str">
        <f>LEFT(Table1[[#All],[تاریخ]],4)</f>
        <v>1398</v>
      </c>
      <c r="M1602" s="13" t="str">
        <f>Table1[سال]&amp;"-"&amp;Table1[ماه]</f>
        <v>1398-دی</v>
      </c>
      <c r="N1602" s="9"/>
    </row>
    <row r="1603" spans="1:14" ht="15.75" x14ac:dyDescent="0.25">
      <c r="A1603" s="17" t="str">
        <f>IF(AND(C1603&gt;='گزارش روزانه'!$F$2,C1603&lt;='گزارش روزانه'!$F$4,J1603='گزارش روزانه'!$D$6),MAX($A$1:A1602)+1,"")</f>
        <v/>
      </c>
      <c r="B1603" s="10">
        <v>1602</v>
      </c>
      <c r="C1603" s="10" t="s">
        <v>1245</v>
      </c>
      <c r="D1603" s="10" t="s">
        <v>1257</v>
      </c>
      <c r="E1603" s="11">
        <v>342055140</v>
      </c>
      <c r="F1603" s="11">
        <v>0</v>
      </c>
      <c r="G1603" s="11">
        <v>2421064133</v>
      </c>
      <c r="H16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03" s="10">
        <f>VALUE(IFERROR(MID(Table1[شرح],11,FIND("سهم",Table1[شرح])-11),0))</f>
        <v>38337</v>
      </c>
      <c r="J1603" s="10" t="str">
        <f>IFERROR(MID(Table1[شرح],FIND("سهم",Table1[شرح])+4,FIND("به نرخ",Table1[شرح])-FIND("سهم",Table1[شرح])-5),"")</f>
        <v>گروه سرمایه گذاری میراث فرهنگی(سمگا1)</v>
      </c>
      <c r="K1603" s="10" t="str">
        <f>CHOOSE(MID(Table1[تاریخ],6,2),"فروردین","اردیبهشت","خرداد","تیر","مرداد","شهریور","مهر","آبان","آذر","دی","بهمن","اسفند")</f>
        <v>دی</v>
      </c>
      <c r="L1603" s="10" t="str">
        <f>LEFT(Table1[[#All],[تاریخ]],4)</f>
        <v>1398</v>
      </c>
      <c r="M1603" s="13" t="str">
        <f>Table1[سال]&amp;"-"&amp;Table1[ماه]</f>
        <v>1398-دی</v>
      </c>
      <c r="N1603" s="9"/>
    </row>
    <row r="1604" spans="1:14" ht="15.75" x14ac:dyDescent="0.25">
      <c r="A1604" s="17" t="str">
        <f>IF(AND(C1604&gt;='گزارش روزانه'!$F$2,C1604&lt;='گزارش روزانه'!$F$4,J1604='گزارش روزانه'!$D$6),MAX($A$1:A1603)+1,"")</f>
        <v/>
      </c>
      <c r="B1604" s="10">
        <v>1603</v>
      </c>
      <c r="C1604" s="10" t="s">
        <v>1245</v>
      </c>
      <c r="D1604" s="10" t="s">
        <v>1258</v>
      </c>
      <c r="E1604" s="11">
        <v>507123493</v>
      </c>
      <c r="F1604" s="11">
        <v>0</v>
      </c>
      <c r="G1604" s="11">
        <v>2763119273</v>
      </c>
      <c r="H16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04" s="10">
        <f>VALUE(IFERROR(MID(Table1[شرح],11,FIND("سهم",Table1[شرح])-11),0))</f>
        <v>56844</v>
      </c>
      <c r="J1604" s="10" t="str">
        <f>IFERROR(MID(Table1[شرح],FIND("سهم",Table1[شرح])+4,FIND("به نرخ",Table1[شرح])-FIND("سهم",Table1[شرح])-5),"")</f>
        <v>گروه سرمایه گذاری میراث فرهنگی(سمگا1)</v>
      </c>
      <c r="K1604" s="10" t="str">
        <f>CHOOSE(MID(Table1[تاریخ],6,2),"فروردین","اردیبهشت","خرداد","تیر","مرداد","شهریور","مهر","آبان","آذر","دی","بهمن","اسفند")</f>
        <v>دی</v>
      </c>
      <c r="L1604" s="10" t="str">
        <f>LEFT(Table1[[#All],[تاریخ]],4)</f>
        <v>1398</v>
      </c>
      <c r="M1604" s="13" t="str">
        <f>Table1[سال]&amp;"-"&amp;Table1[ماه]</f>
        <v>1398-دی</v>
      </c>
      <c r="N1604" s="9"/>
    </row>
    <row r="1605" spans="1:14" ht="15.75" x14ac:dyDescent="0.25">
      <c r="A1605" s="17" t="str">
        <f>IF(AND(C1605&gt;='گزارش روزانه'!$F$2,C1605&lt;='گزارش روزانه'!$F$4,J1605='گزارش روزانه'!$D$6),MAX($A$1:A1604)+1,"")</f>
        <v/>
      </c>
      <c r="B1605" s="10">
        <v>1604</v>
      </c>
      <c r="C1605" s="10" t="s">
        <v>1245</v>
      </c>
      <c r="D1605" s="10" t="s">
        <v>1259</v>
      </c>
      <c r="E1605" s="11">
        <v>87187154</v>
      </c>
      <c r="F1605" s="11">
        <v>0</v>
      </c>
      <c r="G1605" s="11">
        <v>3270242766</v>
      </c>
      <c r="H16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05" s="10">
        <f>VALUE(IFERROR(MID(Table1[شرح],11,FIND("سهم",Table1[شرح])-11),0))</f>
        <v>9774</v>
      </c>
      <c r="J1605" s="10" t="str">
        <f>IFERROR(MID(Table1[شرح],FIND("سهم",Table1[شرح])+4,FIND("به نرخ",Table1[شرح])-FIND("سهم",Table1[شرح])-5),"")</f>
        <v>گروه سرمایه گذاری میراث فرهنگی(سمگا1)</v>
      </c>
      <c r="K1605" s="10" t="str">
        <f>CHOOSE(MID(Table1[تاریخ],6,2),"فروردین","اردیبهشت","خرداد","تیر","مرداد","شهریور","مهر","آبان","آذر","دی","بهمن","اسفند")</f>
        <v>دی</v>
      </c>
      <c r="L1605" s="10" t="str">
        <f>LEFT(Table1[[#All],[تاریخ]],4)</f>
        <v>1398</v>
      </c>
      <c r="M1605" s="13" t="str">
        <f>Table1[سال]&amp;"-"&amp;Table1[ماه]</f>
        <v>1398-دی</v>
      </c>
      <c r="N1605" s="9"/>
    </row>
    <row r="1606" spans="1:14" ht="15.75" x14ac:dyDescent="0.25">
      <c r="A1606" s="17" t="str">
        <f>IF(AND(C1606&gt;='گزارش روزانه'!$F$2,C1606&lt;='گزارش روزانه'!$F$4,J1606='گزارش روزانه'!$D$6),MAX($A$1:A1605)+1,"")</f>
        <v/>
      </c>
      <c r="B1606" s="10">
        <v>1605</v>
      </c>
      <c r="C1606" s="10" t="s">
        <v>1245</v>
      </c>
      <c r="D1606" s="10" t="s">
        <v>1260</v>
      </c>
      <c r="E1606" s="11">
        <v>0</v>
      </c>
      <c r="F1606" s="11">
        <v>19556481</v>
      </c>
      <c r="G1606" s="11">
        <v>3357429920</v>
      </c>
      <c r="H16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06" s="10">
        <f>VALUE(IFERROR(MID(Table1[شرح],11,FIND("سهم",Table1[شرح])-11),0))</f>
        <v>1042</v>
      </c>
      <c r="J1606" s="10" t="str">
        <f>IFERROR(MID(Table1[شرح],FIND("سهم",Table1[شرح])+4,FIND("به نرخ",Table1[شرح])-FIND("سهم",Table1[شرح])-5),"")</f>
        <v>آسان پرداخت پرشین(آپ1)</v>
      </c>
      <c r="K1606" s="10" t="str">
        <f>CHOOSE(MID(Table1[تاریخ],6,2),"فروردین","اردیبهشت","خرداد","تیر","مرداد","شهریور","مهر","آبان","آذر","دی","بهمن","اسفند")</f>
        <v>دی</v>
      </c>
      <c r="L1606" s="10" t="str">
        <f>LEFT(Table1[[#All],[تاریخ]],4)</f>
        <v>1398</v>
      </c>
      <c r="M1606" s="13" t="str">
        <f>Table1[سال]&amp;"-"&amp;Table1[ماه]</f>
        <v>1398-دی</v>
      </c>
      <c r="N1606" s="9"/>
    </row>
    <row r="1607" spans="1:14" ht="15.75" x14ac:dyDescent="0.25">
      <c r="A1607" s="17" t="str">
        <f>IF(AND(C1607&gt;='گزارش روزانه'!$F$2,C1607&lt;='گزارش روزانه'!$F$4,J1607='گزارش روزانه'!$D$6),MAX($A$1:A1606)+1,"")</f>
        <v/>
      </c>
      <c r="B1607" s="10">
        <v>1606</v>
      </c>
      <c r="C1607" s="10" t="s">
        <v>1245</v>
      </c>
      <c r="D1607" s="10" t="s">
        <v>1261</v>
      </c>
      <c r="E1607" s="11">
        <v>0</v>
      </c>
      <c r="F1607" s="11">
        <v>201876430</v>
      </c>
      <c r="G1607" s="11">
        <v>3337873439</v>
      </c>
      <c r="H16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07" s="10">
        <f>VALUE(IFERROR(MID(Table1[شرح],11,FIND("سهم",Table1[شرح])-11),0))</f>
        <v>10758</v>
      </c>
      <c r="J1607" s="10" t="str">
        <f>IFERROR(MID(Table1[شرح],FIND("سهم",Table1[شرح])+4,FIND("به نرخ",Table1[شرح])-FIND("سهم",Table1[شرح])-5),"")</f>
        <v>آسان پرداخت پرشین(آپ1)</v>
      </c>
      <c r="K1607" s="10" t="str">
        <f>CHOOSE(MID(Table1[تاریخ],6,2),"فروردین","اردیبهشت","خرداد","تیر","مرداد","شهریور","مهر","آبان","آذر","دی","بهمن","اسفند")</f>
        <v>دی</v>
      </c>
      <c r="L1607" s="10" t="str">
        <f>LEFT(Table1[[#All],[تاریخ]],4)</f>
        <v>1398</v>
      </c>
      <c r="M1607" s="13" t="str">
        <f>Table1[سال]&amp;"-"&amp;Table1[ماه]</f>
        <v>1398-دی</v>
      </c>
      <c r="N1607" s="9"/>
    </row>
    <row r="1608" spans="1:14" ht="15.75" x14ac:dyDescent="0.25">
      <c r="A1608" s="17" t="str">
        <f>IF(AND(C1608&gt;='گزارش روزانه'!$F$2,C1608&lt;='گزارش روزانه'!$F$4,J1608='گزارش روزانه'!$D$6),MAX($A$1:A1607)+1,"")</f>
        <v/>
      </c>
      <c r="B1608" s="10">
        <v>1607</v>
      </c>
      <c r="C1608" s="10" t="s">
        <v>1245</v>
      </c>
      <c r="D1608" s="10" t="s">
        <v>1262</v>
      </c>
      <c r="E1608" s="11">
        <v>0</v>
      </c>
      <c r="F1608" s="11">
        <v>2807510</v>
      </c>
      <c r="G1608" s="11">
        <v>3135997009</v>
      </c>
      <c r="H16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08" s="10">
        <f>VALUE(IFERROR(MID(Table1[شرح],11,FIND("سهم",Table1[شرح])-11),0))</f>
        <v>150</v>
      </c>
      <c r="J1608" s="10" t="str">
        <f>IFERROR(MID(Table1[شرح],FIND("سهم",Table1[شرح])+4,FIND("به نرخ",Table1[شرح])-FIND("سهم",Table1[شرح])-5),"")</f>
        <v>آسان پرداخت پرشین(آپ1)</v>
      </c>
      <c r="K1608" s="10" t="str">
        <f>CHOOSE(MID(Table1[تاریخ],6,2),"فروردین","اردیبهشت","خرداد","تیر","مرداد","شهریور","مهر","آبان","آذر","دی","بهمن","اسفند")</f>
        <v>دی</v>
      </c>
      <c r="L1608" s="10" t="str">
        <f>LEFT(Table1[[#All],[تاریخ]],4)</f>
        <v>1398</v>
      </c>
      <c r="M1608" s="13" t="str">
        <f>Table1[سال]&amp;"-"&amp;Table1[ماه]</f>
        <v>1398-دی</v>
      </c>
      <c r="N1608" s="9"/>
    </row>
    <row r="1609" spans="1:14" ht="15.75" x14ac:dyDescent="0.25">
      <c r="A1609" s="17" t="str">
        <f>IF(AND(C1609&gt;='گزارش روزانه'!$F$2,C1609&lt;='گزارش روزانه'!$F$4,J1609='گزارش روزانه'!$D$6),MAX($A$1:A1608)+1,"")</f>
        <v/>
      </c>
      <c r="B1609" s="10">
        <v>1608</v>
      </c>
      <c r="C1609" s="10" t="s">
        <v>1245</v>
      </c>
      <c r="D1609" s="10" t="s">
        <v>1263</v>
      </c>
      <c r="E1609" s="11">
        <v>0</v>
      </c>
      <c r="F1609" s="11">
        <v>711740309</v>
      </c>
      <c r="G1609" s="11">
        <v>3133189499</v>
      </c>
      <c r="H16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09" s="10">
        <f>VALUE(IFERROR(MID(Table1[شرح],11,FIND("سهم",Table1[شرح])-11),0))</f>
        <v>38029</v>
      </c>
      <c r="J1609" s="10" t="str">
        <f>IFERROR(MID(Table1[شرح],FIND("سهم",Table1[شرح])+4,FIND("به نرخ",Table1[شرح])-FIND("سهم",Table1[شرح])-5),"")</f>
        <v>آسان پرداخت پرشین(آپ1)</v>
      </c>
      <c r="K1609" s="10" t="str">
        <f>CHOOSE(MID(Table1[تاریخ],6,2),"فروردین","اردیبهشت","خرداد","تیر","مرداد","شهریور","مهر","آبان","آذر","دی","بهمن","اسفند")</f>
        <v>دی</v>
      </c>
      <c r="L1609" s="10" t="str">
        <f>LEFT(Table1[[#All],[تاریخ]],4)</f>
        <v>1398</v>
      </c>
      <c r="M1609" s="13" t="str">
        <f>Table1[سال]&amp;"-"&amp;Table1[ماه]</f>
        <v>1398-دی</v>
      </c>
      <c r="N1609" s="9"/>
    </row>
    <row r="1610" spans="1:14" ht="15.75" x14ac:dyDescent="0.25">
      <c r="A1610" s="17" t="str">
        <f>IF(AND(C1610&gt;='گزارش روزانه'!$F$2,C1610&lt;='گزارش روزانه'!$F$4,J1610='گزارش روزانه'!$D$6),MAX($A$1:A1609)+1,"")</f>
        <v/>
      </c>
      <c r="B1610" s="10">
        <v>1609</v>
      </c>
      <c r="C1610" s="10" t="s">
        <v>1245</v>
      </c>
      <c r="D1610" s="10" t="s">
        <v>1264</v>
      </c>
      <c r="E1610" s="11">
        <v>0</v>
      </c>
      <c r="F1610" s="11">
        <v>445517459</v>
      </c>
      <c r="G1610" s="11">
        <v>2421449190</v>
      </c>
      <c r="H16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0" s="10">
        <f>VALUE(IFERROR(MID(Table1[شرح],11,FIND("سهم",Table1[شرح])-11),0))</f>
        <v>6500</v>
      </c>
      <c r="J1610" s="10" t="str">
        <f>IFERROR(MID(Table1[شرح],FIND("سهم",Table1[شرح])+4,FIND("به نرخ",Table1[شرح])-FIND("سهم",Table1[شرح])-5),"")</f>
        <v>سایر اشخاص بورس انرژی(انرژی31)</v>
      </c>
      <c r="K1610" s="10" t="str">
        <f>CHOOSE(MID(Table1[تاریخ],6,2),"فروردین","اردیبهشت","خرداد","تیر","مرداد","شهریور","مهر","آبان","آذر","دی","بهمن","اسفند")</f>
        <v>دی</v>
      </c>
      <c r="L1610" s="10" t="str">
        <f>LEFT(Table1[[#All],[تاریخ]],4)</f>
        <v>1398</v>
      </c>
      <c r="M1610" s="13" t="str">
        <f>Table1[سال]&amp;"-"&amp;Table1[ماه]</f>
        <v>1398-دی</v>
      </c>
      <c r="N1610" s="9"/>
    </row>
    <row r="1611" spans="1:14" ht="15.75" x14ac:dyDescent="0.25">
      <c r="A1611" s="17" t="str">
        <f>IF(AND(C1611&gt;='گزارش روزانه'!$F$2,C1611&lt;='گزارش روزانه'!$F$4,J1611='گزارش روزانه'!$D$6),MAX($A$1:A1610)+1,"")</f>
        <v/>
      </c>
      <c r="B1611" s="10">
        <v>1610</v>
      </c>
      <c r="C1611" s="10" t="s">
        <v>1245</v>
      </c>
      <c r="D1611" s="10" t="s">
        <v>1265</v>
      </c>
      <c r="E1611" s="11">
        <v>0</v>
      </c>
      <c r="F1611" s="11">
        <v>6828273</v>
      </c>
      <c r="G1611" s="11">
        <v>1975931731</v>
      </c>
      <c r="H16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1" s="10">
        <f>VALUE(IFERROR(MID(Table1[شرح],11,FIND("سهم",Table1[شرح])-11),0))</f>
        <v>100</v>
      </c>
      <c r="J1611" s="10" t="str">
        <f>IFERROR(MID(Table1[شرح],FIND("سهم",Table1[شرح])+4,FIND("به نرخ",Table1[شرح])-FIND("سهم",Table1[شرح])-5),"")</f>
        <v>سایر اشخاص بورس انرژی(انرژی31)</v>
      </c>
      <c r="K1611" s="10" t="str">
        <f>CHOOSE(MID(Table1[تاریخ],6,2),"فروردین","اردیبهشت","خرداد","تیر","مرداد","شهریور","مهر","آبان","آذر","دی","بهمن","اسفند")</f>
        <v>دی</v>
      </c>
      <c r="L1611" s="10" t="str">
        <f>LEFT(Table1[[#All],[تاریخ]],4)</f>
        <v>1398</v>
      </c>
      <c r="M1611" s="13" t="str">
        <f>Table1[سال]&amp;"-"&amp;Table1[ماه]</f>
        <v>1398-دی</v>
      </c>
      <c r="N1611" s="9"/>
    </row>
    <row r="1612" spans="1:14" ht="15.75" x14ac:dyDescent="0.25">
      <c r="A1612" s="17" t="str">
        <f>IF(AND(C1612&gt;='گزارش روزانه'!$F$2,C1612&lt;='گزارش روزانه'!$F$4,J1612='گزارش روزانه'!$D$6),MAX($A$1:A1611)+1,"")</f>
        <v/>
      </c>
      <c r="B1612" s="10">
        <v>1611</v>
      </c>
      <c r="C1612" s="10" t="s">
        <v>1245</v>
      </c>
      <c r="D1612" s="10" t="s">
        <v>1266</v>
      </c>
      <c r="E1612" s="11">
        <v>0</v>
      </c>
      <c r="F1612" s="11">
        <v>277898461</v>
      </c>
      <c r="G1612" s="11">
        <v>1969103458</v>
      </c>
      <c r="H16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2" s="10">
        <f>VALUE(IFERROR(MID(Table1[شرح],11,FIND("سهم",Table1[شرح])-11),0))</f>
        <v>4070</v>
      </c>
      <c r="J1612" s="10" t="str">
        <f>IFERROR(MID(Table1[شرح],FIND("سهم",Table1[شرح])+4,FIND("به نرخ",Table1[شرح])-FIND("سهم",Table1[شرح])-5),"")</f>
        <v>سایر اشخاص بورس انرژی(انرژی31)</v>
      </c>
      <c r="K1612" s="10" t="str">
        <f>CHOOSE(MID(Table1[تاریخ],6,2),"فروردین","اردیبهشت","خرداد","تیر","مرداد","شهریور","مهر","آبان","آذر","دی","بهمن","اسفند")</f>
        <v>دی</v>
      </c>
      <c r="L1612" s="10" t="str">
        <f>LEFT(Table1[[#All],[تاریخ]],4)</f>
        <v>1398</v>
      </c>
      <c r="M1612" s="13" t="str">
        <f>Table1[سال]&amp;"-"&amp;Table1[ماه]</f>
        <v>1398-دی</v>
      </c>
      <c r="N1612" s="9"/>
    </row>
    <row r="1613" spans="1:14" ht="15.75" x14ac:dyDescent="0.25">
      <c r="A1613" s="17" t="str">
        <f>IF(AND(C1613&gt;='گزارش روزانه'!$F$2,C1613&lt;='گزارش روزانه'!$F$4,J1613='گزارش روزانه'!$D$6),MAX($A$1:A1612)+1,"")</f>
        <v/>
      </c>
      <c r="B1613" s="10">
        <v>1612</v>
      </c>
      <c r="C1613" s="10" t="s">
        <v>1245</v>
      </c>
      <c r="D1613" s="10" t="s">
        <v>1267</v>
      </c>
      <c r="E1613" s="11">
        <v>0</v>
      </c>
      <c r="F1613" s="11">
        <v>25375259</v>
      </c>
      <c r="G1613" s="11">
        <v>1691204997</v>
      </c>
      <c r="H16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3" s="10">
        <f>VALUE(IFERROR(MID(Table1[شرح],11,FIND("سهم",Table1[شرح])-11),0))</f>
        <v>373</v>
      </c>
      <c r="J1613" s="10" t="str">
        <f>IFERROR(MID(Table1[شرح],FIND("سهم",Table1[شرح])+4,FIND("به نرخ",Table1[شرح])-FIND("سهم",Table1[شرح])-5),"")</f>
        <v>سایر اشخاص بورس انرژی(انرژی31)</v>
      </c>
      <c r="K1613" s="10" t="str">
        <f>CHOOSE(MID(Table1[تاریخ],6,2),"فروردین","اردیبهشت","خرداد","تیر","مرداد","شهریور","مهر","آبان","آذر","دی","بهمن","اسفند")</f>
        <v>دی</v>
      </c>
      <c r="L1613" s="10" t="str">
        <f>LEFT(Table1[[#All],[تاریخ]],4)</f>
        <v>1398</v>
      </c>
      <c r="M1613" s="13" t="str">
        <f>Table1[سال]&amp;"-"&amp;Table1[ماه]</f>
        <v>1398-دی</v>
      </c>
      <c r="N1613" s="9"/>
    </row>
    <row r="1614" spans="1:14" ht="15.75" x14ac:dyDescent="0.25">
      <c r="A1614" s="17" t="str">
        <f>IF(AND(C1614&gt;='گزارش روزانه'!$F$2,C1614&lt;='گزارش روزانه'!$F$4,J1614='گزارش روزانه'!$D$6),MAX($A$1:A1613)+1,"")</f>
        <v/>
      </c>
      <c r="B1614" s="10">
        <v>1613</v>
      </c>
      <c r="C1614" s="10" t="s">
        <v>1245</v>
      </c>
      <c r="D1614" s="10" t="s">
        <v>1268</v>
      </c>
      <c r="E1614" s="11">
        <v>0</v>
      </c>
      <c r="F1614" s="11">
        <v>13634261</v>
      </c>
      <c r="G1614" s="11">
        <v>1665829738</v>
      </c>
      <c r="H16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4" s="10">
        <f>VALUE(IFERROR(MID(Table1[شرح],11,FIND("سهم",Table1[شرح])-11),0))</f>
        <v>201</v>
      </c>
      <c r="J1614" s="10" t="str">
        <f>IFERROR(MID(Table1[شرح],FIND("سهم",Table1[شرح])+4,FIND("به نرخ",Table1[شرح])-FIND("سهم",Table1[شرح])-5),"")</f>
        <v>سایر اشخاص بورس انرژی(انرژی31)</v>
      </c>
      <c r="K1614" s="10" t="str">
        <f>CHOOSE(MID(Table1[تاریخ],6,2),"فروردین","اردیبهشت","خرداد","تیر","مرداد","شهریور","مهر","آبان","آذر","دی","بهمن","اسفند")</f>
        <v>دی</v>
      </c>
      <c r="L1614" s="10" t="str">
        <f>LEFT(Table1[[#All],[تاریخ]],4)</f>
        <v>1398</v>
      </c>
      <c r="M1614" s="13" t="str">
        <f>Table1[سال]&amp;"-"&amp;Table1[ماه]</f>
        <v>1398-دی</v>
      </c>
      <c r="N1614" s="9"/>
    </row>
    <row r="1615" spans="1:14" ht="15.75" x14ac:dyDescent="0.25">
      <c r="A1615" s="17" t="str">
        <f>IF(AND(C1615&gt;='گزارش روزانه'!$F$2,C1615&lt;='گزارش روزانه'!$F$4,J1615='گزارش روزانه'!$D$6),MAX($A$1:A1614)+1,"")</f>
        <v/>
      </c>
      <c r="B1615" s="10">
        <v>1614</v>
      </c>
      <c r="C1615" s="10" t="s">
        <v>1245</v>
      </c>
      <c r="D1615" s="10" t="s">
        <v>1269</v>
      </c>
      <c r="E1615" s="11">
        <v>0</v>
      </c>
      <c r="F1615" s="11">
        <v>12696967</v>
      </c>
      <c r="G1615" s="11">
        <v>1652195477</v>
      </c>
      <c r="H16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5" s="10">
        <f>VALUE(IFERROR(MID(Table1[شرح],11,FIND("سهم",Table1[شرح])-11),0))</f>
        <v>188</v>
      </c>
      <c r="J1615" s="10" t="str">
        <f>IFERROR(MID(Table1[شرح],FIND("سهم",Table1[شرح])+4,FIND("به نرخ",Table1[شرح])-FIND("سهم",Table1[شرح])-5),"")</f>
        <v>سایر اشخاص بورس انرژی(انرژی31)</v>
      </c>
      <c r="K1615" s="10" t="str">
        <f>CHOOSE(MID(Table1[تاریخ],6,2),"فروردین","اردیبهشت","خرداد","تیر","مرداد","شهریور","مهر","آبان","آذر","دی","بهمن","اسفند")</f>
        <v>دی</v>
      </c>
      <c r="L1615" s="10" t="str">
        <f>LEFT(Table1[[#All],[تاریخ]],4)</f>
        <v>1398</v>
      </c>
      <c r="M1615" s="13" t="str">
        <f>Table1[سال]&amp;"-"&amp;Table1[ماه]</f>
        <v>1398-دی</v>
      </c>
      <c r="N1615" s="9"/>
    </row>
    <row r="1616" spans="1:14" ht="15.75" x14ac:dyDescent="0.25">
      <c r="A1616" s="17" t="str">
        <f>IF(AND(C1616&gt;='گزارش روزانه'!$F$2,C1616&lt;='گزارش روزانه'!$F$4,J1616='گزارش روزانه'!$D$6),MAX($A$1:A1615)+1,"")</f>
        <v/>
      </c>
      <c r="B1616" s="10">
        <v>1615</v>
      </c>
      <c r="C1616" s="10" t="s">
        <v>1245</v>
      </c>
      <c r="D1616" s="10" t="s">
        <v>1270</v>
      </c>
      <c r="E1616" s="11">
        <v>0</v>
      </c>
      <c r="F1616" s="11">
        <v>354496682</v>
      </c>
      <c r="G1616" s="11">
        <v>1639498510</v>
      </c>
      <c r="H16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6" s="10">
        <f>VALUE(IFERROR(MID(Table1[شرح],11,FIND("سهم",Table1[شرح])-11),0))</f>
        <v>5249</v>
      </c>
      <c r="J1616" s="10" t="str">
        <f>IFERROR(MID(Table1[شرح],FIND("سهم",Table1[شرح])+4,FIND("به نرخ",Table1[شرح])-FIND("سهم",Table1[شرح])-5),"")</f>
        <v>سایر اشخاص بورس انرژی(انرژی31)</v>
      </c>
      <c r="K1616" s="10" t="str">
        <f>CHOOSE(MID(Table1[تاریخ],6,2),"فروردین","اردیبهشت","خرداد","تیر","مرداد","شهریور","مهر","آبان","آذر","دی","بهمن","اسفند")</f>
        <v>دی</v>
      </c>
      <c r="L1616" s="10" t="str">
        <f>LEFT(Table1[[#All],[تاریخ]],4)</f>
        <v>1398</v>
      </c>
      <c r="M1616" s="13" t="str">
        <f>Table1[سال]&amp;"-"&amp;Table1[ماه]</f>
        <v>1398-دی</v>
      </c>
      <c r="N1616" s="9"/>
    </row>
    <row r="1617" spans="1:14" ht="15.75" x14ac:dyDescent="0.25">
      <c r="A1617" s="17" t="str">
        <f>IF(AND(C1617&gt;='گزارش روزانه'!$F$2,C1617&lt;='گزارش روزانه'!$F$4,J1617='گزارش روزانه'!$D$6),MAX($A$1:A1616)+1,"")</f>
        <v/>
      </c>
      <c r="B1617" s="10">
        <v>1616</v>
      </c>
      <c r="C1617" s="10" t="s">
        <v>1245</v>
      </c>
      <c r="D1617" s="10" t="s">
        <v>1271</v>
      </c>
      <c r="E1617" s="11">
        <v>0</v>
      </c>
      <c r="F1617" s="11">
        <v>324911128</v>
      </c>
      <c r="G1617" s="11">
        <v>1285001828</v>
      </c>
      <c r="H16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17" s="10">
        <f>VALUE(IFERROR(MID(Table1[شرح],11,FIND("سهم",Table1[شرح])-11),0))</f>
        <v>4811</v>
      </c>
      <c r="J1617" s="10" t="str">
        <f>IFERROR(MID(Table1[شرح],FIND("سهم",Table1[شرح])+4,FIND("به نرخ",Table1[شرح])-FIND("سهم",Table1[شرح])-5),"")</f>
        <v>سایر اشخاص بورس انرژی(انرژی31)</v>
      </c>
      <c r="K1617" s="10" t="str">
        <f>CHOOSE(MID(Table1[تاریخ],6,2),"فروردین","اردیبهشت","خرداد","تیر","مرداد","شهریور","مهر","آبان","آذر","دی","بهمن","اسفند")</f>
        <v>دی</v>
      </c>
      <c r="L1617" s="10" t="str">
        <f>LEFT(Table1[[#All],[تاریخ]],4)</f>
        <v>1398</v>
      </c>
      <c r="M1617" s="13" t="str">
        <f>Table1[سال]&amp;"-"&amp;Table1[ماه]</f>
        <v>1398-دی</v>
      </c>
      <c r="N1617" s="9"/>
    </row>
    <row r="1618" spans="1:14" ht="15.75" x14ac:dyDescent="0.25">
      <c r="A1618" s="17" t="str">
        <f>IF(AND(C1618&gt;='گزارش روزانه'!$F$2,C1618&lt;='گزارش روزانه'!$F$4,J1618='گزارش روزانه'!$D$6),MAX($A$1:A1617)+1,"")</f>
        <v/>
      </c>
      <c r="B1618" s="10">
        <v>1617</v>
      </c>
      <c r="C1618" s="10" t="s">
        <v>1245</v>
      </c>
      <c r="D1618" s="10" t="s">
        <v>1272</v>
      </c>
      <c r="E1618" s="11">
        <v>0</v>
      </c>
      <c r="F1618" s="11">
        <v>4936416</v>
      </c>
      <c r="G1618" s="11">
        <v>960090700</v>
      </c>
      <c r="H16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1618" s="10">
        <f>VALUE(IFERROR(MID(Table1[شرح],11,FIND("سهم",Table1[شرح])-11),0))</f>
        <v>0</v>
      </c>
      <c r="J1618" s="10" t="str">
        <f>IFERROR(MID(Table1[شرح],FIND("سهم",Table1[شرح])+4,FIND("به نرخ",Table1[شرح])-FIND("سهم",Table1[شرح])-5),"")</f>
        <v/>
      </c>
      <c r="K1618" s="10" t="str">
        <f>CHOOSE(MID(Table1[تاریخ],6,2),"فروردین","اردیبهشت","خرداد","تیر","مرداد","شهریور","مهر","آبان","آذر","دی","بهمن","اسفند")</f>
        <v>دی</v>
      </c>
      <c r="L1618" s="10" t="str">
        <f>LEFT(Table1[[#All],[تاریخ]],4)</f>
        <v>1398</v>
      </c>
      <c r="M1618" s="13" t="str">
        <f>Table1[سال]&amp;"-"&amp;Table1[ماه]</f>
        <v>1398-دی</v>
      </c>
      <c r="N1618" s="9"/>
    </row>
    <row r="1619" spans="1:14" ht="15.75" x14ac:dyDescent="0.25">
      <c r="A1619" s="17" t="str">
        <f>IF(AND(C1619&gt;='گزارش روزانه'!$F$2,C1619&lt;='گزارش روزانه'!$F$4,J1619='گزارش روزانه'!$D$6),MAX($A$1:A1618)+1,"")</f>
        <v/>
      </c>
      <c r="B1619" s="10">
        <v>1618</v>
      </c>
      <c r="C1619" s="10" t="s">
        <v>1219</v>
      </c>
      <c r="D1619" s="10" t="s">
        <v>1220</v>
      </c>
      <c r="E1619" s="11">
        <v>589729407</v>
      </c>
      <c r="F1619" s="11">
        <v>0</v>
      </c>
      <c r="G1619" s="11">
        <v>-564912876</v>
      </c>
      <c r="H16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19" s="10">
        <f>VALUE(IFERROR(MID(Table1[شرح],11,FIND("سهم",Table1[شرح])-11),0))</f>
        <v>66727</v>
      </c>
      <c r="J1619" s="10" t="str">
        <f>IFERROR(MID(Table1[شرح],FIND("سهم",Table1[شرح])+4,FIND("به نرخ",Table1[شرح])-FIND("سهم",Table1[شرح])-5),"")</f>
        <v>گروه سرمایه گذاری میراث فرهنگی(سمگا1)</v>
      </c>
      <c r="K1619" s="10" t="str">
        <f>CHOOSE(MID(Table1[تاریخ],6,2),"فروردین","اردیبهشت","خرداد","تیر","مرداد","شهریور","مهر","آبان","آذر","دی","بهمن","اسفند")</f>
        <v>بهمن</v>
      </c>
      <c r="L1619" s="10" t="str">
        <f>LEFT(Table1[[#All],[تاریخ]],4)</f>
        <v>1398</v>
      </c>
      <c r="M1619" s="13" t="str">
        <f>Table1[سال]&amp;"-"&amp;Table1[ماه]</f>
        <v>1398-بهمن</v>
      </c>
      <c r="N1619" s="9"/>
    </row>
    <row r="1620" spans="1:14" ht="15.75" x14ac:dyDescent="0.25">
      <c r="A1620" s="17" t="str">
        <f>IF(AND(C1620&gt;='گزارش روزانه'!$F$2,C1620&lt;='گزارش روزانه'!$F$4,J1620='گزارش روزانه'!$D$6),MAX($A$1:A1619)+1,"")</f>
        <v/>
      </c>
      <c r="B1620" s="10">
        <v>1619</v>
      </c>
      <c r="C1620" s="10" t="s">
        <v>1219</v>
      </c>
      <c r="D1620" s="10" t="s">
        <v>1221</v>
      </c>
      <c r="E1620" s="11">
        <v>18047700</v>
      </c>
      <c r="F1620" s="11">
        <v>0</v>
      </c>
      <c r="G1620" s="11">
        <v>24816531</v>
      </c>
      <c r="H16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0" s="10">
        <f>VALUE(IFERROR(MID(Table1[شرح],11,FIND("سهم",Table1[شرح])-11),0))</f>
        <v>2043</v>
      </c>
      <c r="J1620" s="10" t="str">
        <f>IFERROR(MID(Table1[شرح],FIND("سهم",Table1[شرح])+4,FIND("به نرخ",Table1[شرح])-FIND("سهم",Table1[شرح])-5),"")</f>
        <v>گروه سرمایه گذاری میراث فرهنگی(سمگا1)</v>
      </c>
      <c r="K1620" s="10" t="str">
        <f>CHOOSE(MID(Table1[تاریخ],6,2),"فروردین","اردیبهشت","خرداد","تیر","مرداد","شهریور","مهر","آبان","آذر","دی","بهمن","اسفند")</f>
        <v>بهمن</v>
      </c>
      <c r="L1620" s="10" t="str">
        <f>LEFT(Table1[[#All],[تاریخ]],4)</f>
        <v>1398</v>
      </c>
      <c r="M1620" s="13" t="str">
        <f>Table1[سال]&amp;"-"&amp;Table1[ماه]</f>
        <v>1398-بهمن</v>
      </c>
      <c r="N1620" s="9"/>
    </row>
    <row r="1621" spans="1:14" ht="15.75" x14ac:dyDescent="0.25">
      <c r="A1621" s="17" t="str">
        <f>IF(AND(C1621&gt;='گزارش روزانه'!$F$2,C1621&lt;='گزارش روزانه'!$F$4,J1621='گزارش روزانه'!$D$6),MAX($A$1:A1620)+1,"")</f>
        <v/>
      </c>
      <c r="B1621" s="10">
        <v>1620</v>
      </c>
      <c r="C1621" s="10" t="s">
        <v>1219</v>
      </c>
      <c r="D1621" s="10" t="s">
        <v>1222</v>
      </c>
      <c r="E1621" s="11">
        <v>76820183</v>
      </c>
      <c r="F1621" s="11">
        <v>0</v>
      </c>
      <c r="G1621" s="11">
        <v>42864231</v>
      </c>
      <c r="H16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1" s="10">
        <f>VALUE(IFERROR(MID(Table1[شرح],11,FIND("سهم",Table1[شرح])-11),0))</f>
        <v>8700</v>
      </c>
      <c r="J1621" s="10" t="str">
        <f>IFERROR(MID(Table1[شرح],FIND("سهم",Table1[شرح])+4,FIND("به نرخ",Table1[شرح])-FIND("سهم",Table1[شرح])-5),"")</f>
        <v>گروه سرمایه گذاری میراث فرهنگی(سمگا1)</v>
      </c>
      <c r="K1621" s="10" t="str">
        <f>CHOOSE(MID(Table1[تاریخ],6,2),"فروردین","اردیبهشت","خرداد","تیر","مرداد","شهریور","مهر","آبان","آذر","دی","بهمن","اسفند")</f>
        <v>بهمن</v>
      </c>
      <c r="L1621" s="10" t="str">
        <f>LEFT(Table1[[#All],[تاریخ]],4)</f>
        <v>1398</v>
      </c>
      <c r="M1621" s="13" t="str">
        <f>Table1[سال]&amp;"-"&amp;Table1[ماه]</f>
        <v>1398-بهمن</v>
      </c>
      <c r="N1621" s="9"/>
    </row>
    <row r="1622" spans="1:14" ht="15.75" x14ac:dyDescent="0.25">
      <c r="A1622" s="17" t="str">
        <f>IF(AND(C1622&gt;='گزارش روزانه'!$F$2,C1622&lt;='گزارش روزانه'!$F$4,J1622='گزارش روزانه'!$D$6),MAX($A$1:A1621)+1,"")</f>
        <v/>
      </c>
      <c r="B1622" s="10">
        <v>1621</v>
      </c>
      <c r="C1622" s="10" t="s">
        <v>1219</v>
      </c>
      <c r="D1622" s="10" t="s">
        <v>1223</v>
      </c>
      <c r="E1622" s="11">
        <v>43721593</v>
      </c>
      <c r="F1622" s="11">
        <v>0</v>
      </c>
      <c r="G1622" s="11">
        <v>119684414</v>
      </c>
      <c r="H16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2" s="10">
        <f>VALUE(IFERROR(MID(Table1[شرح],11,FIND("سهم",Table1[شرح])-11),0))</f>
        <v>4960</v>
      </c>
      <c r="J1622" s="10" t="str">
        <f>IFERROR(MID(Table1[شرح],FIND("سهم",Table1[شرح])+4,FIND("به نرخ",Table1[شرح])-FIND("سهم",Table1[شرح])-5),"")</f>
        <v>گروه سرمایه گذاری میراث فرهنگی(سمگا1)</v>
      </c>
      <c r="K1622" s="10" t="str">
        <f>CHOOSE(MID(Table1[تاریخ],6,2),"فروردین","اردیبهشت","خرداد","تیر","مرداد","شهریور","مهر","آبان","آذر","دی","بهمن","اسفند")</f>
        <v>بهمن</v>
      </c>
      <c r="L1622" s="10" t="str">
        <f>LEFT(Table1[[#All],[تاریخ]],4)</f>
        <v>1398</v>
      </c>
      <c r="M1622" s="13" t="str">
        <f>Table1[سال]&amp;"-"&amp;Table1[ماه]</f>
        <v>1398-بهمن</v>
      </c>
      <c r="N1622" s="9"/>
    </row>
    <row r="1623" spans="1:14" ht="15.75" x14ac:dyDescent="0.25">
      <c r="A1623" s="17" t="str">
        <f>IF(AND(C1623&gt;='گزارش روزانه'!$F$2,C1623&lt;='گزارش روزانه'!$F$4,J1623='گزارش روزانه'!$D$6),MAX($A$1:A1622)+1,"")</f>
        <v/>
      </c>
      <c r="B1623" s="10">
        <v>1622</v>
      </c>
      <c r="C1623" s="10" t="s">
        <v>1219</v>
      </c>
      <c r="D1623" s="10" t="s">
        <v>1224</v>
      </c>
      <c r="E1623" s="11">
        <v>118043672</v>
      </c>
      <c r="F1623" s="11">
        <v>0</v>
      </c>
      <c r="G1623" s="11">
        <v>163406007</v>
      </c>
      <c r="H16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3" s="10">
        <f>VALUE(IFERROR(MID(Table1[شرح],11,FIND("سهم",Table1[شرح])-11),0))</f>
        <v>13393</v>
      </c>
      <c r="J1623" s="10" t="str">
        <f>IFERROR(MID(Table1[شرح],FIND("سهم",Table1[شرح])+4,FIND("به نرخ",Table1[شرح])-FIND("سهم",Table1[شرح])-5),"")</f>
        <v>گروه سرمایه گذاری میراث فرهنگی(سمگا1)</v>
      </c>
      <c r="K1623" s="10" t="str">
        <f>CHOOSE(MID(Table1[تاریخ],6,2),"فروردین","اردیبهشت","خرداد","تیر","مرداد","شهریور","مهر","آبان","آذر","دی","بهمن","اسفند")</f>
        <v>بهمن</v>
      </c>
      <c r="L1623" s="10" t="str">
        <f>LEFT(Table1[[#All],[تاریخ]],4)</f>
        <v>1398</v>
      </c>
      <c r="M1623" s="13" t="str">
        <f>Table1[سال]&amp;"-"&amp;Table1[ماه]</f>
        <v>1398-بهمن</v>
      </c>
      <c r="N1623" s="9"/>
    </row>
    <row r="1624" spans="1:14" ht="15.75" x14ac:dyDescent="0.25">
      <c r="A1624" s="17" t="str">
        <f>IF(AND(C1624&gt;='گزارش روزانه'!$F$2,C1624&lt;='گزارش روزانه'!$F$4,J1624='گزارش روزانه'!$D$6),MAX($A$1:A1623)+1,"")</f>
        <v/>
      </c>
      <c r="B1624" s="10">
        <v>1623</v>
      </c>
      <c r="C1624" s="10" t="s">
        <v>1219</v>
      </c>
      <c r="D1624" s="10" t="s">
        <v>1225</v>
      </c>
      <c r="E1624" s="11">
        <v>426888430</v>
      </c>
      <c r="F1624" s="11">
        <v>0</v>
      </c>
      <c r="G1624" s="11">
        <v>281449679</v>
      </c>
      <c r="H16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4" s="10">
        <f>VALUE(IFERROR(MID(Table1[شرح],11,FIND("سهم",Table1[شرح])-11),0))</f>
        <v>48456</v>
      </c>
      <c r="J1624" s="10" t="str">
        <f>IFERROR(MID(Table1[شرح],FIND("سهم",Table1[شرح])+4,FIND("به نرخ",Table1[شرح])-FIND("سهم",Table1[شرح])-5),"")</f>
        <v>گروه سرمایه گذاری میراث فرهنگی(سمگا1)</v>
      </c>
      <c r="K1624" s="10" t="str">
        <f>CHOOSE(MID(Table1[تاریخ],6,2),"فروردین","اردیبهشت","خرداد","تیر","مرداد","شهریور","مهر","آبان","آذر","دی","بهمن","اسفند")</f>
        <v>بهمن</v>
      </c>
      <c r="L1624" s="10" t="str">
        <f>LEFT(Table1[[#All],[تاریخ]],4)</f>
        <v>1398</v>
      </c>
      <c r="M1624" s="13" t="str">
        <f>Table1[سال]&amp;"-"&amp;Table1[ماه]</f>
        <v>1398-بهمن</v>
      </c>
      <c r="N1624" s="9"/>
    </row>
    <row r="1625" spans="1:14" ht="15.75" x14ac:dyDescent="0.25">
      <c r="A1625" s="17" t="str">
        <f>IF(AND(C1625&gt;='گزارش روزانه'!$F$2,C1625&lt;='گزارش روزانه'!$F$4,J1625='گزارش روزانه'!$D$6),MAX($A$1:A1624)+1,"")</f>
        <v/>
      </c>
      <c r="B1625" s="10">
        <v>1624</v>
      </c>
      <c r="C1625" s="10" t="s">
        <v>1219</v>
      </c>
      <c r="D1625" s="10" t="s">
        <v>1226</v>
      </c>
      <c r="E1625" s="11">
        <v>56376389</v>
      </c>
      <c r="F1625" s="11">
        <v>0</v>
      </c>
      <c r="G1625" s="11">
        <v>708338109</v>
      </c>
      <c r="H16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5" s="10">
        <f>VALUE(IFERROR(MID(Table1[شرح],11,FIND("سهم",Table1[شرح])-11),0))</f>
        <v>6400</v>
      </c>
      <c r="J1625" s="10" t="str">
        <f>IFERROR(MID(Table1[شرح],FIND("سهم",Table1[شرح])+4,FIND("به نرخ",Table1[شرح])-FIND("سهم",Table1[شرح])-5),"")</f>
        <v>گروه سرمایه گذاری میراث فرهنگی(سمگا1)</v>
      </c>
      <c r="K1625" s="10" t="str">
        <f>CHOOSE(MID(Table1[تاریخ],6,2),"فروردین","اردیبهشت","خرداد","تیر","مرداد","شهریور","مهر","آبان","آذر","دی","بهمن","اسفند")</f>
        <v>بهمن</v>
      </c>
      <c r="L1625" s="10" t="str">
        <f>LEFT(Table1[[#All],[تاریخ]],4)</f>
        <v>1398</v>
      </c>
      <c r="M1625" s="13" t="str">
        <f>Table1[سال]&amp;"-"&amp;Table1[ماه]</f>
        <v>1398-بهمن</v>
      </c>
      <c r="N1625" s="9"/>
    </row>
    <row r="1626" spans="1:14" ht="15.75" x14ac:dyDescent="0.25">
      <c r="A1626" s="17" t="str">
        <f>IF(AND(C1626&gt;='گزارش روزانه'!$F$2,C1626&lt;='گزارش روزانه'!$F$4,J1626='گزارش روزانه'!$D$6),MAX($A$1:A1625)+1,"")</f>
        <v/>
      </c>
      <c r="B1626" s="10">
        <v>1625</v>
      </c>
      <c r="C1626" s="10" t="s">
        <v>1219</v>
      </c>
      <c r="D1626" s="10" t="s">
        <v>1227</v>
      </c>
      <c r="E1626" s="11">
        <v>17599540</v>
      </c>
      <c r="F1626" s="11">
        <v>0</v>
      </c>
      <c r="G1626" s="11">
        <v>764714498</v>
      </c>
      <c r="H16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6" s="10">
        <f>VALUE(IFERROR(MID(Table1[شرح],11,FIND("سهم",Table1[شرح])-11),0))</f>
        <v>2000</v>
      </c>
      <c r="J1626" s="10" t="str">
        <f>IFERROR(MID(Table1[شرح],FIND("سهم",Table1[شرح])+4,FIND("به نرخ",Table1[شرح])-FIND("سهم",Table1[شرح])-5),"")</f>
        <v>گروه سرمایه گذاری میراث فرهنگی(سمگا1)</v>
      </c>
      <c r="K1626" s="10" t="str">
        <f>CHOOSE(MID(Table1[تاریخ],6,2),"فروردین","اردیبهشت","خرداد","تیر","مرداد","شهریور","مهر","آبان","آذر","دی","بهمن","اسفند")</f>
        <v>بهمن</v>
      </c>
      <c r="L1626" s="10" t="str">
        <f>LEFT(Table1[[#All],[تاریخ]],4)</f>
        <v>1398</v>
      </c>
      <c r="M1626" s="13" t="str">
        <f>Table1[سال]&amp;"-"&amp;Table1[ماه]</f>
        <v>1398-بهمن</v>
      </c>
      <c r="N1626" s="9"/>
    </row>
    <row r="1627" spans="1:14" ht="15.75" x14ac:dyDescent="0.25">
      <c r="A1627" s="17" t="str">
        <f>IF(AND(C1627&gt;='گزارش روزانه'!$F$2,C1627&lt;='گزارش روزانه'!$F$4,J1627='گزارش روزانه'!$D$6),MAX($A$1:A1626)+1,"")</f>
        <v/>
      </c>
      <c r="B1627" s="10">
        <v>1626</v>
      </c>
      <c r="C1627" s="10" t="s">
        <v>1219</v>
      </c>
      <c r="D1627" s="10" t="s">
        <v>1228</v>
      </c>
      <c r="E1627" s="11">
        <v>4394861</v>
      </c>
      <c r="F1627" s="11">
        <v>0</v>
      </c>
      <c r="G1627" s="11">
        <v>782314038</v>
      </c>
      <c r="H16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7" s="10">
        <f>VALUE(IFERROR(MID(Table1[شرح],11,FIND("سهم",Table1[شرح])-11),0))</f>
        <v>500</v>
      </c>
      <c r="J1627" s="10" t="str">
        <f>IFERROR(MID(Table1[شرح],FIND("سهم",Table1[شرح])+4,FIND("به نرخ",Table1[شرح])-FIND("سهم",Table1[شرح])-5),"")</f>
        <v>گروه سرمایه گذاری میراث فرهنگی(سمگا1)</v>
      </c>
      <c r="K1627" s="10" t="str">
        <f>CHOOSE(MID(Table1[تاریخ],6,2),"فروردین","اردیبهشت","خرداد","تیر","مرداد","شهریور","مهر","آبان","آذر","دی","بهمن","اسفند")</f>
        <v>بهمن</v>
      </c>
      <c r="L1627" s="10" t="str">
        <f>LEFT(Table1[[#All],[تاریخ]],4)</f>
        <v>1398</v>
      </c>
      <c r="M1627" s="13" t="str">
        <f>Table1[سال]&amp;"-"&amp;Table1[ماه]</f>
        <v>1398-بهمن</v>
      </c>
      <c r="N1627" s="9"/>
    </row>
    <row r="1628" spans="1:14" ht="15.75" x14ac:dyDescent="0.25">
      <c r="A1628" s="17" t="str">
        <f>IF(AND(C1628&gt;='گزارش روزانه'!$F$2,C1628&lt;='گزارش روزانه'!$F$4,J1628='گزارش روزانه'!$D$6),MAX($A$1:A1627)+1,"")</f>
        <v/>
      </c>
      <c r="B1628" s="10">
        <v>1627</v>
      </c>
      <c r="C1628" s="10" t="s">
        <v>1219</v>
      </c>
      <c r="D1628" s="10" t="s">
        <v>1229</v>
      </c>
      <c r="E1628" s="11">
        <v>877666583</v>
      </c>
      <c r="F1628" s="11">
        <v>0</v>
      </c>
      <c r="G1628" s="11">
        <v>786708899</v>
      </c>
      <c r="H16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8" s="10">
        <f>VALUE(IFERROR(MID(Table1[شرح],11,FIND("سهم",Table1[شرح])-11),0))</f>
        <v>100000</v>
      </c>
      <c r="J1628" s="10" t="str">
        <f>IFERROR(MID(Table1[شرح],FIND("سهم",Table1[شرح])+4,FIND("به نرخ",Table1[شرح])-FIND("سهم",Table1[شرح])-5),"")</f>
        <v>گروه سرمایه گذاری میراث فرهنگی(سمگا1)</v>
      </c>
      <c r="K1628" s="10" t="str">
        <f>CHOOSE(MID(Table1[تاریخ],6,2),"فروردین","اردیبهشت","خرداد","تیر","مرداد","شهریور","مهر","آبان","آذر","دی","بهمن","اسفند")</f>
        <v>بهمن</v>
      </c>
      <c r="L1628" s="10" t="str">
        <f>LEFT(Table1[[#All],[تاریخ]],4)</f>
        <v>1398</v>
      </c>
      <c r="M1628" s="13" t="str">
        <f>Table1[سال]&amp;"-"&amp;Table1[ماه]</f>
        <v>1398-بهمن</v>
      </c>
      <c r="N1628" s="9"/>
    </row>
    <row r="1629" spans="1:14" ht="15.75" x14ac:dyDescent="0.25">
      <c r="A1629" s="17" t="str">
        <f>IF(AND(C1629&gt;='گزارش روزانه'!$F$2,C1629&lt;='گزارش روزانه'!$F$4,J1629='گزارش روزانه'!$D$6),MAX($A$1:A1628)+1,"")</f>
        <v/>
      </c>
      <c r="B1629" s="10">
        <v>1628</v>
      </c>
      <c r="C1629" s="10" t="s">
        <v>1219</v>
      </c>
      <c r="D1629" s="10" t="s">
        <v>1230</v>
      </c>
      <c r="E1629" s="11">
        <v>99783554</v>
      </c>
      <c r="F1629" s="11">
        <v>0</v>
      </c>
      <c r="G1629" s="11">
        <v>1664375482</v>
      </c>
      <c r="H16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29" s="10">
        <f>VALUE(IFERROR(MID(Table1[شرح],11,FIND("سهم",Table1[شرح])-11),0))</f>
        <v>11377</v>
      </c>
      <c r="J1629" s="10" t="str">
        <f>IFERROR(MID(Table1[شرح],FIND("سهم",Table1[شرح])+4,FIND("به نرخ",Table1[شرح])-FIND("سهم",Table1[شرح])-5),"")</f>
        <v>گروه سرمایه گذاری میراث فرهنگی(سمگا1)</v>
      </c>
      <c r="K1629" s="10" t="str">
        <f>CHOOSE(MID(Table1[تاریخ],6,2),"فروردین","اردیبهشت","خرداد","تیر","مرداد","شهریور","مهر","آبان","آذر","دی","بهمن","اسفند")</f>
        <v>بهمن</v>
      </c>
      <c r="L1629" s="10" t="str">
        <f>LEFT(Table1[[#All],[تاریخ]],4)</f>
        <v>1398</v>
      </c>
      <c r="M1629" s="13" t="str">
        <f>Table1[سال]&amp;"-"&amp;Table1[ماه]</f>
        <v>1398-بهمن</v>
      </c>
      <c r="N1629" s="9"/>
    </row>
    <row r="1630" spans="1:14" ht="15.75" x14ac:dyDescent="0.25">
      <c r="A1630" s="17" t="str">
        <f>IF(AND(C1630&gt;='گزارش روزانه'!$F$2,C1630&lt;='گزارش روزانه'!$F$4,J1630='گزارش روزانه'!$D$6),MAX($A$1:A1629)+1,"")</f>
        <v/>
      </c>
      <c r="B1630" s="10">
        <v>1629</v>
      </c>
      <c r="C1630" s="10" t="s">
        <v>1219</v>
      </c>
      <c r="D1630" s="10" t="s">
        <v>1231</v>
      </c>
      <c r="E1630" s="11">
        <v>163473815</v>
      </c>
      <c r="F1630" s="11">
        <v>0</v>
      </c>
      <c r="G1630" s="11">
        <v>1764159036</v>
      </c>
      <c r="H16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30" s="10">
        <f>VALUE(IFERROR(MID(Table1[شرح],11,FIND("سهم",Table1[شرح])-11),0))</f>
        <v>19000</v>
      </c>
      <c r="J1630" s="10" t="str">
        <f>IFERROR(MID(Table1[شرح],FIND("سهم",Table1[شرح])+4,FIND("به نرخ",Table1[شرح])-FIND("سهم",Table1[شرح])-5),"")</f>
        <v>گروه سرمایه گذاری میراث فرهنگی(سمگا1)</v>
      </c>
      <c r="K1630" s="10" t="str">
        <f>CHOOSE(MID(Table1[تاریخ],6,2),"فروردین","اردیبهشت","خرداد","تیر","مرداد","شهریور","مهر","آبان","آذر","دی","بهمن","اسفند")</f>
        <v>بهمن</v>
      </c>
      <c r="L1630" s="10" t="str">
        <f>LEFT(Table1[[#All],[تاریخ]],4)</f>
        <v>1398</v>
      </c>
      <c r="M1630" s="13" t="str">
        <f>Table1[سال]&amp;"-"&amp;Table1[ماه]</f>
        <v>1398-بهمن</v>
      </c>
      <c r="N1630" s="9"/>
    </row>
    <row r="1631" spans="1:14" ht="15.75" x14ac:dyDescent="0.25">
      <c r="A1631" s="17" t="str">
        <f>IF(AND(C1631&gt;='گزارش روزانه'!$F$2,C1631&lt;='گزارش روزانه'!$F$4,J1631='گزارش روزانه'!$D$6),MAX($A$1:A1630)+1,"")</f>
        <v/>
      </c>
      <c r="B1631" s="10">
        <v>1630</v>
      </c>
      <c r="C1631" s="10" t="s">
        <v>1219</v>
      </c>
      <c r="D1631" s="10" t="s">
        <v>1232</v>
      </c>
      <c r="E1631" s="11">
        <v>0</v>
      </c>
      <c r="F1631" s="11">
        <v>332503177</v>
      </c>
      <c r="G1631" s="11">
        <v>1927632851</v>
      </c>
      <c r="H16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1" s="10">
        <f>VALUE(IFERROR(MID(Table1[شرح],11,FIND("سهم",Table1[شرح])-11),0))</f>
        <v>23000</v>
      </c>
      <c r="J1631" s="10" t="str">
        <f>IFERROR(MID(Table1[شرح],FIND("سهم",Table1[شرح])+4,FIND("به نرخ",Table1[شرح])-FIND("سهم",Table1[شرح])-5),"")</f>
        <v>کشت وصنعت شریف آباد(زشریف1)</v>
      </c>
      <c r="K1631" s="10" t="str">
        <f>CHOOSE(MID(Table1[تاریخ],6,2),"فروردین","اردیبهشت","خرداد","تیر","مرداد","شهریور","مهر","آبان","آذر","دی","بهمن","اسفند")</f>
        <v>بهمن</v>
      </c>
      <c r="L1631" s="10" t="str">
        <f>LEFT(Table1[[#All],[تاریخ]],4)</f>
        <v>1398</v>
      </c>
      <c r="M1631" s="13" t="str">
        <f>Table1[سال]&amp;"-"&amp;Table1[ماه]</f>
        <v>1398-بهمن</v>
      </c>
      <c r="N1631" s="9"/>
    </row>
    <row r="1632" spans="1:14" ht="15.75" x14ac:dyDescent="0.25">
      <c r="A1632" s="17" t="str">
        <f>IF(AND(C1632&gt;='گزارش روزانه'!$F$2,C1632&lt;='گزارش روزانه'!$F$4,J1632='گزارش روزانه'!$D$6),MAX($A$1:A1631)+1,"")</f>
        <v/>
      </c>
      <c r="B1632" s="10">
        <v>1631</v>
      </c>
      <c r="C1632" s="10" t="s">
        <v>1219</v>
      </c>
      <c r="D1632" s="10" t="s">
        <v>1233</v>
      </c>
      <c r="E1632" s="11">
        <v>0</v>
      </c>
      <c r="F1632" s="11">
        <v>28776666</v>
      </c>
      <c r="G1632" s="11">
        <v>1595129674</v>
      </c>
      <c r="H16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2" s="10">
        <f>VALUE(IFERROR(MID(Table1[شرح],11,FIND("سهم",Table1[شرح])-11),0))</f>
        <v>2000</v>
      </c>
      <c r="J1632" s="10" t="str">
        <f>IFERROR(MID(Table1[شرح],FIND("سهم",Table1[شرح])+4,FIND("به نرخ",Table1[شرح])-FIND("سهم",Table1[شرح])-5),"")</f>
        <v>کشت وصنعت شریف آباد(زشریف1)</v>
      </c>
      <c r="K1632" s="10" t="str">
        <f>CHOOSE(MID(Table1[تاریخ],6,2),"فروردین","اردیبهشت","خرداد","تیر","مرداد","شهریور","مهر","آبان","آذر","دی","بهمن","اسفند")</f>
        <v>بهمن</v>
      </c>
      <c r="L1632" s="10" t="str">
        <f>LEFT(Table1[[#All],[تاریخ]],4)</f>
        <v>1398</v>
      </c>
      <c r="M1632" s="13" t="str">
        <f>Table1[سال]&amp;"-"&amp;Table1[ماه]</f>
        <v>1398-بهمن</v>
      </c>
      <c r="N1632" s="9"/>
    </row>
    <row r="1633" spans="1:14" ht="15.75" x14ac:dyDescent="0.25">
      <c r="A1633" s="17" t="str">
        <f>IF(AND(C1633&gt;='گزارش روزانه'!$F$2,C1633&lt;='گزارش روزانه'!$F$4,J1633='گزارش روزانه'!$D$6),MAX($A$1:A1632)+1,"")</f>
        <v/>
      </c>
      <c r="B1633" s="10">
        <v>1632</v>
      </c>
      <c r="C1633" s="10" t="s">
        <v>1219</v>
      </c>
      <c r="D1633" s="10" t="s">
        <v>1234</v>
      </c>
      <c r="E1633" s="11">
        <v>0</v>
      </c>
      <c r="F1633" s="11">
        <v>402734689</v>
      </c>
      <c r="G1633" s="11">
        <v>1566353008</v>
      </c>
      <c r="H16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3" s="10">
        <f>VALUE(IFERROR(MID(Table1[شرح],11,FIND("سهم",Table1[شرح])-11),0))</f>
        <v>28000</v>
      </c>
      <c r="J1633" s="10" t="str">
        <f>IFERROR(MID(Table1[شرح],FIND("سهم",Table1[شرح])+4,FIND("به نرخ",Table1[شرح])-FIND("سهم",Table1[شرح])-5),"")</f>
        <v>کشت وصنعت شریف آباد(زشریف1)</v>
      </c>
      <c r="K1633" s="10" t="str">
        <f>CHOOSE(MID(Table1[تاریخ],6,2),"فروردین","اردیبهشت","خرداد","تیر","مرداد","شهریور","مهر","آبان","آذر","دی","بهمن","اسفند")</f>
        <v>بهمن</v>
      </c>
      <c r="L1633" s="10" t="str">
        <f>LEFT(Table1[[#All],[تاریخ]],4)</f>
        <v>1398</v>
      </c>
      <c r="M1633" s="13" t="str">
        <f>Table1[سال]&amp;"-"&amp;Table1[ماه]</f>
        <v>1398-بهمن</v>
      </c>
      <c r="N1633" s="9"/>
    </row>
    <row r="1634" spans="1:14" ht="15.75" x14ac:dyDescent="0.25">
      <c r="A1634" s="17" t="str">
        <f>IF(AND(C1634&gt;='گزارش روزانه'!$F$2,C1634&lt;='گزارش روزانه'!$F$4,J1634='گزارش روزانه'!$D$6),MAX($A$1:A1633)+1,"")</f>
        <v/>
      </c>
      <c r="B1634" s="10">
        <v>1633</v>
      </c>
      <c r="C1634" s="10" t="s">
        <v>1219</v>
      </c>
      <c r="D1634" s="10" t="s">
        <v>1235</v>
      </c>
      <c r="E1634" s="11">
        <v>0</v>
      </c>
      <c r="F1634" s="11">
        <v>78162918</v>
      </c>
      <c r="G1634" s="11">
        <v>1163618319</v>
      </c>
      <c r="H16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4" s="10">
        <f>VALUE(IFERROR(MID(Table1[شرح],11,FIND("سهم",Table1[شرح])-11),0))</f>
        <v>5435</v>
      </c>
      <c r="J1634" s="10" t="str">
        <f>IFERROR(MID(Table1[شرح],FIND("سهم",Table1[شرح])+4,FIND("به نرخ",Table1[شرح])-FIND("سهم",Table1[شرح])-5),"")</f>
        <v>کشت وصنعت شریف آباد(زشریف1)</v>
      </c>
      <c r="K1634" s="10" t="str">
        <f>CHOOSE(MID(Table1[تاریخ],6,2),"فروردین","اردیبهشت","خرداد","تیر","مرداد","شهریور","مهر","آبان","آذر","دی","بهمن","اسفند")</f>
        <v>بهمن</v>
      </c>
      <c r="L1634" s="10" t="str">
        <f>LEFT(Table1[[#All],[تاریخ]],4)</f>
        <v>1398</v>
      </c>
      <c r="M1634" s="13" t="str">
        <f>Table1[سال]&amp;"-"&amp;Table1[ماه]</f>
        <v>1398-بهمن</v>
      </c>
      <c r="N1634" s="9"/>
    </row>
    <row r="1635" spans="1:14" ht="15.75" x14ac:dyDescent="0.25">
      <c r="A1635" s="17" t="str">
        <f>IF(AND(C1635&gt;='گزارش روزانه'!$F$2,C1635&lt;='گزارش روزانه'!$F$4,J1635='گزارش روزانه'!$D$6),MAX($A$1:A1634)+1,"")</f>
        <v/>
      </c>
      <c r="B1635" s="10">
        <v>1634</v>
      </c>
      <c r="C1635" s="10" t="s">
        <v>1219</v>
      </c>
      <c r="D1635" s="10" t="s">
        <v>1236</v>
      </c>
      <c r="E1635" s="11">
        <v>0</v>
      </c>
      <c r="F1635" s="11">
        <v>209450683</v>
      </c>
      <c r="G1635" s="11">
        <v>1085455401</v>
      </c>
      <c r="H16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5" s="10">
        <f>VALUE(IFERROR(MID(Table1[شرح],11,FIND("سهم",Table1[شرح])-11),0))</f>
        <v>14565</v>
      </c>
      <c r="J1635" s="10" t="str">
        <f>IFERROR(MID(Table1[شرح],FIND("سهم",Table1[شرح])+4,FIND("به نرخ",Table1[شرح])-FIND("سهم",Table1[شرح])-5),"")</f>
        <v>کشت وصنعت شریف آباد(زشریف1)</v>
      </c>
      <c r="K1635" s="10" t="str">
        <f>CHOOSE(MID(Table1[تاریخ],6,2),"فروردین","اردیبهشت","خرداد","تیر","مرداد","شهریور","مهر","آبان","آذر","دی","بهمن","اسفند")</f>
        <v>بهمن</v>
      </c>
      <c r="L1635" s="10" t="str">
        <f>LEFT(Table1[[#All],[تاریخ]],4)</f>
        <v>1398</v>
      </c>
      <c r="M1635" s="13" t="str">
        <f>Table1[سال]&amp;"-"&amp;Table1[ماه]</f>
        <v>1398-بهمن</v>
      </c>
      <c r="N1635" s="9"/>
    </row>
    <row r="1636" spans="1:14" ht="15.75" x14ac:dyDescent="0.25">
      <c r="A1636" s="17" t="str">
        <f>IF(AND(C1636&gt;='گزارش روزانه'!$F$2,C1636&lt;='گزارش روزانه'!$F$4,J1636='گزارش روزانه'!$D$6),MAX($A$1:A1635)+1,"")</f>
        <v/>
      </c>
      <c r="B1636" s="10">
        <v>1635</v>
      </c>
      <c r="C1636" s="10" t="s">
        <v>1219</v>
      </c>
      <c r="D1636" s="10" t="s">
        <v>1237</v>
      </c>
      <c r="E1636" s="11">
        <v>0</v>
      </c>
      <c r="F1636" s="11">
        <v>144139319</v>
      </c>
      <c r="G1636" s="11">
        <v>876004718</v>
      </c>
      <c r="H16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6" s="10">
        <f>VALUE(IFERROR(MID(Table1[شرح],11,FIND("سهم",Table1[شرح])-11),0))</f>
        <v>10024</v>
      </c>
      <c r="J1636" s="10" t="str">
        <f>IFERROR(MID(Table1[شرح],FIND("سهم",Table1[شرح])+4,FIND("به نرخ",Table1[شرح])-FIND("سهم",Table1[شرح])-5),"")</f>
        <v>کشت وصنعت شریف آباد(زشریف1)</v>
      </c>
      <c r="K1636" s="10" t="str">
        <f>CHOOSE(MID(Table1[تاریخ],6,2),"فروردین","اردیبهشت","خرداد","تیر","مرداد","شهریور","مهر","آبان","آذر","دی","بهمن","اسفند")</f>
        <v>بهمن</v>
      </c>
      <c r="L1636" s="10" t="str">
        <f>LEFT(Table1[[#All],[تاریخ]],4)</f>
        <v>1398</v>
      </c>
      <c r="M1636" s="13" t="str">
        <f>Table1[سال]&amp;"-"&amp;Table1[ماه]</f>
        <v>1398-بهمن</v>
      </c>
      <c r="N1636" s="9"/>
    </row>
    <row r="1637" spans="1:14" ht="15.75" x14ac:dyDescent="0.25">
      <c r="A1637" s="17" t="str">
        <f>IF(AND(C1637&gt;='گزارش روزانه'!$F$2,C1637&lt;='گزارش روزانه'!$F$4,J1637='گزارش روزانه'!$D$6),MAX($A$1:A1636)+1,"")</f>
        <v/>
      </c>
      <c r="B1637" s="10">
        <v>1636</v>
      </c>
      <c r="C1637" s="10" t="s">
        <v>1219</v>
      </c>
      <c r="D1637" s="10" t="s">
        <v>1238</v>
      </c>
      <c r="E1637" s="11">
        <v>0</v>
      </c>
      <c r="F1637" s="11">
        <v>612607395</v>
      </c>
      <c r="G1637" s="11">
        <v>731865399</v>
      </c>
      <c r="H16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7" s="10">
        <f>VALUE(IFERROR(MID(Table1[شرح],11,FIND("سهم",Table1[شرح])-11),0))</f>
        <v>42606</v>
      </c>
      <c r="J1637" s="10" t="str">
        <f>IFERROR(MID(Table1[شرح],FIND("سهم",Table1[شرح])+4,FIND("به نرخ",Table1[شرح])-FIND("سهم",Table1[شرح])-5),"")</f>
        <v>کشت وصنعت شریف آباد(زشریف1)</v>
      </c>
      <c r="K1637" s="10" t="str">
        <f>CHOOSE(MID(Table1[تاریخ],6,2),"فروردین","اردیبهشت","خرداد","تیر","مرداد","شهریور","مهر","آبان","آذر","دی","بهمن","اسفند")</f>
        <v>بهمن</v>
      </c>
      <c r="L1637" s="10" t="str">
        <f>LEFT(Table1[[#All],[تاریخ]],4)</f>
        <v>1398</v>
      </c>
      <c r="M1637" s="13" t="str">
        <f>Table1[سال]&amp;"-"&amp;Table1[ماه]</f>
        <v>1398-بهمن</v>
      </c>
      <c r="N1637" s="9"/>
    </row>
    <row r="1638" spans="1:14" ht="15.75" x14ac:dyDescent="0.25">
      <c r="A1638" s="17" t="str">
        <f>IF(AND(C1638&gt;='گزارش روزانه'!$F$2,C1638&lt;='گزارش روزانه'!$F$4,J1638='گزارش روزانه'!$D$6),MAX($A$1:A1637)+1,"")</f>
        <v/>
      </c>
      <c r="B1638" s="10">
        <v>1637</v>
      </c>
      <c r="C1638" s="10" t="s">
        <v>1219</v>
      </c>
      <c r="D1638" s="10" t="s">
        <v>1239</v>
      </c>
      <c r="E1638" s="11">
        <v>0</v>
      </c>
      <c r="F1638" s="11">
        <v>7494171</v>
      </c>
      <c r="G1638" s="11">
        <v>119258004</v>
      </c>
      <c r="H16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8" s="10">
        <f>VALUE(IFERROR(MID(Table1[شرح],11,FIND("سهم",Table1[شرح])-11),0))</f>
        <v>522</v>
      </c>
      <c r="J1638" s="10" t="str">
        <f>IFERROR(MID(Table1[شرح],FIND("سهم",Table1[شرح])+4,FIND("به نرخ",Table1[شرح])-FIND("سهم",Table1[شرح])-5),"")</f>
        <v>کشت وصنعت شریف آباد(زشریف1)</v>
      </c>
      <c r="K1638" s="10" t="str">
        <f>CHOOSE(MID(Table1[تاریخ],6,2),"فروردین","اردیبهشت","خرداد","تیر","مرداد","شهریور","مهر","آبان","آذر","دی","بهمن","اسفند")</f>
        <v>بهمن</v>
      </c>
      <c r="L1638" s="10" t="str">
        <f>LEFT(Table1[[#All],[تاریخ]],4)</f>
        <v>1398</v>
      </c>
      <c r="M1638" s="13" t="str">
        <f>Table1[سال]&amp;"-"&amp;Table1[ماه]</f>
        <v>1398-بهمن</v>
      </c>
      <c r="N1638" s="9"/>
    </row>
    <row r="1639" spans="1:14" ht="15.75" x14ac:dyDescent="0.25">
      <c r="A1639" s="17" t="str">
        <f>IF(AND(C1639&gt;='گزارش روزانه'!$F$2,C1639&lt;='گزارش روزانه'!$F$4,J1639='گزارش روزانه'!$D$6),MAX($A$1:A1638)+1,"")</f>
        <v/>
      </c>
      <c r="B1639" s="10">
        <v>1638</v>
      </c>
      <c r="C1639" s="10" t="s">
        <v>1219</v>
      </c>
      <c r="D1639" s="10" t="s">
        <v>1240</v>
      </c>
      <c r="E1639" s="11">
        <v>0</v>
      </c>
      <c r="F1639" s="11">
        <v>493349591</v>
      </c>
      <c r="G1639" s="11">
        <v>111763833</v>
      </c>
      <c r="H16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39" s="10">
        <f>VALUE(IFERROR(MID(Table1[شرح],11,FIND("سهم",Table1[شرح])-11),0))</f>
        <v>34478</v>
      </c>
      <c r="J1639" s="10" t="str">
        <f>IFERROR(MID(Table1[شرح],FIND("سهم",Table1[شرح])+4,FIND("به نرخ",Table1[شرح])-FIND("سهم",Table1[شرح])-5),"")</f>
        <v>کشت وصنعت شریف آباد(زشریف1)</v>
      </c>
      <c r="K1639" s="10" t="str">
        <f>CHOOSE(MID(Table1[تاریخ],6,2),"فروردین","اردیبهشت","خرداد","تیر","مرداد","شهریور","مهر","آبان","آذر","دی","بهمن","اسفند")</f>
        <v>بهمن</v>
      </c>
      <c r="L1639" s="10" t="str">
        <f>LEFT(Table1[[#All],[تاریخ]],4)</f>
        <v>1398</v>
      </c>
      <c r="M1639" s="13" t="str">
        <f>Table1[سال]&amp;"-"&amp;Table1[ماه]</f>
        <v>1398-بهمن</v>
      </c>
      <c r="N1639" s="9"/>
    </row>
    <row r="1640" spans="1:14" ht="15.75" x14ac:dyDescent="0.25">
      <c r="A1640" s="17" t="str">
        <f>IF(AND(C1640&gt;='گزارش روزانه'!$F$2,C1640&lt;='گزارش روزانه'!$F$4,J1640='گزارش روزانه'!$D$6),MAX($A$1:A1639)+1,"")</f>
        <v/>
      </c>
      <c r="B1640" s="10">
        <v>1639</v>
      </c>
      <c r="C1640" s="10" t="s">
        <v>1219</v>
      </c>
      <c r="D1640" s="10" t="s">
        <v>1241</v>
      </c>
      <c r="E1640" s="11">
        <v>0</v>
      </c>
      <c r="F1640" s="11">
        <v>111327999</v>
      </c>
      <c r="G1640" s="11">
        <v>-381585758</v>
      </c>
      <c r="H16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0" s="10">
        <f>VALUE(IFERROR(MID(Table1[شرح],11,FIND("سهم",Table1[شرح])-11),0))</f>
        <v>7791</v>
      </c>
      <c r="J1640" s="10" t="str">
        <f>IFERROR(MID(Table1[شرح],FIND("سهم",Table1[شرح])+4,FIND("به نرخ",Table1[شرح])-FIND("سهم",Table1[شرح])-5),"")</f>
        <v>کشت وصنعت شریف آباد(زشریف1)</v>
      </c>
      <c r="K1640" s="10" t="str">
        <f>CHOOSE(MID(Table1[تاریخ],6,2),"فروردین","اردیبهشت","خرداد","تیر","مرداد","شهریور","مهر","آبان","آذر","دی","بهمن","اسفند")</f>
        <v>بهمن</v>
      </c>
      <c r="L1640" s="10" t="str">
        <f>LEFT(Table1[[#All],[تاریخ]],4)</f>
        <v>1398</v>
      </c>
      <c r="M1640" s="13" t="str">
        <f>Table1[سال]&amp;"-"&amp;Table1[ماه]</f>
        <v>1398-بهمن</v>
      </c>
      <c r="N1640" s="9"/>
    </row>
    <row r="1641" spans="1:14" ht="15.75" x14ac:dyDescent="0.25">
      <c r="A1641" s="17" t="str">
        <f>IF(AND(C1641&gt;='گزارش روزانه'!$F$2,C1641&lt;='گزارش روزانه'!$F$4,J1641='گزارش روزانه'!$D$6),MAX($A$1:A1640)+1,"")</f>
        <v/>
      </c>
      <c r="B1641" s="10">
        <v>1640</v>
      </c>
      <c r="C1641" s="10" t="s">
        <v>1219</v>
      </c>
      <c r="D1641" s="10" t="s">
        <v>1242</v>
      </c>
      <c r="E1641" s="11">
        <v>0</v>
      </c>
      <c r="F1641" s="11">
        <v>6992828</v>
      </c>
      <c r="G1641" s="11">
        <v>-492913757</v>
      </c>
      <c r="H16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1" s="10">
        <f>VALUE(IFERROR(MID(Table1[شرح],11,FIND("سهم",Table1[شرح])-11),0))</f>
        <v>492</v>
      </c>
      <c r="J1641" s="10" t="str">
        <f>IFERROR(MID(Table1[شرح],FIND("سهم",Table1[شرح])+4,FIND("به نرخ",Table1[شرح])-FIND("سهم",Table1[شرح])-5),"")</f>
        <v>کشت وصنعت شریف آباد(زشریف1)</v>
      </c>
      <c r="K1641" s="10" t="str">
        <f>CHOOSE(MID(Table1[تاریخ],6,2),"فروردین","اردیبهشت","خرداد","تیر","مرداد","شهریور","مهر","آبان","آذر","دی","بهمن","اسفند")</f>
        <v>بهمن</v>
      </c>
      <c r="L1641" s="10" t="str">
        <f>LEFT(Table1[[#All],[تاریخ]],4)</f>
        <v>1398</v>
      </c>
      <c r="M1641" s="13" t="str">
        <f>Table1[سال]&amp;"-"&amp;Table1[ماه]</f>
        <v>1398-بهمن</v>
      </c>
      <c r="N1641" s="9"/>
    </row>
    <row r="1642" spans="1:14" ht="15.75" x14ac:dyDescent="0.25">
      <c r="A1642" s="17" t="str">
        <f>IF(AND(C1642&gt;='گزارش روزانه'!$F$2,C1642&lt;='گزارش روزانه'!$F$4,J1642='گزارش روزانه'!$D$6),MAX($A$1:A1641)+1,"")</f>
        <v/>
      </c>
      <c r="B1642" s="10">
        <v>1641</v>
      </c>
      <c r="C1642" s="10" t="s">
        <v>1219</v>
      </c>
      <c r="D1642" s="10" t="s">
        <v>1243</v>
      </c>
      <c r="E1642" s="11">
        <v>0</v>
      </c>
      <c r="F1642" s="11">
        <v>1577435</v>
      </c>
      <c r="G1642" s="11">
        <v>-499906585</v>
      </c>
      <c r="H16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2" s="10">
        <f>VALUE(IFERROR(MID(Table1[شرح],11,FIND("سهم",Table1[شرح])-11),0))</f>
        <v>111</v>
      </c>
      <c r="J1642" s="10" t="str">
        <f>IFERROR(MID(Table1[شرح],FIND("سهم",Table1[شرح])+4,FIND("به نرخ",Table1[شرح])-FIND("سهم",Table1[شرح])-5),"")</f>
        <v>کشت وصنعت شریف آباد(زشریف1)</v>
      </c>
      <c r="K1642" s="10" t="str">
        <f>CHOOSE(MID(Table1[تاریخ],6,2),"فروردین","اردیبهشت","خرداد","تیر","مرداد","شهریور","مهر","آبان","آذر","دی","بهمن","اسفند")</f>
        <v>بهمن</v>
      </c>
      <c r="L1642" s="10" t="str">
        <f>LEFT(Table1[[#All],[تاریخ]],4)</f>
        <v>1398</v>
      </c>
      <c r="M1642" s="13" t="str">
        <f>Table1[سال]&amp;"-"&amp;Table1[ماه]</f>
        <v>1398-بهمن</v>
      </c>
      <c r="N1642" s="9"/>
    </row>
    <row r="1643" spans="1:14" ht="15.75" x14ac:dyDescent="0.25">
      <c r="A1643" s="17" t="str">
        <f>IF(AND(C1643&gt;='گزارش روزانه'!$F$2,C1643&lt;='گزارش روزانه'!$F$4,J1643='گزارش روزانه'!$D$6),MAX($A$1:A1642)+1,"")</f>
        <v/>
      </c>
      <c r="B1643" s="10">
        <v>1642</v>
      </c>
      <c r="C1643" s="10" t="s">
        <v>1219</v>
      </c>
      <c r="D1643" s="10" t="s">
        <v>1244</v>
      </c>
      <c r="E1643" s="11">
        <v>0</v>
      </c>
      <c r="F1643" s="11">
        <v>43539731</v>
      </c>
      <c r="G1643" s="11">
        <v>-501484020</v>
      </c>
      <c r="H16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3" s="10">
        <f>VALUE(IFERROR(MID(Table1[شرح],11,FIND("سهم",Table1[شرح])-11),0))</f>
        <v>3064</v>
      </c>
      <c r="J1643" s="10" t="str">
        <f>IFERROR(MID(Table1[شرح],FIND("سهم",Table1[شرح])+4,FIND("به نرخ",Table1[شرح])-FIND("سهم",Table1[شرح])-5),"")</f>
        <v>کشت وصنعت شریف آباد(زشریف1)</v>
      </c>
      <c r="K1643" s="10" t="str">
        <f>CHOOSE(MID(Table1[تاریخ],6,2),"فروردین","اردیبهشت","خرداد","تیر","مرداد","شهریور","مهر","آبان","آذر","دی","بهمن","اسفند")</f>
        <v>بهمن</v>
      </c>
      <c r="L1643" s="10" t="str">
        <f>LEFT(Table1[[#All],[تاریخ]],4)</f>
        <v>1398</v>
      </c>
      <c r="M1643" s="13" t="str">
        <f>Table1[سال]&amp;"-"&amp;Table1[ماه]</f>
        <v>1398-بهمن</v>
      </c>
      <c r="N1643" s="9"/>
    </row>
    <row r="1644" spans="1:14" ht="15.75" x14ac:dyDescent="0.25">
      <c r="A1644" s="17" t="str">
        <f>IF(AND(C1644&gt;='گزارش روزانه'!$F$2,C1644&lt;='گزارش روزانه'!$F$4,J1644='گزارش روزانه'!$D$6),MAX($A$1:A1643)+1,"")</f>
        <v/>
      </c>
      <c r="B1644" s="10">
        <v>1643</v>
      </c>
      <c r="C1644" s="10" t="s">
        <v>1212</v>
      </c>
      <c r="D1644" s="10" t="s">
        <v>1213</v>
      </c>
      <c r="E1644" s="11">
        <v>306129430</v>
      </c>
      <c r="F1644" s="11">
        <v>0</v>
      </c>
      <c r="G1644" s="11">
        <v>125240492</v>
      </c>
      <c r="H16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44" s="10">
        <f>VALUE(IFERROR(MID(Table1[شرح],11,FIND("سهم",Table1[شرح])-11),0))</f>
        <v>34172</v>
      </c>
      <c r="J1644" s="10" t="str">
        <f>IFERROR(MID(Table1[شرح],FIND("سهم",Table1[شرح])+4,FIND("به نرخ",Table1[شرح])-FIND("سهم",Table1[شرح])-5),"")</f>
        <v>گروه سرمایه گذاری میراث فرهنگی(سمگا1)</v>
      </c>
      <c r="K1644" s="10" t="str">
        <f>CHOOSE(MID(Table1[تاریخ],6,2),"فروردین","اردیبهشت","خرداد","تیر","مرداد","شهریور","مهر","آبان","آذر","دی","بهمن","اسفند")</f>
        <v>بهمن</v>
      </c>
      <c r="L1644" s="10" t="str">
        <f>LEFT(Table1[[#All],[تاریخ]],4)</f>
        <v>1398</v>
      </c>
      <c r="M1644" s="13" t="str">
        <f>Table1[سال]&amp;"-"&amp;Table1[ماه]</f>
        <v>1398-بهمن</v>
      </c>
      <c r="N1644" s="9"/>
    </row>
    <row r="1645" spans="1:14" ht="15.75" x14ac:dyDescent="0.25">
      <c r="A1645" s="17" t="str">
        <f>IF(AND(C1645&gt;='گزارش روزانه'!$F$2,C1645&lt;='گزارش روزانه'!$F$4,J1645='گزارش روزانه'!$D$6),MAX($A$1:A1644)+1,"")</f>
        <v/>
      </c>
      <c r="B1645" s="10">
        <v>1644</v>
      </c>
      <c r="C1645" s="10" t="s">
        <v>1212</v>
      </c>
      <c r="D1645" s="10" t="s">
        <v>1214</v>
      </c>
      <c r="E1645" s="11">
        <v>100305886</v>
      </c>
      <c r="F1645" s="11">
        <v>0</v>
      </c>
      <c r="G1645" s="11">
        <v>431369922</v>
      </c>
      <c r="H16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45" s="10">
        <f>VALUE(IFERROR(MID(Table1[شرح],11,FIND("سهم",Table1[شرح])-11),0))</f>
        <v>11198</v>
      </c>
      <c r="J1645" s="10" t="str">
        <f>IFERROR(MID(Table1[شرح],FIND("سهم",Table1[شرح])+4,FIND("به نرخ",Table1[شرح])-FIND("سهم",Table1[شرح])-5),"")</f>
        <v>گروه سرمایه گذاری میراث فرهنگی(سمگا1)</v>
      </c>
      <c r="K1645" s="10" t="str">
        <f>CHOOSE(MID(Table1[تاریخ],6,2),"فروردین","اردیبهشت","خرداد","تیر","مرداد","شهریور","مهر","آبان","آذر","دی","بهمن","اسفند")</f>
        <v>بهمن</v>
      </c>
      <c r="L1645" s="10" t="str">
        <f>LEFT(Table1[[#All],[تاریخ]],4)</f>
        <v>1398</v>
      </c>
      <c r="M1645" s="13" t="str">
        <f>Table1[سال]&amp;"-"&amp;Table1[ماه]</f>
        <v>1398-بهمن</v>
      </c>
      <c r="N1645" s="9"/>
    </row>
    <row r="1646" spans="1:14" ht="15.75" x14ac:dyDescent="0.25">
      <c r="A1646" s="17" t="str">
        <f>IF(AND(C1646&gt;='گزارش روزانه'!$F$2,C1646&lt;='گزارش روزانه'!$F$4,J1646='گزارش روزانه'!$D$6),MAX($A$1:A1645)+1,"")</f>
        <v/>
      </c>
      <c r="B1646" s="10">
        <v>1645</v>
      </c>
      <c r="C1646" s="10" t="s">
        <v>1212</v>
      </c>
      <c r="D1646" s="10" t="s">
        <v>1215</v>
      </c>
      <c r="E1646" s="11">
        <v>0</v>
      </c>
      <c r="F1646" s="11">
        <v>81279721</v>
      </c>
      <c r="G1646" s="11">
        <v>531675808</v>
      </c>
      <c r="H16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6" s="10">
        <f>VALUE(IFERROR(MID(Table1[شرح],11,FIND("سهم",Table1[شرح])-11),0))</f>
        <v>3000</v>
      </c>
      <c r="J1646" s="10" t="str">
        <f>IFERROR(MID(Table1[شرح],FIND("سهم",Table1[شرح])+4,FIND("به نرخ",Table1[شرح])-FIND("سهم",Table1[شرح])-5),"")</f>
        <v>بورس کالای ایران(کالا1)</v>
      </c>
      <c r="K1646" s="10" t="str">
        <f>CHOOSE(MID(Table1[تاریخ],6,2),"فروردین","اردیبهشت","خرداد","تیر","مرداد","شهریور","مهر","آبان","آذر","دی","بهمن","اسفند")</f>
        <v>بهمن</v>
      </c>
      <c r="L1646" s="10" t="str">
        <f>LEFT(Table1[[#All],[تاریخ]],4)</f>
        <v>1398</v>
      </c>
      <c r="M1646" s="13" t="str">
        <f>Table1[سال]&amp;"-"&amp;Table1[ماه]</f>
        <v>1398-بهمن</v>
      </c>
      <c r="N1646" s="9"/>
    </row>
    <row r="1647" spans="1:14" ht="15.75" x14ac:dyDescent="0.25">
      <c r="A1647" s="17" t="str">
        <f>IF(AND(C1647&gt;='گزارش روزانه'!$F$2,C1647&lt;='گزارش روزانه'!$F$4,J1647='گزارش روزانه'!$D$6),MAX($A$1:A1646)+1,"")</f>
        <v/>
      </c>
      <c r="B1647" s="10">
        <v>1646</v>
      </c>
      <c r="C1647" s="10" t="s">
        <v>1212</v>
      </c>
      <c r="D1647" s="10" t="s">
        <v>1216</v>
      </c>
      <c r="E1647" s="11">
        <v>0</v>
      </c>
      <c r="F1647" s="11">
        <v>948228831</v>
      </c>
      <c r="G1647" s="11">
        <v>450396087</v>
      </c>
      <c r="H16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7" s="10">
        <f>VALUE(IFERROR(MID(Table1[شرح],11,FIND("سهم",Table1[شرح])-11),0))</f>
        <v>35000</v>
      </c>
      <c r="J1647" s="10" t="str">
        <f>IFERROR(MID(Table1[شرح],FIND("سهم",Table1[شرح])+4,FIND("به نرخ",Table1[شرح])-FIND("سهم",Table1[شرح])-5),"")</f>
        <v>بورس کالای ایران(کالا1)</v>
      </c>
      <c r="K1647" s="10" t="str">
        <f>CHOOSE(MID(Table1[تاریخ],6,2),"فروردین","اردیبهشت","خرداد","تیر","مرداد","شهریور","مهر","آبان","آذر","دی","بهمن","اسفند")</f>
        <v>بهمن</v>
      </c>
      <c r="L1647" s="10" t="str">
        <f>LEFT(Table1[[#All],[تاریخ]],4)</f>
        <v>1398</v>
      </c>
      <c r="M1647" s="13" t="str">
        <f>Table1[سال]&amp;"-"&amp;Table1[ماه]</f>
        <v>1398-بهمن</v>
      </c>
      <c r="N1647" s="9"/>
    </row>
    <row r="1648" spans="1:14" ht="15.75" x14ac:dyDescent="0.25">
      <c r="A1648" s="17" t="str">
        <f>IF(AND(C1648&gt;='گزارش روزانه'!$F$2,C1648&lt;='گزارش روزانه'!$F$4,J1648='گزارش روزانه'!$D$6),MAX($A$1:A1647)+1,"")</f>
        <v/>
      </c>
      <c r="B1648" s="10">
        <v>1647</v>
      </c>
      <c r="C1648" s="10" t="s">
        <v>1212</v>
      </c>
      <c r="D1648" s="10" t="s">
        <v>1217</v>
      </c>
      <c r="E1648" s="11">
        <v>0</v>
      </c>
      <c r="F1648" s="11">
        <v>67020121</v>
      </c>
      <c r="G1648" s="11">
        <v>-497832744</v>
      </c>
      <c r="H16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8" s="10">
        <f>VALUE(IFERROR(MID(Table1[شرح],11,FIND("سهم",Table1[شرح])-11),0))</f>
        <v>4800</v>
      </c>
      <c r="J1648" s="10" t="str">
        <f>IFERROR(MID(Table1[شرح],FIND("سهم",Table1[شرح])+4,FIND("به نرخ",Table1[شرح])-FIND("سهم",Table1[شرح])-5),"")</f>
        <v>کشت وصنعت شریف آباد(زشریف1)</v>
      </c>
      <c r="K1648" s="10" t="str">
        <f>CHOOSE(MID(Table1[تاریخ],6,2),"فروردین","اردیبهشت","خرداد","تیر","مرداد","شهریور","مهر","آبان","آذر","دی","بهمن","اسفند")</f>
        <v>بهمن</v>
      </c>
      <c r="L1648" s="10" t="str">
        <f>LEFT(Table1[[#All],[تاریخ]],4)</f>
        <v>1398</v>
      </c>
      <c r="M1648" s="13" t="str">
        <f>Table1[سال]&amp;"-"&amp;Table1[ماه]</f>
        <v>1398-بهمن</v>
      </c>
      <c r="N1648" s="9"/>
    </row>
    <row r="1649" spans="1:14" ht="15.75" x14ac:dyDescent="0.25">
      <c r="A1649" s="17" t="str">
        <f>IF(AND(C1649&gt;='گزارش روزانه'!$F$2,C1649&lt;='گزارش روزانه'!$F$4,J1649='گزارش روزانه'!$D$6),MAX($A$1:A1648)+1,"")</f>
        <v/>
      </c>
      <c r="B1649" s="10">
        <v>1648</v>
      </c>
      <c r="C1649" s="10" t="s">
        <v>1212</v>
      </c>
      <c r="D1649" s="10" t="s">
        <v>1218</v>
      </c>
      <c r="E1649" s="11">
        <v>0</v>
      </c>
      <c r="F1649" s="11">
        <v>60011</v>
      </c>
      <c r="G1649" s="11">
        <v>-564852865</v>
      </c>
      <c r="H16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49" s="10">
        <f>VALUE(IFERROR(MID(Table1[شرح],11,FIND("سهم",Table1[شرح])-11),0))</f>
        <v>100</v>
      </c>
      <c r="J1649" s="10" t="str">
        <f>IFERROR(MID(Table1[شرح],FIND("سهم",Table1[شرح])+4,FIND("به نرخ",Table1[شرح])-FIND("سهم",Table1[شرح])-5),"")</f>
        <v>بانک صادرات ایران(وبصادر1)</v>
      </c>
      <c r="K1649" s="10" t="str">
        <f>CHOOSE(MID(Table1[تاریخ],6,2),"فروردین","اردیبهشت","خرداد","تیر","مرداد","شهریور","مهر","آبان","آذر","دی","بهمن","اسفند")</f>
        <v>بهمن</v>
      </c>
      <c r="L1649" s="10" t="str">
        <f>LEFT(Table1[[#All],[تاریخ]],4)</f>
        <v>1398</v>
      </c>
      <c r="M1649" s="13" t="str">
        <f>Table1[سال]&amp;"-"&amp;Table1[ماه]</f>
        <v>1398-بهمن</v>
      </c>
      <c r="N1649" s="9"/>
    </row>
    <row r="1650" spans="1:14" ht="15.75" x14ac:dyDescent="0.25">
      <c r="A1650" s="17" t="str">
        <f>IF(AND(C1650&gt;='گزارش روزانه'!$F$2,C1650&lt;='گزارش روزانه'!$F$4,J1650='گزارش روزانه'!$D$6),MAX($A$1:A1649)+1,"")</f>
        <v/>
      </c>
      <c r="B1650" s="10">
        <v>1649</v>
      </c>
      <c r="C1650" s="10" t="s">
        <v>1210</v>
      </c>
      <c r="D1650" s="10" t="s">
        <v>1211</v>
      </c>
      <c r="E1650" s="11">
        <v>5077645</v>
      </c>
      <c r="F1650" s="11">
        <v>0</v>
      </c>
      <c r="G1650" s="11">
        <v>120162847</v>
      </c>
      <c r="H16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0" s="10">
        <f>VALUE(IFERROR(MID(Table1[شرح],11,FIND("سهم",Table1[شرح])-11),0))</f>
        <v>150</v>
      </c>
      <c r="J1650" s="10" t="str">
        <f>IFERROR(MID(Table1[شرح],FIND("سهم",Table1[شرح])+4,FIND("به نرخ",Table1[شرح])-FIND("سهم",Table1[شرح])-5),"")</f>
        <v>فرابورس ایران(فرابورس1)</v>
      </c>
      <c r="K1650" s="10" t="str">
        <f>CHOOSE(MID(Table1[تاریخ],6,2),"فروردین","اردیبهشت","خرداد","تیر","مرداد","شهریور","مهر","آبان","آذر","دی","بهمن","اسفند")</f>
        <v>بهمن</v>
      </c>
      <c r="L1650" s="10" t="str">
        <f>LEFT(Table1[[#All],[تاریخ]],4)</f>
        <v>1398</v>
      </c>
      <c r="M1650" s="13" t="str">
        <f>Table1[سال]&amp;"-"&amp;Table1[ماه]</f>
        <v>1398-بهمن</v>
      </c>
      <c r="N1650" s="9"/>
    </row>
    <row r="1651" spans="1:14" ht="15.75" x14ac:dyDescent="0.25">
      <c r="A1651" s="17" t="str">
        <f>IF(AND(C1651&gt;='گزارش روزانه'!$F$2,C1651&lt;='گزارش روزانه'!$F$4,J1651='گزارش روزانه'!$D$6),MAX($A$1:A1650)+1,"")</f>
        <v/>
      </c>
      <c r="B1651" s="10">
        <v>1650</v>
      </c>
      <c r="C1651" s="10" t="s">
        <v>1208</v>
      </c>
      <c r="D1651" s="10" t="s">
        <v>1209</v>
      </c>
      <c r="E1651" s="11">
        <v>60000000</v>
      </c>
      <c r="F1651" s="11">
        <v>0</v>
      </c>
      <c r="G1651" s="11">
        <v>60162847</v>
      </c>
      <c r="H16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651" s="10">
        <f>VALUE(IFERROR(MID(Table1[شرح],11,FIND("سهم",Table1[شرح])-11),0))</f>
        <v>0</v>
      </c>
      <c r="J1651" s="10" t="str">
        <f>IFERROR(MID(Table1[شرح],FIND("سهم",Table1[شرح])+4,FIND("به نرخ",Table1[شرح])-FIND("سهم",Table1[شرح])-5),"")</f>
        <v/>
      </c>
      <c r="K1651" s="10" t="str">
        <f>CHOOSE(MID(Table1[تاریخ],6,2),"فروردین","اردیبهشت","خرداد","تیر","مرداد","شهریور","مهر","آبان","آذر","دی","بهمن","اسفند")</f>
        <v>بهمن</v>
      </c>
      <c r="L1651" s="10" t="str">
        <f>LEFT(Table1[[#All],[تاریخ]],4)</f>
        <v>1398</v>
      </c>
      <c r="M1651" s="13" t="str">
        <f>Table1[سال]&amp;"-"&amp;Table1[ماه]</f>
        <v>1398-بهمن</v>
      </c>
      <c r="N1651" s="9"/>
    </row>
    <row r="1652" spans="1:14" ht="15.75" x14ac:dyDescent="0.25">
      <c r="A1652" s="17" t="str">
        <f>IF(AND(C1652&gt;='گزارش روزانه'!$F$2,C1652&lt;='گزارش روزانه'!$F$4,J1652='گزارش روزانه'!$D$6),MAX($A$1:A1651)+1,"")</f>
        <v/>
      </c>
      <c r="B1652" s="10">
        <v>1651</v>
      </c>
      <c r="C1652" s="10" t="s">
        <v>1206</v>
      </c>
      <c r="D1652" s="10" t="s">
        <v>1207</v>
      </c>
      <c r="E1652" s="11">
        <v>703178</v>
      </c>
      <c r="F1652" s="11">
        <v>0</v>
      </c>
      <c r="G1652" s="11">
        <v>59459669</v>
      </c>
      <c r="H16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2" s="10">
        <f>VALUE(IFERROR(MID(Table1[شرح],11,FIND("سهم",Table1[شرح])-11),0))</f>
        <v>50</v>
      </c>
      <c r="J1652" s="10" t="str">
        <f>IFERROR(MID(Table1[شرح],FIND("سهم",Table1[شرح])+4,FIND("به نرخ",Table1[شرح])-FIND("سهم",Table1[شرح])-5),"")</f>
        <v>ذوب روی اصفهان(فروی1)</v>
      </c>
      <c r="K1652" s="10" t="str">
        <f>CHOOSE(MID(Table1[تاریخ],6,2),"فروردین","اردیبهشت","خرداد","تیر","مرداد","شهریور","مهر","آبان","آذر","دی","بهمن","اسفند")</f>
        <v>بهمن</v>
      </c>
      <c r="L1652" s="10" t="str">
        <f>LEFT(Table1[[#All],[تاریخ]],4)</f>
        <v>1398</v>
      </c>
      <c r="M1652" s="13" t="str">
        <f>Table1[سال]&amp;"-"&amp;Table1[ماه]</f>
        <v>1398-بهمن</v>
      </c>
      <c r="N1652" s="9"/>
    </row>
    <row r="1653" spans="1:14" ht="15.75" x14ac:dyDescent="0.25">
      <c r="A1653" s="17" t="str">
        <f>IF(AND(C1653&gt;='گزارش روزانه'!$F$2,C1653&lt;='گزارش روزانه'!$F$4,J1653='گزارش روزانه'!$D$6),MAX($A$1:A1652)+1,"")</f>
        <v/>
      </c>
      <c r="B1653" s="10">
        <v>1652</v>
      </c>
      <c r="C1653" s="10" t="s">
        <v>1199</v>
      </c>
      <c r="D1653" s="10" t="s">
        <v>1200</v>
      </c>
      <c r="E1653" s="11">
        <v>4943944</v>
      </c>
      <c r="F1653" s="11">
        <v>0</v>
      </c>
      <c r="G1653" s="11">
        <v>-599407343</v>
      </c>
      <c r="H16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3" s="10">
        <f>VALUE(IFERROR(MID(Table1[شرح],11,FIND("سهم",Table1[شرح])-11),0))</f>
        <v>42</v>
      </c>
      <c r="J1653" s="10" t="str">
        <f>IFERROR(MID(Table1[شرح],FIND("سهم",Table1[شرح])+4,FIND("به نرخ",Table1[شرح])-FIND("سهم",Table1[شرح])-5),"")</f>
        <v>آذریت(ساذری1)</v>
      </c>
      <c r="K1653" s="10" t="str">
        <f>CHOOSE(MID(Table1[تاریخ],6,2),"فروردین","اردیبهشت","خرداد","تیر","مرداد","شهریور","مهر","آبان","آذر","دی","بهمن","اسفند")</f>
        <v>بهمن</v>
      </c>
      <c r="L1653" s="10" t="str">
        <f>LEFT(Table1[[#All],[تاریخ]],4)</f>
        <v>1398</v>
      </c>
      <c r="M1653" s="13" t="str">
        <f>Table1[سال]&amp;"-"&amp;Table1[ماه]</f>
        <v>1398-بهمن</v>
      </c>
      <c r="N1653" s="9"/>
    </row>
    <row r="1654" spans="1:14" ht="15.75" x14ac:dyDescent="0.25">
      <c r="A1654" s="17" t="str">
        <f>IF(AND(C1654&gt;='گزارش روزانه'!$F$2,C1654&lt;='گزارش روزانه'!$F$4,J1654='گزارش روزانه'!$D$6),MAX($A$1:A1653)+1,"")</f>
        <v/>
      </c>
      <c r="B1654" s="10">
        <v>1653</v>
      </c>
      <c r="C1654" s="10" t="s">
        <v>1199</v>
      </c>
      <c r="D1654" s="10" t="s">
        <v>1201</v>
      </c>
      <c r="E1654" s="11">
        <v>6827292</v>
      </c>
      <c r="F1654" s="11">
        <v>0</v>
      </c>
      <c r="G1654" s="11">
        <v>-594463399</v>
      </c>
      <c r="H16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4" s="10">
        <f>VALUE(IFERROR(MID(Table1[شرح],11,FIND("سهم",Table1[شرح])-11),0))</f>
        <v>58</v>
      </c>
      <c r="J1654" s="10" t="str">
        <f>IFERROR(MID(Table1[شرح],FIND("سهم",Table1[شرح])+4,FIND("به نرخ",Table1[شرح])-FIND("سهم",Table1[شرح])-5),"")</f>
        <v>آذریت(ساذری1)</v>
      </c>
      <c r="K1654" s="10" t="str">
        <f>CHOOSE(MID(Table1[تاریخ],6,2),"فروردین","اردیبهشت","خرداد","تیر","مرداد","شهریور","مهر","آبان","آذر","دی","بهمن","اسفند")</f>
        <v>بهمن</v>
      </c>
      <c r="L1654" s="10" t="str">
        <f>LEFT(Table1[[#All],[تاریخ]],4)</f>
        <v>1398</v>
      </c>
      <c r="M1654" s="13" t="str">
        <f>Table1[سال]&amp;"-"&amp;Table1[ماه]</f>
        <v>1398-بهمن</v>
      </c>
      <c r="N1654" s="9"/>
    </row>
    <row r="1655" spans="1:14" ht="15.75" x14ac:dyDescent="0.25">
      <c r="A1655" s="17" t="str">
        <f>IF(AND(C1655&gt;='گزارش روزانه'!$F$2,C1655&lt;='گزارش روزانه'!$F$4,J1655='گزارش روزانه'!$D$6),MAX($A$1:A1654)+1,"")</f>
        <v/>
      </c>
      <c r="B1655" s="10">
        <v>1654</v>
      </c>
      <c r="C1655" s="10" t="s">
        <v>1199</v>
      </c>
      <c r="D1655" s="10" t="s">
        <v>1202</v>
      </c>
      <c r="E1655" s="11">
        <v>4701246</v>
      </c>
      <c r="F1655" s="11">
        <v>0</v>
      </c>
      <c r="G1655" s="11">
        <v>-587636107</v>
      </c>
      <c r="H16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5" s="10">
        <f>VALUE(IFERROR(MID(Table1[شرح],11,FIND("سهم",Table1[شرح])-11),0))</f>
        <v>40</v>
      </c>
      <c r="J1655" s="10" t="str">
        <f>IFERROR(MID(Table1[شرح],FIND("سهم",Table1[شرح])+4,FIND("به نرخ",Table1[شرح])-FIND("سهم",Table1[شرح])-5),"")</f>
        <v>آذریت(ساذری1)</v>
      </c>
      <c r="K1655" s="10" t="str">
        <f>CHOOSE(MID(Table1[تاریخ],6,2),"فروردین","اردیبهشت","خرداد","تیر","مرداد","شهریور","مهر","آبان","آذر","دی","بهمن","اسفند")</f>
        <v>بهمن</v>
      </c>
      <c r="L1655" s="10" t="str">
        <f>LEFT(Table1[[#All],[تاریخ]],4)</f>
        <v>1398</v>
      </c>
      <c r="M1655" s="13" t="str">
        <f>Table1[سال]&amp;"-"&amp;Table1[ماه]</f>
        <v>1398-بهمن</v>
      </c>
      <c r="N1655" s="9"/>
    </row>
    <row r="1656" spans="1:14" ht="15.75" x14ac:dyDescent="0.25">
      <c r="A1656" s="17" t="str">
        <f>IF(AND(C1656&gt;='گزارش روزانه'!$F$2,C1656&lt;='گزارش روزانه'!$F$4,J1656='گزارش روزانه'!$D$6),MAX($A$1:A1655)+1,"")</f>
        <v/>
      </c>
      <c r="B1656" s="10">
        <v>1655</v>
      </c>
      <c r="C1656" s="10" t="s">
        <v>1199</v>
      </c>
      <c r="D1656" s="10" t="s">
        <v>1203</v>
      </c>
      <c r="E1656" s="11">
        <v>361860328</v>
      </c>
      <c r="F1656" s="11">
        <v>0</v>
      </c>
      <c r="G1656" s="11">
        <v>-582934861</v>
      </c>
      <c r="H16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6" s="10">
        <f>VALUE(IFERROR(MID(Table1[شرح],11,FIND("سهم",Table1[شرح])-11),0))</f>
        <v>29420</v>
      </c>
      <c r="J1656" s="10" t="str">
        <f>IFERROR(MID(Table1[شرح],FIND("سهم",Table1[شرح])+4,FIND("به نرخ",Table1[شرح])-FIND("سهم",Table1[شرح])-5),"")</f>
        <v>سیمان غرب(سغرب1)</v>
      </c>
      <c r="K1656" s="10" t="str">
        <f>CHOOSE(MID(Table1[تاریخ],6,2),"فروردین","اردیبهشت","خرداد","تیر","مرداد","شهریور","مهر","آبان","آذر","دی","بهمن","اسفند")</f>
        <v>بهمن</v>
      </c>
      <c r="L1656" s="10" t="str">
        <f>LEFT(Table1[[#All],[تاریخ]],4)</f>
        <v>1398</v>
      </c>
      <c r="M1656" s="13" t="str">
        <f>Table1[سال]&amp;"-"&amp;Table1[ماه]</f>
        <v>1398-بهمن</v>
      </c>
      <c r="N1656" s="9"/>
    </row>
    <row r="1657" spans="1:14" ht="15.75" x14ac:dyDescent="0.25">
      <c r="A1657" s="17" t="str">
        <f>IF(AND(C1657&gt;='گزارش روزانه'!$F$2,C1657&lt;='گزارش روزانه'!$F$4,J1657='گزارش روزانه'!$D$6),MAX($A$1:A1656)+1,"")</f>
        <v/>
      </c>
      <c r="B1657" s="10">
        <v>1656</v>
      </c>
      <c r="C1657" s="10" t="s">
        <v>1199</v>
      </c>
      <c r="D1657" s="10" t="s">
        <v>1204</v>
      </c>
      <c r="E1657" s="11">
        <v>257967422</v>
      </c>
      <c r="F1657" s="11">
        <v>0</v>
      </c>
      <c r="G1657" s="11">
        <v>-221074533</v>
      </c>
      <c r="H16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7" s="10">
        <f>VALUE(IFERROR(MID(Table1[شرح],11,FIND("سهم",Table1[شرح])-11),0))</f>
        <v>16460</v>
      </c>
      <c r="J1657" s="10" t="str">
        <f>IFERROR(MID(Table1[شرح],FIND("سهم",Table1[شرح])+4,FIND("به نرخ",Table1[شرح])-FIND("سهم",Table1[شرح])-5),"")</f>
        <v>مهندسی نصیرماشین(خنصیر1)</v>
      </c>
      <c r="K1657" s="10" t="str">
        <f>CHOOSE(MID(Table1[تاریخ],6,2),"فروردین","اردیبهشت","خرداد","تیر","مرداد","شهریور","مهر","آبان","آذر","دی","بهمن","اسفند")</f>
        <v>بهمن</v>
      </c>
      <c r="L1657" s="10" t="str">
        <f>LEFT(Table1[[#All],[تاریخ]],4)</f>
        <v>1398</v>
      </c>
      <c r="M1657" s="13" t="str">
        <f>Table1[سال]&amp;"-"&amp;Table1[ماه]</f>
        <v>1398-بهمن</v>
      </c>
      <c r="N1657" s="9"/>
    </row>
    <row r="1658" spans="1:14" ht="15.75" x14ac:dyDescent="0.25">
      <c r="A1658" s="17" t="str">
        <f>IF(AND(C1658&gt;='گزارش روزانه'!$F$2,C1658&lt;='گزارش روزانه'!$F$4,J1658='گزارش روزانه'!$D$6),MAX($A$1:A1657)+1,"")</f>
        <v/>
      </c>
      <c r="B1658" s="10">
        <v>1657</v>
      </c>
      <c r="C1658" s="10" t="s">
        <v>1199</v>
      </c>
      <c r="D1658" s="10" t="s">
        <v>1205</v>
      </c>
      <c r="E1658" s="11">
        <v>22566780</v>
      </c>
      <c r="F1658" s="11">
        <v>0</v>
      </c>
      <c r="G1658" s="11">
        <v>36892889</v>
      </c>
      <c r="H16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8" s="10">
        <f>VALUE(IFERROR(MID(Table1[شرح],11,FIND("سهم",Table1[شرح])-11),0))</f>
        <v>1440</v>
      </c>
      <c r="J1658" s="10" t="str">
        <f>IFERROR(MID(Table1[شرح],FIND("سهم",Table1[شرح])+4,FIND("به نرخ",Table1[شرح])-FIND("سهم",Table1[شرح])-5),"")</f>
        <v>مهندسی نصیرماشین(خنصیر1)</v>
      </c>
      <c r="K1658" s="10" t="str">
        <f>CHOOSE(MID(Table1[تاریخ],6,2),"فروردین","اردیبهشت","خرداد","تیر","مرداد","شهریور","مهر","آبان","آذر","دی","بهمن","اسفند")</f>
        <v>بهمن</v>
      </c>
      <c r="L1658" s="10" t="str">
        <f>LEFT(Table1[[#All],[تاریخ]],4)</f>
        <v>1398</v>
      </c>
      <c r="M1658" s="13" t="str">
        <f>Table1[سال]&amp;"-"&amp;Table1[ماه]</f>
        <v>1398-بهمن</v>
      </c>
      <c r="N1658" s="9"/>
    </row>
    <row r="1659" spans="1:14" ht="15.75" x14ac:dyDescent="0.25">
      <c r="A1659" s="17" t="str">
        <f>IF(AND(C1659&gt;='گزارش روزانه'!$F$2,C1659&lt;='گزارش روزانه'!$F$4,J1659='گزارش روزانه'!$D$6),MAX($A$1:A1658)+1,"")</f>
        <v/>
      </c>
      <c r="B1659" s="10">
        <v>1658</v>
      </c>
      <c r="C1659" s="10" t="s">
        <v>1197</v>
      </c>
      <c r="D1659" s="10" t="s">
        <v>1198</v>
      </c>
      <c r="E1659" s="11">
        <v>563043</v>
      </c>
      <c r="F1659" s="11">
        <v>0</v>
      </c>
      <c r="G1659" s="11">
        <v>-599970386</v>
      </c>
      <c r="H16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59" s="10">
        <f>VALUE(IFERROR(MID(Table1[شرح],11,FIND("سهم",Table1[شرح])-11),0))</f>
        <v>19</v>
      </c>
      <c r="J1659" s="10" t="str">
        <f>IFERROR(MID(Table1[شرح],FIND("سهم",Table1[شرح])+4,FIND("به نرخ",Table1[شرح])-FIND("سهم",Table1[شرح])-5),"")</f>
        <v>کلر پارس(کلر1)</v>
      </c>
      <c r="K1659" s="10" t="str">
        <f>CHOOSE(MID(Table1[تاریخ],6,2),"فروردین","اردیبهشت","خرداد","تیر","مرداد","شهریور","مهر","آبان","آذر","دی","بهمن","اسفند")</f>
        <v>بهمن</v>
      </c>
      <c r="L1659" s="10" t="str">
        <f>LEFT(Table1[[#All],[تاریخ]],4)</f>
        <v>1398</v>
      </c>
      <c r="M1659" s="13" t="str">
        <f>Table1[سال]&amp;"-"&amp;Table1[ماه]</f>
        <v>1398-بهمن</v>
      </c>
      <c r="N1659" s="9"/>
    </row>
    <row r="1660" spans="1:14" ht="15.75" x14ac:dyDescent="0.25">
      <c r="A1660" s="17" t="str">
        <f>IF(AND(C1660&gt;='گزارش روزانه'!$F$2,C1660&lt;='گزارش روزانه'!$F$4,J1660='گزارش روزانه'!$D$6),MAX($A$1:A1659)+1,"")</f>
        <v/>
      </c>
      <c r="B1660" s="10">
        <v>1659</v>
      </c>
      <c r="C1660" s="10" t="s">
        <v>1170</v>
      </c>
      <c r="D1660" s="10" t="s">
        <v>1171</v>
      </c>
      <c r="E1660" s="11">
        <v>2085046</v>
      </c>
      <c r="F1660" s="11">
        <v>0</v>
      </c>
      <c r="G1660" s="11">
        <v>795564491</v>
      </c>
      <c r="H16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0" s="10">
        <f>VALUE(IFERROR(MID(Table1[شرح],11,FIND("سهم",Table1[شرح])-11),0))</f>
        <v>369</v>
      </c>
      <c r="J1660" s="10" t="str">
        <f>IFERROR(MID(Table1[شرح],FIND("سهم",Table1[شرح])+4,FIND("به نرخ",Table1[شرح])-FIND("سهم",Table1[شرح])-5),"")</f>
        <v>گروه توسعه مالی مهر آیندگان(ومهان1)</v>
      </c>
      <c r="K1660" s="10" t="str">
        <f>CHOOSE(MID(Table1[تاریخ],6,2),"فروردین","اردیبهشت","خرداد","تیر","مرداد","شهریور","مهر","آبان","آذر","دی","بهمن","اسفند")</f>
        <v>بهمن</v>
      </c>
      <c r="L1660" s="10" t="str">
        <f>LEFT(Table1[[#All],[تاریخ]],4)</f>
        <v>1398</v>
      </c>
      <c r="M1660" s="13" t="str">
        <f>Table1[سال]&amp;"-"&amp;Table1[ماه]</f>
        <v>1398-بهمن</v>
      </c>
      <c r="N1660" s="9"/>
    </row>
    <row r="1661" spans="1:14" ht="15.75" x14ac:dyDescent="0.25">
      <c r="A1661" s="17" t="str">
        <f>IF(AND(C1661&gt;='گزارش روزانه'!$F$2,C1661&lt;='گزارش روزانه'!$F$4,J1661='گزارش روزانه'!$D$6),MAX($A$1:A1660)+1,"")</f>
        <v/>
      </c>
      <c r="B1661" s="10">
        <v>1660</v>
      </c>
      <c r="C1661" s="10" t="s">
        <v>1170</v>
      </c>
      <c r="D1661" s="10" t="s">
        <v>1172</v>
      </c>
      <c r="E1661" s="11">
        <v>135706439</v>
      </c>
      <c r="F1661" s="11">
        <v>0</v>
      </c>
      <c r="G1661" s="11">
        <v>797649537</v>
      </c>
      <c r="H16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1" s="10">
        <f>VALUE(IFERROR(MID(Table1[شرح],11,FIND("سهم",Table1[شرح])-11),0))</f>
        <v>14865</v>
      </c>
      <c r="J1661" s="10" t="str">
        <f>IFERROR(MID(Table1[شرح],FIND("سهم",Table1[شرح])+4,FIND("به نرخ",Table1[شرح])-FIND("سهم",Table1[شرح])-5),"")</f>
        <v>ریل سیر کوثر(حسیر1)</v>
      </c>
      <c r="K1661" s="10" t="str">
        <f>CHOOSE(MID(Table1[تاریخ],6,2),"فروردین","اردیبهشت","خرداد","تیر","مرداد","شهریور","مهر","آبان","آذر","دی","بهمن","اسفند")</f>
        <v>بهمن</v>
      </c>
      <c r="L1661" s="10" t="str">
        <f>LEFT(Table1[[#All],[تاریخ]],4)</f>
        <v>1398</v>
      </c>
      <c r="M1661" s="13" t="str">
        <f>Table1[سال]&amp;"-"&amp;Table1[ماه]</f>
        <v>1398-بهمن</v>
      </c>
      <c r="N1661" s="9"/>
    </row>
    <row r="1662" spans="1:14" ht="15.75" x14ac:dyDescent="0.25">
      <c r="A1662" s="17" t="str">
        <f>IF(AND(C1662&gt;='گزارش روزانه'!$F$2,C1662&lt;='گزارش روزانه'!$F$4,J1662='گزارش روزانه'!$D$6),MAX($A$1:A1661)+1,"")</f>
        <v/>
      </c>
      <c r="B1662" s="10">
        <v>1661</v>
      </c>
      <c r="C1662" s="10" t="s">
        <v>1170</v>
      </c>
      <c r="D1662" s="10" t="s">
        <v>1173</v>
      </c>
      <c r="E1662" s="11">
        <v>137593596</v>
      </c>
      <c r="F1662" s="11">
        <v>0</v>
      </c>
      <c r="G1662" s="11">
        <v>933355976</v>
      </c>
      <c r="H16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2" s="10">
        <f>VALUE(IFERROR(MID(Table1[شرح],11,FIND("سهم",Table1[شرح])-11),0))</f>
        <v>15135</v>
      </c>
      <c r="J1662" s="10" t="str">
        <f>IFERROR(MID(Table1[شرح],FIND("سهم",Table1[شرح])+4,FIND("به نرخ",Table1[شرح])-FIND("سهم",Table1[شرح])-5),"")</f>
        <v>ریل سیر کوثر(حسیر1)</v>
      </c>
      <c r="K1662" s="10" t="str">
        <f>CHOOSE(MID(Table1[تاریخ],6,2),"فروردین","اردیبهشت","خرداد","تیر","مرداد","شهریور","مهر","آبان","آذر","دی","بهمن","اسفند")</f>
        <v>بهمن</v>
      </c>
      <c r="L1662" s="10" t="str">
        <f>LEFT(Table1[[#All],[تاریخ]],4)</f>
        <v>1398</v>
      </c>
      <c r="M1662" s="13" t="str">
        <f>Table1[سال]&amp;"-"&amp;Table1[ماه]</f>
        <v>1398-بهمن</v>
      </c>
      <c r="N1662" s="9"/>
    </row>
    <row r="1663" spans="1:14" ht="15.75" x14ac:dyDescent="0.25">
      <c r="A1663" s="17" t="str">
        <f>IF(AND(C1663&gt;='گزارش روزانه'!$F$2,C1663&lt;='گزارش روزانه'!$F$4,J1663='گزارش روزانه'!$D$6),MAX($A$1:A1662)+1,"")</f>
        <v/>
      </c>
      <c r="B1663" s="10">
        <v>1662</v>
      </c>
      <c r="C1663" s="10" t="s">
        <v>1170</v>
      </c>
      <c r="D1663" s="10" t="s">
        <v>1174</v>
      </c>
      <c r="E1663" s="11">
        <v>342705</v>
      </c>
      <c r="F1663" s="11">
        <v>0</v>
      </c>
      <c r="G1663" s="11">
        <v>1070949572</v>
      </c>
      <c r="H16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3" s="10">
        <f>VALUE(IFERROR(MID(Table1[شرح],11,FIND("سهم",Table1[شرح])-11),0))</f>
        <v>38</v>
      </c>
      <c r="J1663" s="10" t="str">
        <f>IFERROR(MID(Table1[شرح],FIND("سهم",Table1[شرح])+4,FIND("به نرخ",Table1[شرح])-FIND("سهم",Table1[شرح])-5),"")</f>
        <v>ریل سیر کوثر(حسیر1)</v>
      </c>
      <c r="K1663" s="10" t="str">
        <f>CHOOSE(MID(Table1[تاریخ],6,2),"فروردین","اردیبهشت","خرداد","تیر","مرداد","شهریور","مهر","آبان","آذر","دی","بهمن","اسفند")</f>
        <v>بهمن</v>
      </c>
      <c r="L1663" s="10" t="str">
        <f>LEFT(Table1[[#All],[تاریخ]],4)</f>
        <v>1398</v>
      </c>
      <c r="M1663" s="13" t="str">
        <f>Table1[سال]&amp;"-"&amp;Table1[ماه]</f>
        <v>1398-بهمن</v>
      </c>
      <c r="N1663" s="9"/>
    </row>
    <row r="1664" spans="1:14" ht="15.75" x14ac:dyDescent="0.25">
      <c r="A1664" s="17" t="str">
        <f>IF(AND(C1664&gt;='گزارش روزانه'!$F$2,C1664&lt;='گزارش روزانه'!$F$4,J1664='گزارش روزانه'!$D$6),MAX($A$1:A1663)+1,"")</f>
        <v/>
      </c>
      <c r="B1664" s="10">
        <v>1663</v>
      </c>
      <c r="C1664" s="10" t="s">
        <v>1170</v>
      </c>
      <c r="D1664" s="10" t="s">
        <v>1175</v>
      </c>
      <c r="E1664" s="11">
        <v>144264</v>
      </c>
      <c r="F1664" s="11">
        <v>0</v>
      </c>
      <c r="G1664" s="11">
        <v>1071292277</v>
      </c>
      <c r="H16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4" s="10">
        <f>VALUE(IFERROR(MID(Table1[شرح],11,FIND("سهم",Table1[شرح])-11),0))</f>
        <v>16</v>
      </c>
      <c r="J1664" s="10" t="str">
        <f>IFERROR(MID(Table1[شرح],FIND("سهم",Table1[شرح])+4,FIND("به نرخ",Table1[شرح])-FIND("سهم",Table1[شرح])-5),"")</f>
        <v>ریل سیر کوثر(حسیر1)</v>
      </c>
      <c r="K1664" s="10" t="str">
        <f>CHOOSE(MID(Table1[تاریخ],6,2),"فروردین","اردیبهشت","خرداد","تیر","مرداد","شهریور","مهر","آبان","آذر","دی","بهمن","اسفند")</f>
        <v>بهمن</v>
      </c>
      <c r="L1664" s="10" t="str">
        <f>LEFT(Table1[[#All],[تاریخ]],4)</f>
        <v>1398</v>
      </c>
      <c r="M1664" s="13" t="str">
        <f>Table1[سال]&amp;"-"&amp;Table1[ماه]</f>
        <v>1398-بهمن</v>
      </c>
      <c r="N1664" s="9"/>
    </row>
    <row r="1665" spans="1:14" ht="15.75" x14ac:dyDescent="0.25">
      <c r="A1665" s="17" t="str">
        <f>IF(AND(C1665&gt;='گزارش روزانه'!$F$2,C1665&lt;='گزارش روزانه'!$F$4,J1665='گزارش روزانه'!$D$6),MAX($A$1:A1664)+1,"")</f>
        <v/>
      </c>
      <c r="B1665" s="10">
        <v>1664</v>
      </c>
      <c r="C1665" s="10" t="s">
        <v>1170</v>
      </c>
      <c r="D1665" s="10" t="s">
        <v>1176</v>
      </c>
      <c r="E1665" s="11">
        <v>7807634</v>
      </c>
      <c r="F1665" s="11">
        <v>0</v>
      </c>
      <c r="G1665" s="11">
        <v>1071436541</v>
      </c>
      <c r="H16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5" s="10">
        <f>VALUE(IFERROR(MID(Table1[شرح],11,FIND("سهم",Table1[شرح])-11),0))</f>
        <v>866</v>
      </c>
      <c r="J1665" s="10" t="str">
        <f>IFERROR(MID(Table1[شرح],FIND("سهم",Table1[شرح])+4,FIND("به نرخ",Table1[شرح])-FIND("سهم",Table1[شرح])-5),"")</f>
        <v>ریل سیر کوثر(حسیر1)</v>
      </c>
      <c r="K1665" s="10" t="str">
        <f>CHOOSE(MID(Table1[تاریخ],6,2),"فروردین","اردیبهشت","خرداد","تیر","مرداد","شهریور","مهر","آبان","آذر","دی","بهمن","اسفند")</f>
        <v>بهمن</v>
      </c>
      <c r="L1665" s="10" t="str">
        <f>LEFT(Table1[[#All],[تاریخ]],4)</f>
        <v>1398</v>
      </c>
      <c r="M1665" s="13" t="str">
        <f>Table1[سال]&amp;"-"&amp;Table1[ماه]</f>
        <v>1398-بهمن</v>
      </c>
      <c r="N1665" s="9"/>
    </row>
    <row r="1666" spans="1:14" ht="15.75" x14ac:dyDescent="0.25">
      <c r="A1666" s="17" t="str">
        <f>IF(AND(C1666&gt;='گزارش روزانه'!$F$2,C1666&lt;='گزارش روزانه'!$F$4,J1666='گزارش روزانه'!$D$6),MAX($A$1:A1665)+1,"")</f>
        <v/>
      </c>
      <c r="B1666" s="10">
        <v>1665</v>
      </c>
      <c r="C1666" s="10" t="s">
        <v>1170</v>
      </c>
      <c r="D1666" s="10" t="s">
        <v>1177</v>
      </c>
      <c r="E1666" s="11">
        <v>63096160</v>
      </c>
      <c r="F1666" s="11">
        <v>0</v>
      </c>
      <c r="G1666" s="11">
        <v>1079244175</v>
      </c>
      <c r="H16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6" s="10">
        <f>VALUE(IFERROR(MID(Table1[شرح],11,FIND("سهم",Table1[شرح])-11),0))</f>
        <v>7000</v>
      </c>
      <c r="J1666" s="10" t="str">
        <f>IFERROR(MID(Table1[شرح],FIND("سهم",Table1[شرح])+4,FIND("به نرخ",Table1[شرح])-FIND("سهم",Table1[شرح])-5),"")</f>
        <v>ریل سیر کوثر(حسیر1)</v>
      </c>
      <c r="K1666" s="10" t="str">
        <f>CHOOSE(MID(Table1[تاریخ],6,2),"فروردین","اردیبهشت","خرداد","تیر","مرداد","شهریور","مهر","آبان","آذر","دی","بهمن","اسفند")</f>
        <v>بهمن</v>
      </c>
      <c r="L1666" s="10" t="str">
        <f>LEFT(Table1[[#All],[تاریخ]],4)</f>
        <v>1398</v>
      </c>
      <c r="M1666" s="13" t="str">
        <f>Table1[سال]&amp;"-"&amp;Table1[ماه]</f>
        <v>1398-بهمن</v>
      </c>
      <c r="N1666" s="9"/>
    </row>
    <row r="1667" spans="1:14" ht="15.75" x14ac:dyDescent="0.25">
      <c r="A1667" s="17" t="str">
        <f>IF(AND(C1667&gt;='گزارش روزانه'!$F$2,C1667&lt;='گزارش روزانه'!$F$4,J1667='گزارش روزانه'!$D$6),MAX($A$1:A1666)+1,"")</f>
        <v/>
      </c>
      <c r="B1667" s="10">
        <v>1666</v>
      </c>
      <c r="C1667" s="10" t="s">
        <v>1170</v>
      </c>
      <c r="D1667" s="10" t="s">
        <v>1178</v>
      </c>
      <c r="E1667" s="11">
        <v>90122</v>
      </c>
      <c r="F1667" s="11">
        <v>0</v>
      </c>
      <c r="G1667" s="11">
        <v>1142340335</v>
      </c>
      <c r="H16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7" s="10">
        <f>VALUE(IFERROR(MID(Table1[شرح],11,FIND("سهم",Table1[شرح])-11),0))</f>
        <v>10</v>
      </c>
      <c r="J1667" s="10" t="str">
        <f>IFERROR(MID(Table1[شرح],FIND("سهم",Table1[شرح])+4,FIND("به نرخ",Table1[شرح])-FIND("سهم",Table1[شرح])-5),"")</f>
        <v>ریل سیر کوثر(حسیر1)</v>
      </c>
      <c r="K1667" s="10" t="str">
        <f>CHOOSE(MID(Table1[تاریخ],6,2),"فروردین","اردیبهشت","خرداد","تیر","مرداد","شهریور","مهر","آبان","آذر","دی","بهمن","اسفند")</f>
        <v>بهمن</v>
      </c>
      <c r="L1667" s="10" t="str">
        <f>LEFT(Table1[[#All],[تاریخ]],4)</f>
        <v>1398</v>
      </c>
      <c r="M1667" s="13" t="str">
        <f>Table1[سال]&amp;"-"&amp;Table1[ماه]</f>
        <v>1398-بهمن</v>
      </c>
      <c r="N1667" s="9"/>
    </row>
    <row r="1668" spans="1:14" ht="15.75" x14ac:dyDescent="0.25">
      <c r="A1668" s="17" t="str">
        <f>IF(AND(C1668&gt;='گزارش روزانه'!$F$2,C1668&lt;='گزارش روزانه'!$F$4,J1668='گزارش روزانه'!$D$6),MAX($A$1:A1667)+1,"")</f>
        <v/>
      </c>
      <c r="B1668" s="10">
        <v>1667</v>
      </c>
      <c r="C1668" s="10" t="s">
        <v>1170</v>
      </c>
      <c r="D1668" s="10" t="s">
        <v>1179</v>
      </c>
      <c r="E1668" s="11">
        <v>110281230</v>
      </c>
      <c r="F1668" s="11">
        <v>0</v>
      </c>
      <c r="G1668" s="11">
        <v>1142430457</v>
      </c>
      <c r="H16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8" s="10">
        <f>VALUE(IFERROR(MID(Table1[شرح],11,FIND("سهم",Table1[شرح])-11),0))</f>
        <v>15939</v>
      </c>
      <c r="J1668" s="10" t="str">
        <f>IFERROR(MID(Table1[شرح],FIND("سهم",Table1[شرح])+4,FIND("به نرخ",Table1[شرح])-FIND("سهم",Table1[شرح])-5),"")</f>
        <v>پالایش نفت تهران(شتران1)</v>
      </c>
      <c r="K1668" s="10" t="str">
        <f>CHOOSE(MID(Table1[تاریخ],6,2),"فروردین","اردیبهشت","خرداد","تیر","مرداد","شهریور","مهر","آبان","آذر","دی","بهمن","اسفند")</f>
        <v>بهمن</v>
      </c>
      <c r="L1668" s="10" t="str">
        <f>LEFT(Table1[[#All],[تاریخ]],4)</f>
        <v>1398</v>
      </c>
      <c r="M1668" s="13" t="str">
        <f>Table1[سال]&amp;"-"&amp;Table1[ماه]</f>
        <v>1398-بهمن</v>
      </c>
      <c r="N1668" s="9"/>
    </row>
    <row r="1669" spans="1:14" ht="15.75" x14ac:dyDescent="0.25">
      <c r="A1669" s="17" t="str">
        <f>IF(AND(C1669&gt;='گزارش روزانه'!$F$2,C1669&lt;='گزارش روزانه'!$F$4,J1669='گزارش روزانه'!$D$6),MAX($A$1:A1668)+1,"")</f>
        <v/>
      </c>
      <c r="B1669" s="10">
        <v>1668</v>
      </c>
      <c r="C1669" s="10" t="s">
        <v>1170</v>
      </c>
      <c r="D1669" s="10" t="s">
        <v>1180</v>
      </c>
      <c r="E1669" s="11">
        <v>21166619</v>
      </c>
      <c r="F1669" s="11">
        <v>0</v>
      </c>
      <c r="G1669" s="11">
        <v>1252711687</v>
      </c>
      <c r="H16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69" s="10">
        <f>VALUE(IFERROR(MID(Table1[شرح],11,FIND("سهم",Table1[شرح])-11),0))</f>
        <v>3061</v>
      </c>
      <c r="J1669" s="10" t="str">
        <f>IFERROR(MID(Table1[شرح],FIND("سهم",Table1[شرح])+4,FIND("به نرخ",Table1[شرح])-FIND("سهم",Table1[شرح])-5),"")</f>
        <v>پالایش نفت تهران(شتران1)</v>
      </c>
      <c r="K1669" s="10" t="str">
        <f>CHOOSE(MID(Table1[تاریخ],6,2),"فروردین","اردیبهشت","خرداد","تیر","مرداد","شهریور","مهر","آبان","آذر","دی","بهمن","اسفند")</f>
        <v>بهمن</v>
      </c>
      <c r="L1669" s="10" t="str">
        <f>LEFT(Table1[[#All],[تاریخ]],4)</f>
        <v>1398</v>
      </c>
      <c r="M1669" s="13" t="str">
        <f>Table1[سال]&amp;"-"&amp;Table1[ماه]</f>
        <v>1398-بهمن</v>
      </c>
      <c r="N1669" s="9"/>
    </row>
    <row r="1670" spans="1:14" ht="15.75" x14ac:dyDescent="0.25">
      <c r="A1670" s="17" t="str">
        <f>IF(AND(C1670&gt;='گزارش روزانه'!$F$2,C1670&lt;='گزارش روزانه'!$F$4,J1670='گزارش روزانه'!$D$6),MAX($A$1:A1669)+1,"")</f>
        <v/>
      </c>
      <c r="B1670" s="10">
        <v>1669</v>
      </c>
      <c r="C1670" s="10" t="s">
        <v>1170</v>
      </c>
      <c r="D1670" s="10" t="s">
        <v>1181</v>
      </c>
      <c r="E1670" s="11">
        <v>6912925</v>
      </c>
      <c r="F1670" s="11">
        <v>0</v>
      </c>
      <c r="G1670" s="11">
        <v>1273878306</v>
      </c>
      <c r="H16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70" s="10">
        <f>VALUE(IFERROR(MID(Table1[شرح],11,FIND("سهم",Table1[شرح])-11),0))</f>
        <v>1000</v>
      </c>
      <c r="J1670" s="10" t="str">
        <f>IFERROR(MID(Table1[شرح],FIND("سهم",Table1[شرح])+4,FIND("به نرخ",Table1[شرح])-FIND("سهم",Table1[شرح])-5),"")</f>
        <v>پالایش نفت تهران(شتران1)</v>
      </c>
      <c r="K1670" s="10" t="str">
        <f>CHOOSE(MID(Table1[تاریخ],6,2),"فروردین","اردیبهشت","خرداد","تیر","مرداد","شهریور","مهر","آبان","آذر","دی","بهمن","اسفند")</f>
        <v>بهمن</v>
      </c>
      <c r="L1670" s="10" t="str">
        <f>LEFT(Table1[[#All],[تاریخ]],4)</f>
        <v>1398</v>
      </c>
      <c r="M1670" s="13" t="str">
        <f>Table1[سال]&amp;"-"&amp;Table1[ماه]</f>
        <v>1398-بهمن</v>
      </c>
      <c r="N1670" s="9"/>
    </row>
    <row r="1671" spans="1:14" ht="15.75" x14ac:dyDescent="0.25">
      <c r="A1671" s="17" t="str">
        <f>IF(AND(C1671&gt;='گزارش روزانه'!$F$2,C1671&lt;='گزارش روزانه'!$F$4,J1671='گزارش روزانه'!$D$6),MAX($A$1:A1670)+1,"")</f>
        <v/>
      </c>
      <c r="B1671" s="10">
        <v>1670</v>
      </c>
      <c r="C1671" s="10" t="s">
        <v>1170</v>
      </c>
      <c r="D1671" s="10" t="s">
        <v>1182</v>
      </c>
      <c r="E1671" s="11">
        <v>393979604</v>
      </c>
      <c r="F1671" s="11">
        <v>0</v>
      </c>
      <c r="G1671" s="11">
        <v>1280791231</v>
      </c>
      <c r="H16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71" s="10">
        <f>VALUE(IFERROR(MID(Table1[شرح],11,FIND("سهم",Table1[شرح])-11),0))</f>
        <v>57000</v>
      </c>
      <c r="J1671" s="10" t="str">
        <f>IFERROR(MID(Table1[شرح],FIND("سهم",Table1[شرح])+4,FIND("به نرخ",Table1[شرح])-FIND("سهم",Table1[شرح])-5),"")</f>
        <v>پالایش نفت تهران(شتران1)</v>
      </c>
      <c r="K1671" s="10" t="str">
        <f>CHOOSE(MID(Table1[تاریخ],6,2),"فروردین","اردیبهشت","خرداد","تیر","مرداد","شهریور","مهر","آبان","آذر","دی","بهمن","اسفند")</f>
        <v>بهمن</v>
      </c>
      <c r="L1671" s="10" t="str">
        <f>LEFT(Table1[[#All],[تاریخ]],4)</f>
        <v>1398</v>
      </c>
      <c r="M1671" s="13" t="str">
        <f>Table1[سال]&amp;"-"&amp;Table1[ماه]</f>
        <v>1398-بهمن</v>
      </c>
      <c r="N1671" s="9"/>
    </row>
    <row r="1672" spans="1:14" ht="15.75" x14ac:dyDescent="0.25">
      <c r="A1672" s="17" t="str">
        <f>IF(AND(C1672&gt;='گزارش روزانه'!$F$2,C1672&lt;='گزارش روزانه'!$F$4,J1672='گزارش روزانه'!$D$6),MAX($A$1:A1671)+1,"")</f>
        <v/>
      </c>
      <c r="B1672" s="10">
        <v>1671</v>
      </c>
      <c r="C1672" s="10" t="s">
        <v>1170</v>
      </c>
      <c r="D1672" s="10" t="s">
        <v>1183</v>
      </c>
      <c r="E1672" s="11">
        <v>27643671</v>
      </c>
      <c r="F1672" s="11">
        <v>0</v>
      </c>
      <c r="G1672" s="11">
        <v>1674770835</v>
      </c>
      <c r="H16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72" s="10">
        <f>VALUE(IFERROR(MID(Table1[شرح],11,FIND("سهم",Table1[شرح])-11),0))</f>
        <v>4000</v>
      </c>
      <c r="J1672" s="10" t="str">
        <f>IFERROR(MID(Table1[شرح],FIND("سهم",Table1[شرح])+4,FIND("به نرخ",Table1[شرح])-FIND("سهم",Table1[شرح])-5),"")</f>
        <v>پالایش نفت تهران(شتران1)</v>
      </c>
      <c r="K1672" s="10" t="str">
        <f>CHOOSE(MID(Table1[تاریخ],6,2),"فروردین","اردیبهشت","خرداد","تیر","مرداد","شهریور","مهر","آبان","آذر","دی","بهمن","اسفند")</f>
        <v>بهمن</v>
      </c>
      <c r="L1672" s="10" t="str">
        <f>LEFT(Table1[[#All],[تاریخ]],4)</f>
        <v>1398</v>
      </c>
      <c r="M1672" s="13" t="str">
        <f>Table1[سال]&amp;"-"&amp;Table1[ماه]</f>
        <v>1398-بهمن</v>
      </c>
      <c r="N1672" s="9"/>
    </row>
    <row r="1673" spans="1:14" ht="15.75" x14ac:dyDescent="0.25">
      <c r="A1673" s="17" t="str">
        <f>IF(AND(C1673&gt;='گزارش روزانه'!$F$2,C1673&lt;='گزارش روزانه'!$F$4,J1673='گزارش روزانه'!$D$6),MAX($A$1:A1672)+1,"")</f>
        <v/>
      </c>
      <c r="B1673" s="10">
        <v>1672</v>
      </c>
      <c r="C1673" s="10" t="s">
        <v>1170</v>
      </c>
      <c r="D1673" s="10" t="s">
        <v>1184</v>
      </c>
      <c r="E1673" s="11">
        <v>166393295</v>
      </c>
      <c r="F1673" s="11">
        <v>0</v>
      </c>
      <c r="G1673" s="11">
        <v>1702414506</v>
      </c>
      <c r="H16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73" s="10">
        <f>VALUE(IFERROR(MID(Table1[شرح],11,FIND("سهم",Table1[شرح])-11),0))</f>
        <v>52596</v>
      </c>
      <c r="J1673" s="10" t="str">
        <f>IFERROR(MID(Table1[شرح],FIND("سهم",Table1[شرح])+4,FIND("به نرخ",Table1[شرح])-FIND("سهم",Table1[شرح])-5),"")</f>
        <v>لیزینگ رایان سایپا(ولساپا1)</v>
      </c>
      <c r="K1673" s="10" t="str">
        <f>CHOOSE(MID(Table1[تاریخ],6,2),"فروردین","اردیبهشت","خرداد","تیر","مرداد","شهریور","مهر","آبان","آذر","دی","بهمن","اسفند")</f>
        <v>بهمن</v>
      </c>
      <c r="L1673" s="10" t="str">
        <f>LEFT(Table1[[#All],[تاریخ]],4)</f>
        <v>1398</v>
      </c>
      <c r="M1673" s="13" t="str">
        <f>Table1[سال]&amp;"-"&amp;Table1[ماه]</f>
        <v>1398-بهمن</v>
      </c>
      <c r="N1673" s="9"/>
    </row>
    <row r="1674" spans="1:14" ht="15.75" x14ac:dyDescent="0.25">
      <c r="A1674" s="17" t="str">
        <f>IF(AND(C1674&gt;='گزارش روزانه'!$F$2,C1674&lt;='گزارش روزانه'!$F$4,J1674='گزارش روزانه'!$D$6),MAX($A$1:A1673)+1,"")</f>
        <v/>
      </c>
      <c r="B1674" s="10">
        <v>1673</v>
      </c>
      <c r="C1674" s="10" t="s">
        <v>1170</v>
      </c>
      <c r="D1674" s="10" t="s">
        <v>1185</v>
      </c>
      <c r="E1674" s="11">
        <v>224114</v>
      </c>
      <c r="F1674" s="11">
        <v>0</v>
      </c>
      <c r="G1674" s="11">
        <v>1868807801</v>
      </c>
      <c r="H16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74" s="10">
        <f>VALUE(IFERROR(MID(Table1[شرح],11,FIND("سهم",Table1[شرح])-11),0))</f>
        <v>71</v>
      </c>
      <c r="J1674" s="10" t="str">
        <f>IFERROR(MID(Table1[شرح],FIND("سهم",Table1[شرح])+4,FIND("به نرخ",Table1[شرح])-FIND("سهم",Table1[شرح])-5),"")</f>
        <v>لیزینگ رایان سایپا(ولساپا1)</v>
      </c>
      <c r="K1674" s="10" t="str">
        <f>CHOOSE(MID(Table1[تاریخ],6,2),"فروردین","اردیبهشت","خرداد","تیر","مرداد","شهریور","مهر","آبان","آذر","دی","بهمن","اسفند")</f>
        <v>بهمن</v>
      </c>
      <c r="L1674" s="10" t="str">
        <f>LEFT(Table1[[#All],[تاریخ]],4)</f>
        <v>1398</v>
      </c>
      <c r="M1674" s="13" t="str">
        <f>Table1[سال]&amp;"-"&amp;Table1[ماه]</f>
        <v>1398-بهمن</v>
      </c>
      <c r="N1674" s="9"/>
    </row>
    <row r="1675" spans="1:14" ht="15.75" x14ac:dyDescent="0.25">
      <c r="A1675" s="17" t="str">
        <f>IF(AND(C1675&gt;='گزارش روزانه'!$F$2,C1675&lt;='گزارش روزانه'!$F$4,J1675='گزارش روزانه'!$D$6),MAX($A$1:A1674)+1,"")</f>
        <v/>
      </c>
      <c r="B1675" s="10">
        <v>1674</v>
      </c>
      <c r="C1675" s="10" t="s">
        <v>1170</v>
      </c>
      <c r="D1675" s="10" t="s">
        <v>1186</v>
      </c>
      <c r="E1675" s="11">
        <v>4724310</v>
      </c>
      <c r="F1675" s="11">
        <v>0</v>
      </c>
      <c r="G1675" s="11">
        <v>1869031915</v>
      </c>
      <c r="H16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75" s="10">
        <f>VALUE(IFERROR(MID(Table1[شرح],11,FIND("سهم",Table1[شرح])-11),0))</f>
        <v>1500</v>
      </c>
      <c r="J1675" s="10" t="str">
        <f>IFERROR(MID(Table1[شرح],FIND("سهم",Table1[شرح])+4,FIND("به نرخ",Table1[شرح])-FIND("سهم",Table1[شرح])-5),"")</f>
        <v>لیزینگ رایان سایپا(ولساپا1)</v>
      </c>
      <c r="K1675" s="10" t="str">
        <f>CHOOSE(MID(Table1[تاریخ],6,2),"فروردین","اردیبهشت","خرداد","تیر","مرداد","شهریور","مهر","آبان","آذر","دی","بهمن","اسفند")</f>
        <v>بهمن</v>
      </c>
      <c r="L1675" s="10" t="str">
        <f>LEFT(Table1[[#All],[تاریخ]],4)</f>
        <v>1398</v>
      </c>
      <c r="M1675" s="13" t="str">
        <f>Table1[سال]&amp;"-"&amp;Table1[ماه]</f>
        <v>1398-بهمن</v>
      </c>
      <c r="N1675" s="9"/>
    </row>
    <row r="1676" spans="1:14" ht="15.75" x14ac:dyDescent="0.25">
      <c r="A1676" s="17" t="str">
        <f>IF(AND(C1676&gt;='گزارش روزانه'!$F$2,C1676&lt;='گزارش روزانه'!$F$4,J1676='گزارش روزانه'!$D$6),MAX($A$1:A1675)+1,"")</f>
        <v/>
      </c>
      <c r="B1676" s="10">
        <v>1675</v>
      </c>
      <c r="C1676" s="10" t="s">
        <v>1170</v>
      </c>
      <c r="D1676" s="10" t="s">
        <v>1187</v>
      </c>
      <c r="E1676" s="11">
        <v>18353721</v>
      </c>
      <c r="F1676" s="11">
        <v>0</v>
      </c>
      <c r="G1676" s="11">
        <v>1873756225</v>
      </c>
      <c r="H16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76" s="10">
        <f>VALUE(IFERROR(MID(Table1[شرح],11,FIND("سهم",Table1[شرح])-11),0))</f>
        <v>5833</v>
      </c>
      <c r="J1676" s="10" t="str">
        <f>IFERROR(MID(Table1[شرح],FIND("سهم",Table1[شرح])+4,FIND("به نرخ",Table1[شرح])-FIND("سهم",Table1[شرح])-5),"")</f>
        <v>لیزینگ رایان سایپا(ولساپا1)</v>
      </c>
      <c r="K1676" s="10" t="str">
        <f>CHOOSE(MID(Table1[تاریخ],6,2),"فروردین","اردیبهشت","خرداد","تیر","مرداد","شهریور","مهر","آبان","آذر","دی","بهمن","اسفند")</f>
        <v>بهمن</v>
      </c>
      <c r="L1676" s="10" t="str">
        <f>LEFT(Table1[[#All],[تاریخ]],4)</f>
        <v>1398</v>
      </c>
      <c r="M1676" s="13" t="str">
        <f>Table1[سال]&amp;"-"&amp;Table1[ماه]</f>
        <v>1398-بهمن</v>
      </c>
      <c r="N1676" s="9"/>
    </row>
    <row r="1677" spans="1:14" ht="15.75" x14ac:dyDescent="0.25">
      <c r="A1677" s="17" t="str">
        <f>IF(AND(C1677&gt;='گزارش روزانه'!$F$2,C1677&lt;='گزارش روزانه'!$F$4,J1677='گزارش روزانه'!$D$6),MAX($A$1:A1676)+1,"")</f>
        <v/>
      </c>
      <c r="B1677" s="10">
        <v>1676</v>
      </c>
      <c r="C1677" s="10" t="s">
        <v>1170</v>
      </c>
      <c r="D1677" s="10" t="s">
        <v>1188</v>
      </c>
      <c r="E1677" s="11">
        <v>18867124</v>
      </c>
      <c r="F1677" s="11">
        <v>0</v>
      </c>
      <c r="G1677" s="11">
        <v>1892109946</v>
      </c>
      <c r="H16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77" s="10">
        <f>VALUE(IFERROR(MID(Table1[شرح],11,FIND("سهم",Table1[شرح])-11),0))</f>
        <v>6000</v>
      </c>
      <c r="J1677" s="10" t="str">
        <f>IFERROR(MID(Table1[شرح],FIND("سهم",Table1[شرح])+4,FIND("به نرخ",Table1[شرح])-FIND("سهم",Table1[شرح])-5),"")</f>
        <v>لیزینگ رایان سایپا(ولساپا1)</v>
      </c>
      <c r="K1677" s="10" t="str">
        <f>CHOOSE(MID(Table1[تاریخ],6,2),"فروردین","اردیبهشت","خرداد","تیر","مرداد","شهریور","مهر","آبان","آذر","دی","بهمن","اسفند")</f>
        <v>بهمن</v>
      </c>
      <c r="L1677" s="10" t="str">
        <f>LEFT(Table1[[#All],[تاریخ]],4)</f>
        <v>1398</v>
      </c>
      <c r="M1677" s="13" t="str">
        <f>Table1[سال]&amp;"-"&amp;Table1[ماه]</f>
        <v>1398-بهمن</v>
      </c>
      <c r="N1677" s="9"/>
    </row>
    <row r="1678" spans="1:14" ht="15.75" x14ac:dyDescent="0.25">
      <c r="A1678" s="17" t="str">
        <f>IF(AND(C1678&gt;='گزارش روزانه'!$F$2,C1678&lt;='گزارش روزانه'!$F$4,J1678='گزارش روزانه'!$D$6),MAX($A$1:A1677)+1,"")</f>
        <v/>
      </c>
      <c r="B1678" s="10">
        <v>1677</v>
      </c>
      <c r="C1678" s="10" t="s">
        <v>1170</v>
      </c>
      <c r="D1678" s="10" t="s">
        <v>1189</v>
      </c>
      <c r="E1678" s="11">
        <v>0</v>
      </c>
      <c r="F1678" s="11">
        <v>129830433</v>
      </c>
      <c r="G1678" s="11">
        <v>1910977070</v>
      </c>
      <c r="H16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78" s="10">
        <f>VALUE(IFERROR(MID(Table1[شرح],11,FIND("سهم",Table1[شرح])-11),0))</f>
        <v>8740</v>
      </c>
      <c r="J1678" s="10" t="str">
        <f>IFERROR(MID(Table1[شرح],FIND("سهم",Table1[شرح])+4,FIND("به نرخ",Table1[شرح])-FIND("سهم",Table1[شرح])-5),"")</f>
        <v>کشت وصنعت شریف آباد(زشریف1)</v>
      </c>
      <c r="K1678" s="10" t="str">
        <f>CHOOSE(MID(Table1[تاریخ],6,2),"فروردین","اردیبهشت","خرداد","تیر","مرداد","شهریور","مهر","آبان","آذر","دی","بهمن","اسفند")</f>
        <v>بهمن</v>
      </c>
      <c r="L1678" s="10" t="str">
        <f>LEFT(Table1[[#All],[تاریخ]],4)</f>
        <v>1398</v>
      </c>
      <c r="M1678" s="13" t="str">
        <f>Table1[سال]&amp;"-"&amp;Table1[ماه]</f>
        <v>1398-بهمن</v>
      </c>
      <c r="N1678" s="9"/>
    </row>
    <row r="1679" spans="1:14" ht="15.75" x14ac:dyDescent="0.25">
      <c r="A1679" s="17" t="str">
        <f>IF(AND(C1679&gt;='گزارش روزانه'!$F$2,C1679&lt;='گزارش روزانه'!$F$4,J1679='گزارش روزانه'!$D$6),MAX($A$1:A1678)+1,"")</f>
        <v/>
      </c>
      <c r="B1679" s="10">
        <v>1678</v>
      </c>
      <c r="C1679" s="10" t="s">
        <v>1170</v>
      </c>
      <c r="D1679" s="10" t="s">
        <v>1190</v>
      </c>
      <c r="E1679" s="11">
        <v>0</v>
      </c>
      <c r="F1679" s="11">
        <v>15804391</v>
      </c>
      <c r="G1679" s="11">
        <v>1781146637</v>
      </c>
      <c r="H16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79" s="10">
        <f>VALUE(IFERROR(MID(Table1[شرح],11,FIND("سهم",Table1[شرح])-11),0))</f>
        <v>1400</v>
      </c>
      <c r="J1679" s="10" t="str">
        <f>IFERROR(MID(Table1[شرح],FIND("سهم",Table1[شرح])+4,FIND("به نرخ",Table1[شرح])-FIND("سهم",Table1[شرح])-5),"")</f>
        <v>پالایش نفت بندرعباس(شبندر1)</v>
      </c>
      <c r="K1679" s="10" t="str">
        <f>CHOOSE(MID(Table1[تاریخ],6,2),"فروردین","اردیبهشت","خرداد","تیر","مرداد","شهریور","مهر","آبان","آذر","دی","بهمن","اسفند")</f>
        <v>بهمن</v>
      </c>
      <c r="L1679" s="10" t="str">
        <f>LEFT(Table1[[#All],[تاریخ]],4)</f>
        <v>1398</v>
      </c>
      <c r="M1679" s="13" t="str">
        <f>Table1[سال]&amp;"-"&amp;Table1[ماه]</f>
        <v>1398-بهمن</v>
      </c>
      <c r="N1679" s="9"/>
    </row>
    <row r="1680" spans="1:14" ht="15.75" x14ac:dyDescent="0.25">
      <c r="A1680" s="17" t="str">
        <f>IF(AND(C1680&gt;='گزارش روزانه'!$F$2,C1680&lt;='گزارش روزانه'!$F$4,J1680='گزارش روزانه'!$D$6),MAX($A$1:A1679)+1,"")</f>
        <v/>
      </c>
      <c r="B1680" s="10">
        <v>1679</v>
      </c>
      <c r="C1680" s="10" t="s">
        <v>1170</v>
      </c>
      <c r="D1680" s="10" t="s">
        <v>1191</v>
      </c>
      <c r="E1680" s="11">
        <v>0</v>
      </c>
      <c r="F1680" s="11">
        <v>1117596274</v>
      </c>
      <c r="G1680" s="11">
        <v>1765342246</v>
      </c>
      <c r="H16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80" s="10">
        <f>VALUE(IFERROR(MID(Table1[شرح],11,FIND("سهم",Table1[شرح])-11),0))</f>
        <v>100000</v>
      </c>
      <c r="J1680" s="10" t="str">
        <f>IFERROR(MID(Table1[شرح],FIND("سهم",Table1[شرح])+4,FIND("به نرخ",Table1[شرح])-FIND("سهم",Table1[شرح])-5),"")</f>
        <v>پالایش نفت بندرعباس(شبندر1)</v>
      </c>
      <c r="K1680" s="10" t="str">
        <f>CHOOSE(MID(Table1[تاریخ],6,2),"فروردین","اردیبهشت","خرداد","تیر","مرداد","شهریور","مهر","آبان","آذر","دی","بهمن","اسفند")</f>
        <v>بهمن</v>
      </c>
      <c r="L1680" s="10" t="str">
        <f>LEFT(Table1[[#All],[تاریخ]],4)</f>
        <v>1398</v>
      </c>
      <c r="M1680" s="13" t="str">
        <f>Table1[سال]&amp;"-"&amp;Table1[ماه]</f>
        <v>1398-بهمن</v>
      </c>
      <c r="N1680" s="9"/>
    </row>
    <row r="1681" spans="1:14" ht="15.75" x14ac:dyDescent="0.25">
      <c r="A1681" s="17" t="str">
        <f>IF(AND(C1681&gt;='گزارش روزانه'!$F$2,C1681&lt;='گزارش روزانه'!$F$4,J1681='گزارش روزانه'!$D$6),MAX($A$1:A1680)+1,"")</f>
        <v/>
      </c>
      <c r="B1681" s="10">
        <v>1680</v>
      </c>
      <c r="C1681" s="10" t="s">
        <v>1170</v>
      </c>
      <c r="D1681" s="10" t="s">
        <v>1192</v>
      </c>
      <c r="E1681" s="11">
        <v>0</v>
      </c>
      <c r="F1681" s="11">
        <v>443433981</v>
      </c>
      <c r="G1681" s="11">
        <v>647745972</v>
      </c>
      <c r="H16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81" s="10">
        <f>VALUE(IFERROR(MID(Table1[شرح],11,FIND("سهم",Table1[شرح])-11),0))</f>
        <v>40000</v>
      </c>
      <c r="J1681" s="10" t="str">
        <f>IFERROR(MID(Table1[شرح],FIND("سهم",Table1[شرح])+4,FIND("به نرخ",Table1[شرح])-FIND("سهم",Table1[شرح])-5),"")</f>
        <v>گروه سرمایه گذاری میراث فرهنگی(سمگا1)</v>
      </c>
      <c r="K1681" s="10" t="str">
        <f>CHOOSE(MID(Table1[تاریخ],6,2),"فروردین","اردیبهشت","خرداد","تیر","مرداد","شهریور","مهر","آبان","آذر","دی","بهمن","اسفند")</f>
        <v>بهمن</v>
      </c>
      <c r="L1681" s="10" t="str">
        <f>LEFT(Table1[[#All],[تاریخ]],4)</f>
        <v>1398</v>
      </c>
      <c r="M1681" s="13" t="str">
        <f>Table1[سال]&amp;"-"&amp;Table1[ماه]</f>
        <v>1398-بهمن</v>
      </c>
      <c r="N1681" s="9"/>
    </row>
    <row r="1682" spans="1:14" ht="15.75" x14ac:dyDescent="0.25">
      <c r="A1682" s="17" t="str">
        <f>IF(AND(C1682&gt;='گزارش روزانه'!$F$2,C1682&lt;='گزارش روزانه'!$F$4,J1682='گزارش روزانه'!$D$6),MAX($A$1:A1681)+1,"")</f>
        <v/>
      </c>
      <c r="B1682" s="10">
        <v>1681</v>
      </c>
      <c r="C1682" s="10" t="s">
        <v>1170</v>
      </c>
      <c r="D1682" s="10" t="s">
        <v>1193</v>
      </c>
      <c r="E1682" s="11">
        <v>0</v>
      </c>
      <c r="F1682" s="11">
        <v>286558552</v>
      </c>
      <c r="G1682" s="11">
        <v>204311991</v>
      </c>
      <c r="H16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82" s="10">
        <f>VALUE(IFERROR(MID(Table1[شرح],11,FIND("سهم",Table1[شرح])-11),0))</f>
        <v>26000</v>
      </c>
      <c r="J1682" s="10" t="str">
        <f>IFERROR(MID(Table1[شرح],FIND("سهم",Table1[شرح])+4,FIND("به نرخ",Table1[شرح])-FIND("سهم",Table1[شرح])-5),"")</f>
        <v>گروه سرمایه گذاری میراث فرهنگی(سمگا1)</v>
      </c>
      <c r="K1682" s="10" t="str">
        <f>CHOOSE(MID(Table1[تاریخ],6,2),"فروردین","اردیبهشت","خرداد","تیر","مرداد","شهریور","مهر","آبان","آذر","دی","بهمن","اسفند")</f>
        <v>بهمن</v>
      </c>
      <c r="L1682" s="10" t="str">
        <f>LEFT(Table1[[#All],[تاریخ]],4)</f>
        <v>1398</v>
      </c>
      <c r="M1682" s="13" t="str">
        <f>Table1[سال]&amp;"-"&amp;Table1[ماه]</f>
        <v>1398-بهمن</v>
      </c>
      <c r="N1682" s="9"/>
    </row>
    <row r="1683" spans="1:14" ht="15.75" x14ac:dyDescent="0.25">
      <c r="A1683" s="17" t="str">
        <f>IF(AND(C1683&gt;='گزارش روزانه'!$F$2,C1683&lt;='گزارش روزانه'!$F$4,J1683='گزارش روزانه'!$D$6),MAX($A$1:A1682)+1,"")</f>
        <v/>
      </c>
      <c r="B1683" s="10">
        <v>1682</v>
      </c>
      <c r="C1683" s="10" t="s">
        <v>1170</v>
      </c>
      <c r="D1683" s="10" t="s">
        <v>1194</v>
      </c>
      <c r="E1683" s="11">
        <v>0</v>
      </c>
      <c r="F1683" s="11">
        <v>14245662</v>
      </c>
      <c r="G1683" s="11">
        <v>-82246561</v>
      </c>
      <c r="H16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83" s="10">
        <f>VALUE(IFERROR(MID(Table1[شرح],11,FIND("سهم",Table1[شرح])-11),0))</f>
        <v>1293</v>
      </c>
      <c r="J1683" s="10" t="str">
        <f>IFERROR(MID(Table1[شرح],FIND("سهم",Table1[شرح])+4,FIND("به نرخ",Table1[شرح])-FIND("سهم",Table1[شرح])-5),"")</f>
        <v>گروه سرمایه گذاری میراث فرهنگی(سمگا1)</v>
      </c>
      <c r="K1683" s="10" t="str">
        <f>CHOOSE(MID(Table1[تاریخ],6,2),"فروردین","اردیبهشت","خرداد","تیر","مرداد","شهریور","مهر","آبان","آذر","دی","بهمن","اسفند")</f>
        <v>بهمن</v>
      </c>
      <c r="L1683" s="10" t="str">
        <f>LEFT(Table1[[#All],[تاریخ]],4)</f>
        <v>1398</v>
      </c>
      <c r="M1683" s="13" t="str">
        <f>Table1[سال]&amp;"-"&amp;Table1[ماه]</f>
        <v>1398-بهمن</v>
      </c>
      <c r="N1683" s="9"/>
    </row>
    <row r="1684" spans="1:14" ht="15.75" x14ac:dyDescent="0.25">
      <c r="A1684" s="17" t="str">
        <f>IF(AND(C1684&gt;='گزارش روزانه'!$F$2,C1684&lt;='گزارش روزانه'!$F$4,J1684='گزارش روزانه'!$D$6),MAX($A$1:A1683)+1,"")</f>
        <v/>
      </c>
      <c r="B1684" s="10">
        <v>1683</v>
      </c>
      <c r="C1684" s="10" t="s">
        <v>1170</v>
      </c>
      <c r="D1684" s="10" t="s">
        <v>1195</v>
      </c>
      <c r="E1684" s="11">
        <v>0</v>
      </c>
      <c r="F1684" s="11">
        <v>448449969</v>
      </c>
      <c r="G1684" s="11">
        <v>-96492223</v>
      </c>
      <c r="H16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84" s="10">
        <f>VALUE(IFERROR(MID(Table1[شرح],11,FIND("سهم",Table1[شرح])-11),0))</f>
        <v>40707</v>
      </c>
      <c r="J1684" s="10" t="str">
        <f>IFERROR(MID(Table1[شرح],FIND("سهم",Table1[شرح])+4,FIND("به نرخ",Table1[شرح])-FIND("سهم",Table1[شرح])-5),"")</f>
        <v>گروه سرمایه گذاری میراث فرهنگی(سمگا1)</v>
      </c>
      <c r="K1684" s="10" t="str">
        <f>CHOOSE(MID(Table1[تاریخ],6,2),"فروردین","اردیبهشت","خرداد","تیر","مرداد","شهریور","مهر","آبان","آذر","دی","بهمن","اسفند")</f>
        <v>بهمن</v>
      </c>
      <c r="L1684" s="10" t="str">
        <f>LEFT(Table1[[#All],[تاریخ]],4)</f>
        <v>1398</v>
      </c>
      <c r="M1684" s="13" t="str">
        <f>Table1[سال]&amp;"-"&amp;Table1[ماه]</f>
        <v>1398-بهمن</v>
      </c>
      <c r="N1684" s="9"/>
    </row>
    <row r="1685" spans="1:14" ht="15.75" x14ac:dyDescent="0.25">
      <c r="A1685" s="17" t="str">
        <f>IF(AND(C1685&gt;='گزارش روزانه'!$F$2,C1685&lt;='گزارش روزانه'!$F$4,J1685='گزارش روزانه'!$D$6),MAX($A$1:A1684)+1,"")</f>
        <v/>
      </c>
      <c r="B1685" s="10">
        <v>1684</v>
      </c>
      <c r="C1685" s="10" t="s">
        <v>1170</v>
      </c>
      <c r="D1685" s="10" t="s">
        <v>1196</v>
      </c>
      <c r="E1685" s="11">
        <v>0</v>
      </c>
      <c r="F1685" s="11">
        <v>55028194</v>
      </c>
      <c r="G1685" s="11">
        <v>-544942192</v>
      </c>
      <c r="H16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85" s="10">
        <f>VALUE(IFERROR(MID(Table1[شرح],11,FIND("سهم",Table1[شرح])-11),0))</f>
        <v>5000</v>
      </c>
      <c r="J1685" s="10" t="str">
        <f>IFERROR(MID(Table1[شرح],FIND("سهم",Table1[شرح])+4,FIND("به نرخ",Table1[شرح])-FIND("سهم",Table1[شرح])-5),"")</f>
        <v>گروه سرمایه گذاری میراث فرهنگی(سمگا1)</v>
      </c>
      <c r="K1685" s="10" t="str">
        <f>CHOOSE(MID(Table1[تاریخ],6,2),"فروردین","اردیبهشت","خرداد","تیر","مرداد","شهریور","مهر","آبان","آذر","دی","بهمن","اسفند")</f>
        <v>بهمن</v>
      </c>
      <c r="L1685" s="10" t="str">
        <f>LEFT(Table1[[#All],[تاریخ]],4)</f>
        <v>1398</v>
      </c>
      <c r="M1685" s="13" t="str">
        <f>Table1[سال]&amp;"-"&amp;Table1[ماه]</f>
        <v>1398-بهمن</v>
      </c>
      <c r="N1685" s="9"/>
    </row>
    <row r="1686" spans="1:14" ht="15.75" x14ac:dyDescent="0.25">
      <c r="A1686" s="17" t="str">
        <f>IF(AND(C1686&gt;='گزارش روزانه'!$F$2,C1686&lt;='گزارش روزانه'!$F$4,J1686='گزارش روزانه'!$D$6),MAX($A$1:A1685)+1,"")</f>
        <v/>
      </c>
      <c r="B1686" s="10">
        <v>1685</v>
      </c>
      <c r="C1686" s="10" t="s">
        <v>1168</v>
      </c>
      <c r="D1686" s="10" t="s">
        <v>1169</v>
      </c>
      <c r="E1686" s="11">
        <v>185960444</v>
      </c>
      <c r="F1686" s="11">
        <v>0</v>
      </c>
      <c r="G1686" s="11">
        <v>609604047</v>
      </c>
      <c r="H16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86" s="10">
        <f>VALUE(IFERROR(MID(Table1[شرح],11,FIND("سهم",Table1[شرح])-11),0))</f>
        <v>20000</v>
      </c>
      <c r="J1686" s="10" t="str">
        <f>IFERROR(MID(Table1[شرح],FIND("سهم",Table1[شرح])+4,FIND("به نرخ",Table1[شرح])-FIND("سهم",Table1[شرح])-5),"")</f>
        <v>ریل سیر کوثر(حسیر1)</v>
      </c>
      <c r="K1686" s="10" t="str">
        <f>CHOOSE(MID(Table1[تاریخ],6,2),"فروردین","اردیبهشت","خرداد","تیر","مرداد","شهریور","مهر","آبان","آذر","دی","بهمن","اسفند")</f>
        <v>بهمن</v>
      </c>
      <c r="L1686" s="10" t="str">
        <f>LEFT(Table1[[#All],[تاریخ]],4)</f>
        <v>1398</v>
      </c>
      <c r="M1686" s="13" t="str">
        <f>Table1[سال]&amp;"-"&amp;Table1[ماه]</f>
        <v>1398-بهمن</v>
      </c>
      <c r="N1686" s="9"/>
    </row>
    <row r="1687" spans="1:14" ht="15.75" x14ac:dyDescent="0.25">
      <c r="A1687" s="17" t="str">
        <f>IF(AND(C1687&gt;='گزارش روزانه'!$F$2,C1687&lt;='گزارش روزانه'!$F$4,J1687='گزارش روزانه'!$D$6),MAX($A$1:A1686)+1,"")</f>
        <v/>
      </c>
      <c r="B1687" s="10">
        <v>1686</v>
      </c>
      <c r="C1687" s="10" t="s">
        <v>1161</v>
      </c>
      <c r="D1687" s="10" t="s">
        <v>1162</v>
      </c>
      <c r="E1687" s="11">
        <v>100798743</v>
      </c>
      <c r="F1687" s="11">
        <v>0</v>
      </c>
      <c r="G1687" s="11">
        <v>1005371891</v>
      </c>
      <c r="H16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87" s="10">
        <f>VALUE(IFERROR(MID(Table1[شرح],11,FIND("سهم",Table1[شرح])-11),0))</f>
        <v>14520</v>
      </c>
      <c r="J1687" s="10" t="str">
        <f>IFERROR(MID(Table1[شرح],FIND("سهم",Table1[شرح])+4,FIND("به نرخ",Table1[شرح])-FIND("سهم",Table1[شرح])-5),"")</f>
        <v>پالایش نفت تهران(شتران1)</v>
      </c>
      <c r="K1687" s="10" t="str">
        <f>CHOOSE(MID(Table1[تاریخ],6,2),"فروردین","اردیبهشت","خرداد","تیر","مرداد","شهریور","مهر","آبان","آذر","دی","بهمن","اسفند")</f>
        <v>بهمن</v>
      </c>
      <c r="L1687" s="10" t="str">
        <f>LEFT(Table1[[#All],[تاریخ]],4)</f>
        <v>1398</v>
      </c>
      <c r="M1687" s="13" t="str">
        <f>Table1[سال]&amp;"-"&amp;Table1[ماه]</f>
        <v>1398-بهمن</v>
      </c>
      <c r="N1687" s="9"/>
    </row>
    <row r="1688" spans="1:14" ht="15.75" x14ac:dyDescent="0.25">
      <c r="A1688" s="17" t="str">
        <f>IF(AND(C1688&gt;='گزارش روزانه'!$F$2,C1688&lt;='گزارش روزانه'!$F$4,J1688='گزارش روزانه'!$D$6),MAX($A$1:A1687)+1,"")</f>
        <v/>
      </c>
      <c r="B1688" s="10">
        <v>1687</v>
      </c>
      <c r="C1688" s="10" t="s">
        <v>1161</v>
      </c>
      <c r="D1688" s="10" t="s">
        <v>1163</v>
      </c>
      <c r="E1688" s="11">
        <v>3331705</v>
      </c>
      <c r="F1688" s="11">
        <v>0</v>
      </c>
      <c r="G1688" s="11">
        <v>1106170634</v>
      </c>
      <c r="H16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88" s="10">
        <f>VALUE(IFERROR(MID(Table1[شرح],11,FIND("سهم",Table1[شرح])-11),0))</f>
        <v>480</v>
      </c>
      <c r="J1688" s="10" t="str">
        <f>IFERROR(MID(Table1[شرح],FIND("سهم",Table1[شرح])+4,FIND("به نرخ",Table1[شرح])-FIND("سهم",Table1[شرح])-5),"")</f>
        <v>پالایش نفت تهران(شتران1)</v>
      </c>
      <c r="K1688" s="10" t="str">
        <f>CHOOSE(MID(Table1[تاریخ],6,2),"فروردین","اردیبهشت","خرداد","تیر","مرداد","شهریور","مهر","آبان","آذر","دی","بهمن","اسفند")</f>
        <v>بهمن</v>
      </c>
      <c r="L1688" s="10" t="str">
        <f>LEFT(Table1[[#All],[تاریخ]],4)</f>
        <v>1398</v>
      </c>
      <c r="M1688" s="13" t="str">
        <f>Table1[سال]&amp;"-"&amp;Table1[ماه]</f>
        <v>1398-بهمن</v>
      </c>
      <c r="N1688" s="9"/>
    </row>
    <row r="1689" spans="1:14" ht="15.75" x14ac:dyDescent="0.25">
      <c r="A1689" s="17" t="str">
        <f>IF(AND(C1689&gt;='گزارش روزانه'!$F$2,C1689&lt;='گزارش روزانه'!$F$4,J1689='گزارش روزانه'!$D$6),MAX($A$1:A1688)+1,"")</f>
        <v/>
      </c>
      <c r="B1689" s="10">
        <v>1688</v>
      </c>
      <c r="C1689" s="10" t="s">
        <v>1161</v>
      </c>
      <c r="D1689" s="10" t="s">
        <v>1164</v>
      </c>
      <c r="E1689" s="11">
        <v>0</v>
      </c>
      <c r="F1689" s="11">
        <v>158690532</v>
      </c>
      <c r="G1689" s="11">
        <v>1109502339</v>
      </c>
      <c r="H16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89" s="10">
        <f>VALUE(IFERROR(MID(Table1[شرح],11,FIND("سهم",Table1[شرح])-11),0))</f>
        <v>13016</v>
      </c>
      <c r="J1689" s="10" t="str">
        <f>IFERROR(MID(Table1[شرح],FIND("سهم",Table1[شرح])+4,FIND("به نرخ",Table1[شرح])-FIND("سهم",Table1[شرح])-5),"")</f>
        <v>گروه سرمایه گذاری میراث فرهنگی(سمگا1)</v>
      </c>
      <c r="K1689" s="10" t="str">
        <f>CHOOSE(MID(Table1[تاریخ],6,2),"فروردین","اردیبهشت","خرداد","تیر","مرداد","شهریور","مهر","آبان","آذر","دی","بهمن","اسفند")</f>
        <v>بهمن</v>
      </c>
      <c r="L1689" s="10" t="str">
        <f>LEFT(Table1[[#All],[تاریخ]],4)</f>
        <v>1398</v>
      </c>
      <c r="M1689" s="13" t="str">
        <f>Table1[سال]&amp;"-"&amp;Table1[ماه]</f>
        <v>1398-بهمن</v>
      </c>
      <c r="N1689" s="9"/>
    </row>
    <row r="1690" spans="1:14" ht="15.75" x14ac:dyDescent="0.25">
      <c r="A1690" s="17" t="str">
        <f>IF(AND(C1690&gt;='گزارش روزانه'!$F$2,C1690&lt;='گزارش روزانه'!$F$4,J1690='گزارش روزانه'!$D$6),MAX($A$1:A1689)+1,"")</f>
        <v/>
      </c>
      <c r="B1690" s="10">
        <v>1689</v>
      </c>
      <c r="C1690" s="10" t="s">
        <v>1161</v>
      </c>
      <c r="D1690" s="10" t="s">
        <v>1165</v>
      </c>
      <c r="E1690" s="11">
        <v>0</v>
      </c>
      <c r="F1690" s="11">
        <v>33695838</v>
      </c>
      <c r="G1690" s="11">
        <v>950811807</v>
      </c>
      <c r="H16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90" s="10">
        <f>VALUE(IFERROR(MID(Table1[شرح],11,FIND("سهم",Table1[شرح])-11),0))</f>
        <v>2764</v>
      </c>
      <c r="J1690" s="10" t="str">
        <f>IFERROR(MID(Table1[شرح],FIND("سهم",Table1[شرح])+4,FIND("به نرخ",Table1[شرح])-FIND("سهم",Table1[شرح])-5),"")</f>
        <v>گروه سرمایه گذاری میراث فرهنگی(سمگا1)</v>
      </c>
      <c r="K1690" s="10" t="str">
        <f>CHOOSE(MID(Table1[تاریخ],6,2),"فروردین","اردیبهشت","خرداد","تیر","مرداد","شهریور","مهر","آبان","آذر","دی","بهمن","اسفند")</f>
        <v>بهمن</v>
      </c>
      <c r="L1690" s="10" t="str">
        <f>LEFT(Table1[[#All],[تاریخ]],4)</f>
        <v>1398</v>
      </c>
      <c r="M1690" s="13" t="str">
        <f>Table1[سال]&amp;"-"&amp;Table1[ماه]</f>
        <v>1398-بهمن</v>
      </c>
      <c r="N1690" s="9"/>
    </row>
    <row r="1691" spans="1:14" ht="15.75" x14ac:dyDescent="0.25">
      <c r="A1691" s="17" t="str">
        <f>IF(AND(C1691&gt;='گزارش روزانه'!$F$2,C1691&lt;='گزارش روزانه'!$F$4,J1691='گزارش روزانه'!$D$6),MAX($A$1:A1690)+1,"")</f>
        <v/>
      </c>
      <c r="B1691" s="10">
        <v>1690</v>
      </c>
      <c r="C1691" s="10" t="s">
        <v>1161</v>
      </c>
      <c r="D1691" s="10" t="s">
        <v>1166</v>
      </c>
      <c r="E1691" s="11">
        <v>0</v>
      </c>
      <c r="F1691" s="11">
        <v>607511922</v>
      </c>
      <c r="G1691" s="11">
        <v>917115969</v>
      </c>
      <c r="H16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691" s="10">
        <f>VALUE(IFERROR(MID(Table1[شرح],11,FIND("سهم",Table1[شرح])-11),0))</f>
        <v>49837</v>
      </c>
      <c r="J1691" s="10" t="str">
        <f>IFERROR(MID(Table1[شرح],FIND("سهم",Table1[شرح])+4,FIND("به نرخ",Table1[شرح])-FIND("سهم",Table1[شرح])-5),"")</f>
        <v>گروه سرمایه گذاری میراث فرهنگی(سمگا1)</v>
      </c>
      <c r="K1691" s="10" t="str">
        <f>CHOOSE(MID(Table1[تاریخ],6,2),"فروردین","اردیبهشت","خرداد","تیر","مرداد","شهریور","مهر","آبان","آذر","دی","بهمن","اسفند")</f>
        <v>بهمن</v>
      </c>
      <c r="L1691" s="10" t="str">
        <f>LEFT(Table1[[#All],[تاریخ]],4)</f>
        <v>1398</v>
      </c>
      <c r="M1691" s="13" t="str">
        <f>Table1[سال]&amp;"-"&amp;Table1[ماه]</f>
        <v>1398-بهمن</v>
      </c>
      <c r="N1691" s="9"/>
    </row>
    <row r="1692" spans="1:14" ht="15.75" x14ac:dyDescent="0.25">
      <c r="A1692" s="17" t="str">
        <f>IF(AND(C1692&gt;='گزارش روزانه'!$F$2,C1692&lt;='گزارش روزانه'!$F$4,J1692='گزارش روزانه'!$D$6),MAX($A$1:A1691)+1,"")</f>
        <v/>
      </c>
      <c r="B1692" s="10">
        <v>1691</v>
      </c>
      <c r="C1692" s="10" t="s">
        <v>1161</v>
      </c>
      <c r="D1692" s="10" t="s">
        <v>1167</v>
      </c>
      <c r="E1692" s="11">
        <v>300000000</v>
      </c>
      <c r="F1692" s="11">
        <v>0</v>
      </c>
      <c r="G1692" s="11">
        <v>309604047</v>
      </c>
      <c r="H16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692" s="10">
        <f>VALUE(IFERROR(MID(Table1[شرح],11,FIND("سهم",Table1[شرح])-11),0))</f>
        <v>0</v>
      </c>
      <c r="J1692" s="10" t="str">
        <f>IFERROR(MID(Table1[شرح],FIND("سهم",Table1[شرح])+4,FIND("به نرخ",Table1[شرح])-FIND("سهم",Table1[شرح])-5),"")</f>
        <v/>
      </c>
      <c r="K1692" s="10" t="str">
        <f>CHOOSE(MID(Table1[تاریخ],6,2),"فروردین","اردیبهشت","خرداد","تیر","مرداد","شهریور","مهر","آبان","آذر","دی","بهمن","اسفند")</f>
        <v>بهمن</v>
      </c>
      <c r="L1692" s="10" t="str">
        <f>LEFT(Table1[[#All],[تاریخ]],4)</f>
        <v>1398</v>
      </c>
      <c r="M1692" s="13" t="str">
        <f>Table1[سال]&amp;"-"&amp;Table1[ماه]</f>
        <v>1398-بهمن</v>
      </c>
      <c r="N1692" s="9"/>
    </row>
    <row r="1693" spans="1:14" ht="15.75" x14ac:dyDescent="0.25">
      <c r="A1693" s="17" t="str">
        <f>IF(AND(C1693&gt;='گزارش روزانه'!$F$2,C1693&lt;='گزارش روزانه'!$F$4,J1693='گزارش روزانه'!$D$6),MAX($A$1:A1692)+1,"")</f>
        <v/>
      </c>
      <c r="B1693" s="10">
        <v>1692</v>
      </c>
      <c r="C1693" s="10" t="s">
        <v>1159</v>
      </c>
      <c r="D1693" s="10" t="s">
        <v>1160</v>
      </c>
      <c r="E1693" s="11">
        <v>455297241</v>
      </c>
      <c r="F1693" s="11">
        <v>0</v>
      </c>
      <c r="G1693" s="11">
        <v>550074650</v>
      </c>
      <c r="H16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93" s="10">
        <f>VALUE(IFERROR(MID(Table1[شرح],11,FIND("سهم",Table1[شرح])-11),0))</f>
        <v>44370</v>
      </c>
      <c r="J1693" s="10" t="str">
        <f>IFERROR(MID(Table1[شرح],FIND("سهم",Table1[شرح])+4,FIND("به نرخ",Table1[شرح])-FIND("سهم",Table1[شرح])-5),"")</f>
        <v>ریل سیر کوثر(حسیر1)</v>
      </c>
      <c r="K1693" s="10" t="str">
        <f>CHOOSE(MID(Table1[تاریخ],6,2),"فروردین","اردیبهشت","خرداد","تیر","مرداد","شهریور","مهر","آبان","آذر","دی","بهمن","اسفند")</f>
        <v>بهمن</v>
      </c>
      <c r="L1693" s="10" t="str">
        <f>LEFT(Table1[[#All],[تاریخ]],4)</f>
        <v>1398</v>
      </c>
      <c r="M1693" s="13" t="str">
        <f>Table1[سال]&amp;"-"&amp;Table1[ماه]</f>
        <v>1398-بهمن</v>
      </c>
      <c r="N1693" s="9"/>
    </row>
    <row r="1694" spans="1:14" ht="15.75" x14ac:dyDescent="0.25">
      <c r="A1694" s="17" t="str">
        <f>IF(AND(C1694&gt;='گزارش روزانه'!$F$2,C1694&lt;='گزارش روزانه'!$F$4,J1694='گزارش روزانه'!$D$6),MAX($A$1:A1693)+1,"")</f>
        <v/>
      </c>
      <c r="B1694" s="10">
        <v>1693</v>
      </c>
      <c r="C1694" s="10" t="s">
        <v>1084</v>
      </c>
      <c r="D1694" s="10" t="s">
        <v>1085</v>
      </c>
      <c r="E1694" s="11">
        <v>1150395634</v>
      </c>
      <c r="F1694" s="11">
        <v>0</v>
      </c>
      <c r="G1694" s="11">
        <v>4126345117</v>
      </c>
      <c r="H16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94" s="10">
        <f>VALUE(IFERROR(MID(Table1[شرح],11,FIND("سهم",Table1[شرح])-11),0))</f>
        <v>19939</v>
      </c>
      <c r="J1694" s="10" t="str">
        <f>IFERROR(MID(Table1[شرح],FIND("سهم",Table1[شرح])+4,FIND("به نرخ",Table1[شرح])-FIND("سهم",Table1[شرح])-5),"")</f>
        <v>فرابورس ایران(فرابورس1)</v>
      </c>
      <c r="K1694" s="10" t="str">
        <f>CHOOSE(MID(Table1[تاریخ],6,2),"فروردین","اردیبهشت","خرداد","تیر","مرداد","شهریور","مهر","آبان","آذر","دی","بهمن","اسفند")</f>
        <v>بهمن</v>
      </c>
      <c r="L1694" s="10" t="str">
        <f>LEFT(Table1[[#All],[تاریخ]],4)</f>
        <v>1398</v>
      </c>
      <c r="M1694" s="13" t="str">
        <f>Table1[سال]&amp;"-"&amp;Table1[ماه]</f>
        <v>1398-بهمن</v>
      </c>
      <c r="N1694" s="9"/>
    </row>
    <row r="1695" spans="1:14" ht="15.75" x14ac:dyDescent="0.25">
      <c r="A1695" s="17" t="str">
        <f>IF(AND(C1695&gt;='گزارش روزانه'!$F$2,C1695&lt;='گزارش روزانه'!$F$4,J1695='گزارش روزانه'!$D$6),MAX($A$1:A1694)+1,"")</f>
        <v/>
      </c>
      <c r="B1695" s="10">
        <v>1694</v>
      </c>
      <c r="C1695" s="10" t="s">
        <v>1084</v>
      </c>
      <c r="D1695" s="10" t="s">
        <v>1086</v>
      </c>
      <c r="E1695" s="11">
        <v>3519378</v>
      </c>
      <c r="F1695" s="11">
        <v>0</v>
      </c>
      <c r="G1695" s="11">
        <v>5276740751</v>
      </c>
      <c r="H16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95" s="10">
        <f>VALUE(IFERROR(MID(Table1[شرح],11,FIND("سهم",Table1[شرح])-11),0))</f>
        <v>61</v>
      </c>
      <c r="J1695" s="10" t="str">
        <f>IFERROR(MID(Table1[شرح],FIND("سهم",Table1[شرح])+4,FIND("به نرخ",Table1[شرح])-FIND("سهم",Table1[شرح])-5),"")</f>
        <v>فرابورس ایران(فرابورس1)</v>
      </c>
      <c r="K1695" s="10" t="str">
        <f>CHOOSE(MID(Table1[تاریخ],6,2),"فروردین","اردیبهشت","خرداد","تیر","مرداد","شهریور","مهر","آبان","آذر","دی","بهمن","اسفند")</f>
        <v>بهمن</v>
      </c>
      <c r="L1695" s="10" t="str">
        <f>LEFT(Table1[[#All],[تاریخ]],4)</f>
        <v>1398</v>
      </c>
      <c r="M1695" s="13" t="str">
        <f>Table1[سال]&amp;"-"&amp;Table1[ماه]</f>
        <v>1398-بهمن</v>
      </c>
      <c r="N1695" s="9"/>
    </row>
    <row r="1696" spans="1:14" ht="15.75" x14ac:dyDescent="0.25">
      <c r="A1696" s="17" t="str">
        <f>IF(AND(C1696&gt;='گزارش روزانه'!$F$2,C1696&lt;='گزارش روزانه'!$F$4,J1696='گزارش روزانه'!$D$6),MAX($A$1:A1695)+1,"")</f>
        <v/>
      </c>
      <c r="B1696" s="10">
        <v>1695</v>
      </c>
      <c r="C1696" s="10" t="s">
        <v>1084</v>
      </c>
      <c r="D1696" s="10" t="s">
        <v>1087</v>
      </c>
      <c r="E1696" s="11">
        <v>51812560</v>
      </c>
      <c r="F1696" s="11">
        <v>0</v>
      </c>
      <c r="G1696" s="11">
        <v>5280260129</v>
      </c>
      <c r="H16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96" s="10">
        <f>VALUE(IFERROR(MID(Table1[شرح],11,FIND("سهم",Table1[شرح])-11),0))</f>
        <v>6544</v>
      </c>
      <c r="J1696" s="10" t="str">
        <f>IFERROR(MID(Table1[شرح],FIND("سهم",Table1[شرح])+4,FIND("به نرخ",Table1[شرح])-FIND("سهم",Table1[شرح])-5),"")</f>
        <v>پالایش نفت تهران(شتران1)</v>
      </c>
      <c r="K1696" s="10" t="str">
        <f>CHOOSE(MID(Table1[تاریخ],6,2),"فروردین","اردیبهشت","خرداد","تیر","مرداد","شهریور","مهر","آبان","آذر","دی","بهمن","اسفند")</f>
        <v>بهمن</v>
      </c>
      <c r="L1696" s="10" t="str">
        <f>LEFT(Table1[[#All],[تاریخ]],4)</f>
        <v>1398</v>
      </c>
      <c r="M1696" s="13" t="str">
        <f>Table1[سال]&amp;"-"&amp;Table1[ماه]</f>
        <v>1398-بهمن</v>
      </c>
      <c r="N1696" s="9"/>
    </row>
    <row r="1697" spans="1:14" ht="15.75" x14ac:dyDescent="0.25">
      <c r="A1697" s="17" t="str">
        <f>IF(AND(C1697&gt;='گزارش روزانه'!$F$2,C1697&lt;='گزارش روزانه'!$F$4,J1697='گزارش روزانه'!$D$6),MAX($A$1:A1696)+1,"")</f>
        <v/>
      </c>
      <c r="B1697" s="10">
        <v>1696</v>
      </c>
      <c r="C1697" s="10" t="s">
        <v>1084</v>
      </c>
      <c r="D1697" s="10" t="s">
        <v>1088</v>
      </c>
      <c r="E1697" s="11">
        <v>739850324</v>
      </c>
      <c r="F1697" s="11">
        <v>0</v>
      </c>
      <c r="G1697" s="11">
        <v>5332072689</v>
      </c>
      <c r="H16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97" s="10">
        <f>VALUE(IFERROR(MID(Table1[شرح],11,FIND("سهم",Table1[شرح])-11),0))</f>
        <v>93456</v>
      </c>
      <c r="J1697" s="10" t="str">
        <f>IFERROR(MID(Table1[شرح],FIND("سهم",Table1[شرح])+4,FIND("به نرخ",Table1[شرح])-FIND("سهم",Table1[شرح])-5),"")</f>
        <v>پالایش نفت تهران(شتران1)</v>
      </c>
      <c r="K1697" s="10" t="str">
        <f>CHOOSE(MID(Table1[تاریخ],6,2),"فروردین","اردیبهشت","خرداد","تیر","مرداد","شهریور","مهر","آبان","آذر","دی","بهمن","اسفند")</f>
        <v>بهمن</v>
      </c>
      <c r="L1697" s="10" t="str">
        <f>LEFT(Table1[[#All],[تاریخ]],4)</f>
        <v>1398</v>
      </c>
      <c r="M1697" s="13" t="str">
        <f>Table1[سال]&amp;"-"&amp;Table1[ماه]</f>
        <v>1398-بهمن</v>
      </c>
      <c r="N1697" s="9"/>
    </row>
    <row r="1698" spans="1:14" ht="15.75" x14ac:dyDescent="0.25">
      <c r="A1698" s="17" t="str">
        <f>IF(AND(C1698&gt;='گزارش روزانه'!$F$2,C1698&lt;='گزارش روزانه'!$F$4,J1698='گزارش روزانه'!$D$6),MAX($A$1:A1697)+1,"")</f>
        <v/>
      </c>
      <c r="B1698" s="10">
        <v>1697</v>
      </c>
      <c r="C1698" s="10" t="s">
        <v>1084</v>
      </c>
      <c r="D1698" s="10" t="s">
        <v>1089</v>
      </c>
      <c r="E1698" s="11">
        <v>576468212</v>
      </c>
      <c r="F1698" s="11">
        <v>0</v>
      </c>
      <c r="G1698" s="11">
        <v>6071923013</v>
      </c>
      <c r="H16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98" s="10">
        <f>VALUE(IFERROR(MID(Table1[شرح],11,FIND("سهم",Table1[شرح])-11),0))</f>
        <v>73735</v>
      </c>
      <c r="J1698" s="10" t="str">
        <f>IFERROR(MID(Table1[شرح],FIND("سهم",Table1[شرح])+4,FIND("به نرخ",Table1[شرح])-FIND("سهم",Table1[شرح])-5),"")</f>
        <v>پالایش نفت تهران(شتران1)</v>
      </c>
      <c r="K1698" s="10" t="str">
        <f>CHOOSE(MID(Table1[تاریخ],6,2),"فروردین","اردیبهشت","خرداد","تیر","مرداد","شهریور","مهر","آبان","آذر","دی","بهمن","اسفند")</f>
        <v>بهمن</v>
      </c>
      <c r="L1698" s="10" t="str">
        <f>LEFT(Table1[[#All],[تاریخ]],4)</f>
        <v>1398</v>
      </c>
      <c r="M1698" s="13" t="str">
        <f>Table1[سال]&amp;"-"&amp;Table1[ماه]</f>
        <v>1398-بهمن</v>
      </c>
      <c r="N1698" s="9"/>
    </row>
    <row r="1699" spans="1:14" ht="15.75" x14ac:dyDescent="0.25">
      <c r="A1699" s="17" t="str">
        <f>IF(AND(C1699&gt;='گزارش روزانه'!$F$2,C1699&lt;='گزارش روزانه'!$F$4,J1699='گزارش روزانه'!$D$6),MAX($A$1:A1698)+1,"")</f>
        <v/>
      </c>
      <c r="B1699" s="10">
        <v>1698</v>
      </c>
      <c r="C1699" s="10" t="s">
        <v>1084</v>
      </c>
      <c r="D1699" s="10" t="s">
        <v>1090</v>
      </c>
      <c r="E1699" s="11">
        <v>21497026</v>
      </c>
      <c r="F1699" s="11">
        <v>0</v>
      </c>
      <c r="G1699" s="11">
        <v>6648391225</v>
      </c>
      <c r="H16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699" s="10">
        <f>VALUE(IFERROR(MID(Table1[شرح],11,FIND("سهم",Table1[شرح])-11),0))</f>
        <v>2750</v>
      </c>
      <c r="J1699" s="10" t="str">
        <f>IFERROR(MID(Table1[شرح],FIND("سهم",Table1[شرح])+4,FIND("به نرخ",Table1[شرح])-FIND("سهم",Table1[شرح])-5),"")</f>
        <v>پالایش نفت تهران(شتران1)</v>
      </c>
      <c r="K1699" s="10" t="str">
        <f>CHOOSE(MID(Table1[تاریخ],6,2),"فروردین","اردیبهشت","خرداد","تیر","مرداد","شهریور","مهر","آبان","آذر","دی","بهمن","اسفند")</f>
        <v>بهمن</v>
      </c>
      <c r="L1699" s="10" t="str">
        <f>LEFT(Table1[[#All],[تاریخ]],4)</f>
        <v>1398</v>
      </c>
      <c r="M1699" s="13" t="str">
        <f>Table1[سال]&amp;"-"&amp;Table1[ماه]</f>
        <v>1398-بهمن</v>
      </c>
      <c r="N1699" s="9"/>
    </row>
    <row r="1700" spans="1:14" ht="15.75" x14ac:dyDescent="0.25">
      <c r="A1700" s="17" t="str">
        <f>IF(AND(C1700&gt;='گزارش روزانه'!$F$2,C1700&lt;='گزارش روزانه'!$F$4,J1700='گزارش روزانه'!$D$6),MAX($A$1:A1699)+1,"")</f>
        <v/>
      </c>
      <c r="B1700" s="10">
        <v>1699</v>
      </c>
      <c r="C1700" s="10" t="s">
        <v>1084</v>
      </c>
      <c r="D1700" s="10" t="s">
        <v>1091</v>
      </c>
      <c r="E1700" s="11">
        <v>1138219414</v>
      </c>
      <c r="F1700" s="11">
        <v>0</v>
      </c>
      <c r="G1700" s="11">
        <v>6669888251</v>
      </c>
      <c r="H17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0" s="10">
        <f>VALUE(IFERROR(MID(Table1[شرح],11,FIND("سهم",Table1[شرح])-11),0))</f>
        <v>145625</v>
      </c>
      <c r="J1700" s="10" t="str">
        <f>IFERROR(MID(Table1[شرح],FIND("سهم",Table1[شرح])+4,FIND("به نرخ",Table1[شرح])-FIND("سهم",Table1[شرح])-5),"")</f>
        <v>پالایش نفت تهران(شتران1)</v>
      </c>
      <c r="K1700" s="10" t="str">
        <f>CHOOSE(MID(Table1[تاریخ],6,2),"فروردین","اردیبهشت","خرداد","تیر","مرداد","شهریور","مهر","آبان","آذر","دی","بهمن","اسفند")</f>
        <v>بهمن</v>
      </c>
      <c r="L1700" s="10" t="str">
        <f>LEFT(Table1[[#All],[تاریخ]],4)</f>
        <v>1398</v>
      </c>
      <c r="M1700" s="13" t="str">
        <f>Table1[سال]&amp;"-"&amp;Table1[ماه]</f>
        <v>1398-بهمن</v>
      </c>
      <c r="N1700" s="9"/>
    </row>
    <row r="1701" spans="1:14" ht="15.75" x14ac:dyDescent="0.25">
      <c r="A1701" s="17" t="str">
        <f>IF(AND(C1701&gt;='گزارش روزانه'!$F$2,C1701&lt;='گزارش روزانه'!$F$4,J1701='گزارش روزانه'!$D$6),MAX($A$1:A1700)+1,"")</f>
        <v/>
      </c>
      <c r="B1701" s="10">
        <v>1700</v>
      </c>
      <c r="C1701" s="10" t="s">
        <v>1084</v>
      </c>
      <c r="D1701" s="10" t="s">
        <v>1092</v>
      </c>
      <c r="E1701" s="11">
        <v>424930104</v>
      </c>
      <c r="F1701" s="11">
        <v>0</v>
      </c>
      <c r="G1701" s="11">
        <v>7808107665</v>
      </c>
      <c r="H17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1" s="10">
        <f>VALUE(IFERROR(MID(Table1[شرح],11,FIND("سهم",Table1[شرح])-11),0))</f>
        <v>54373</v>
      </c>
      <c r="J1701" s="10" t="str">
        <f>IFERROR(MID(Table1[شرح],FIND("سهم",Table1[شرح])+4,FIND("به نرخ",Table1[شرح])-FIND("سهم",Table1[شرح])-5),"")</f>
        <v>پالایش نفت تهران(شتران1)</v>
      </c>
      <c r="K1701" s="10" t="str">
        <f>CHOOSE(MID(Table1[تاریخ],6,2),"فروردین","اردیبهشت","خرداد","تیر","مرداد","شهریور","مهر","آبان","آذر","دی","بهمن","اسفند")</f>
        <v>بهمن</v>
      </c>
      <c r="L1701" s="10" t="str">
        <f>LEFT(Table1[[#All],[تاریخ]],4)</f>
        <v>1398</v>
      </c>
      <c r="M1701" s="13" t="str">
        <f>Table1[سال]&amp;"-"&amp;Table1[ماه]</f>
        <v>1398-بهمن</v>
      </c>
      <c r="N1701" s="9"/>
    </row>
    <row r="1702" spans="1:14" ht="15.75" x14ac:dyDescent="0.25">
      <c r="A1702" s="17" t="str">
        <f>IF(AND(C1702&gt;='گزارش روزانه'!$F$2,C1702&lt;='گزارش روزانه'!$F$4,J1702='گزارش روزانه'!$D$6),MAX($A$1:A1701)+1,"")</f>
        <v/>
      </c>
      <c r="B1702" s="10">
        <v>1701</v>
      </c>
      <c r="C1702" s="10" t="s">
        <v>1084</v>
      </c>
      <c r="D1702" s="10" t="s">
        <v>1093</v>
      </c>
      <c r="E1702" s="11">
        <v>3906539</v>
      </c>
      <c r="F1702" s="11">
        <v>0</v>
      </c>
      <c r="G1702" s="11">
        <v>8233037769</v>
      </c>
      <c r="H17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2" s="10">
        <f>VALUE(IFERROR(MID(Table1[شرح],11,FIND("سهم",Table1[شرح])-11),0))</f>
        <v>500</v>
      </c>
      <c r="J1702" s="10" t="str">
        <f>IFERROR(MID(Table1[شرح],FIND("سهم",Table1[شرح])+4,FIND("به نرخ",Table1[شرح])-FIND("سهم",Table1[شرح])-5),"")</f>
        <v>پالایش نفت تهران(شتران1)</v>
      </c>
      <c r="K1702" s="10" t="str">
        <f>CHOOSE(MID(Table1[تاریخ],6,2),"فروردین","اردیبهشت","خرداد","تیر","مرداد","شهریور","مهر","آبان","آذر","دی","بهمن","اسفند")</f>
        <v>بهمن</v>
      </c>
      <c r="L1702" s="10" t="str">
        <f>LEFT(Table1[[#All],[تاریخ]],4)</f>
        <v>1398</v>
      </c>
      <c r="M1702" s="13" t="str">
        <f>Table1[سال]&amp;"-"&amp;Table1[ماه]</f>
        <v>1398-بهمن</v>
      </c>
      <c r="N1702" s="9"/>
    </row>
    <row r="1703" spans="1:14" ht="15.75" x14ac:dyDescent="0.25">
      <c r="A1703" s="17" t="str">
        <f>IF(AND(C1703&gt;='گزارش روزانه'!$F$2,C1703&lt;='گزارش روزانه'!$F$4,J1703='گزارش روزانه'!$D$6),MAX($A$1:A1702)+1,"")</f>
        <v/>
      </c>
      <c r="B1703" s="10">
        <v>1702</v>
      </c>
      <c r="C1703" s="10" t="s">
        <v>1084</v>
      </c>
      <c r="D1703" s="10" t="s">
        <v>1094</v>
      </c>
      <c r="E1703" s="11">
        <v>101611386</v>
      </c>
      <c r="F1703" s="11">
        <v>0</v>
      </c>
      <c r="G1703" s="11">
        <v>8236944308</v>
      </c>
      <c r="H17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3" s="10">
        <f>VALUE(IFERROR(MID(Table1[شرح],11,FIND("سهم",Table1[شرح])-11),0))</f>
        <v>13017</v>
      </c>
      <c r="J1703" s="10" t="str">
        <f>IFERROR(MID(Table1[شرح],FIND("سهم",Table1[شرح])+4,FIND("به نرخ",Table1[شرح])-FIND("سهم",Table1[شرح])-5),"")</f>
        <v>پالایش نفت تهران(شتران1)</v>
      </c>
      <c r="K1703" s="10" t="str">
        <f>CHOOSE(MID(Table1[تاریخ],6,2),"فروردین","اردیبهشت","خرداد","تیر","مرداد","شهریور","مهر","آبان","آذر","دی","بهمن","اسفند")</f>
        <v>بهمن</v>
      </c>
      <c r="L1703" s="10" t="str">
        <f>LEFT(Table1[[#All],[تاریخ]],4)</f>
        <v>1398</v>
      </c>
      <c r="M1703" s="13" t="str">
        <f>Table1[سال]&amp;"-"&amp;Table1[ماه]</f>
        <v>1398-بهمن</v>
      </c>
      <c r="N1703" s="9"/>
    </row>
    <row r="1704" spans="1:14" ht="15.75" x14ac:dyDescent="0.25">
      <c r="A1704" s="17" t="str">
        <f>IF(AND(C1704&gt;='گزارش روزانه'!$F$2,C1704&lt;='گزارش روزانه'!$F$4,J1704='گزارش روزانه'!$D$6),MAX($A$1:A1703)+1,"")</f>
        <v/>
      </c>
      <c r="B1704" s="10">
        <v>1703</v>
      </c>
      <c r="C1704" s="10" t="s">
        <v>1084</v>
      </c>
      <c r="D1704" s="10" t="s">
        <v>1095</v>
      </c>
      <c r="E1704" s="11">
        <v>285920532</v>
      </c>
      <c r="F1704" s="11">
        <v>0</v>
      </c>
      <c r="G1704" s="11">
        <v>8338555694</v>
      </c>
      <c r="H17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4" s="10">
        <f>VALUE(IFERROR(MID(Table1[شرح],11,FIND("سهم",Table1[شرح])-11),0))</f>
        <v>100000</v>
      </c>
      <c r="J1704" s="10" t="str">
        <f>IFERROR(MID(Table1[شرح],FIND("سهم",Table1[شرح])+4,FIND("به نرخ",Table1[شرح])-FIND("سهم",Table1[شرح])-5),"")</f>
        <v>لیزینگ رایان سایپا(ولساپا1)</v>
      </c>
      <c r="K1704" s="10" t="str">
        <f>CHOOSE(MID(Table1[تاریخ],6,2),"فروردین","اردیبهشت","خرداد","تیر","مرداد","شهریور","مهر","آبان","آذر","دی","بهمن","اسفند")</f>
        <v>بهمن</v>
      </c>
      <c r="L1704" s="10" t="str">
        <f>LEFT(Table1[[#All],[تاریخ]],4)</f>
        <v>1398</v>
      </c>
      <c r="M1704" s="13" t="str">
        <f>Table1[سال]&amp;"-"&amp;Table1[ماه]</f>
        <v>1398-بهمن</v>
      </c>
      <c r="N1704" s="9"/>
    </row>
    <row r="1705" spans="1:14" ht="15.75" x14ac:dyDescent="0.25">
      <c r="A1705" s="17" t="str">
        <f>IF(AND(C1705&gt;='گزارش روزانه'!$F$2,C1705&lt;='گزارش روزانه'!$F$4,J1705='گزارش روزانه'!$D$6),MAX($A$1:A1704)+1,"")</f>
        <v/>
      </c>
      <c r="B1705" s="10">
        <v>1704</v>
      </c>
      <c r="C1705" s="10" t="s">
        <v>1084</v>
      </c>
      <c r="D1705" s="10" t="s">
        <v>1096</v>
      </c>
      <c r="E1705" s="11">
        <v>285820080</v>
      </c>
      <c r="F1705" s="11">
        <v>0</v>
      </c>
      <c r="G1705" s="11">
        <v>8624476226</v>
      </c>
      <c r="H17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5" s="10">
        <f>VALUE(IFERROR(MID(Table1[شرح],11,FIND("سهم",Table1[شرح])-11),0))</f>
        <v>100000</v>
      </c>
      <c r="J1705" s="10" t="str">
        <f>IFERROR(MID(Table1[شرح],FIND("سهم",Table1[شرح])+4,FIND("به نرخ",Table1[شرح])-FIND("سهم",Table1[شرح])-5),"")</f>
        <v>لیزینگ رایان سایپا(ولساپا1)</v>
      </c>
      <c r="K1705" s="10" t="str">
        <f>CHOOSE(MID(Table1[تاریخ],6,2),"فروردین","اردیبهشت","خرداد","تیر","مرداد","شهریور","مهر","آبان","آذر","دی","بهمن","اسفند")</f>
        <v>بهمن</v>
      </c>
      <c r="L1705" s="10" t="str">
        <f>LEFT(Table1[[#All],[تاریخ]],4)</f>
        <v>1398</v>
      </c>
      <c r="M1705" s="13" t="str">
        <f>Table1[سال]&amp;"-"&amp;Table1[ماه]</f>
        <v>1398-بهمن</v>
      </c>
      <c r="N1705" s="9"/>
    </row>
    <row r="1706" spans="1:14" ht="15.75" x14ac:dyDescent="0.25">
      <c r="A1706" s="17" t="str">
        <f>IF(AND(C1706&gt;='گزارش روزانه'!$F$2,C1706&lt;='گزارش روزانه'!$F$4,J1706='گزارش روزانه'!$D$6),MAX($A$1:A1705)+1,"")</f>
        <v/>
      </c>
      <c r="B1706" s="10">
        <v>1705</v>
      </c>
      <c r="C1706" s="10" t="s">
        <v>1084</v>
      </c>
      <c r="D1706" s="10" t="s">
        <v>1097</v>
      </c>
      <c r="E1706" s="11">
        <v>1395781401</v>
      </c>
      <c r="F1706" s="11">
        <v>0</v>
      </c>
      <c r="G1706" s="11">
        <v>8910296306</v>
      </c>
      <c r="H17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6" s="10">
        <f>VALUE(IFERROR(MID(Table1[شرح],11,FIND("سهم",Table1[شرح])-11),0))</f>
        <v>101835</v>
      </c>
      <c r="J1706" s="10" t="str">
        <f>IFERROR(MID(Table1[شرح],FIND("سهم",Table1[شرح])+4,FIND("به نرخ",Table1[شرح])-FIND("سهم",Table1[شرح])-5),"")</f>
        <v>پتروشیمی شازند(شاراک1)</v>
      </c>
      <c r="K1706" s="10" t="str">
        <f>CHOOSE(MID(Table1[تاریخ],6,2),"فروردین","اردیبهشت","خرداد","تیر","مرداد","شهریور","مهر","آبان","آذر","دی","بهمن","اسفند")</f>
        <v>بهمن</v>
      </c>
      <c r="L1706" s="10" t="str">
        <f>LEFT(Table1[[#All],[تاریخ]],4)</f>
        <v>1398</v>
      </c>
      <c r="M1706" s="13" t="str">
        <f>Table1[سال]&amp;"-"&amp;Table1[ماه]</f>
        <v>1398-بهمن</v>
      </c>
      <c r="N1706" s="9"/>
    </row>
    <row r="1707" spans="1:14" ht="15.75" x14ac:dyDescent="0.25">
      <c r="A1707" s="17" t="str">
        <f>IF(AND(C1707&gt;='گزارش روزانه'!$F$2,C1707&lt;='گزارش روزانه'!$F$4,J1707='گزارش روزانه'!$D$6),MAX($A$1:A1706)+1,"")</f>
        <v/>
      </c>
      <c r="B1707" s="10">
        <v>1706</v>
      </c>
      <c r="C1707" s="10" t="s">
        <v>1084</v>
      </c>
      <c r="D1707" s="10" t="s">
        <v>1098</v>
      </c>
      <c r="E1707" s="11">
        <v>2076352762</v>
      </c>
      <c r="F1707" s="11">
        <v>0</v>
      </c>
      <c r="G1707" s="11">
        <v>10306077707</v>
      </c>
      <c r="H17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7" s="10">
        <f>VALUE(IFERROR(MID(Table1[شرح],11,FIND("سهم",Table1[شرح])-11),0))</f>
        <v>151500</v>
      </c>
      <c r="J1707" s="10" t="str">
        <f>IFERROR(MID(Table1[شرح],FIND("سهم",Table1[شرح])+4,FIND("به نرخ",Table1[شرح])-FIND("سهم",Table1[شرح])-5),"")</f>
        <v>پتروشیمی شازند(شاراک1)</v>
      </c>
      <c r="K1707" s="10" t="str">
        <f>CHOOSE(MID(Table1[تاریخ],6,2),"فروردین","اردیبهشت","خرداد","تیر","مرداد","شهریور","مهر","آبان","آذر","دی","بهمن","اسفند")</f>
        <v>بهمن</v>
      </c>
      <c r="L1707" s="10" t="str">
        <f>LEFT(Table1[[#All],[تاریخ]],4)</f>
        <v>1398</v>
      </c>
      <c r="M1707" s="13" t="str">
        <f>Table1[سال]&amp;"-"&amp;Table1[ماه]</f>
        <v>1398-بهمن</v>
      </c>
      <c r="N1707" s="9"/>
    </row>
    <row r="1708" spans="1:14" ht="15.75" x14ac:dyDescent="0.25">
      <c r="A1708" s="17" t="str">
        <f>IF(AND(C1708&gt;='گزارش روزانه'!$F$2,C1708&lt;='گزارش روزانه'!$F$4,J1708='گزارش روزانه'!$D$6),MAX($A$1:A1707)+1,"")</f>
        <v/>
      </c>
      <c r="B1708" s="10">
        <v>1707</v>
      </c>
      <c r="C1708" s="10" t="s">
        <v>1084</v>
      </c>
      <c r="D1708" s="10" t="s">
        <v>1099</v>
      </c>
      <c r="E1708" s="11">
        <v>12333862</v>
      </c>
      <c r="F1708" s="11">
        <v>0</v>
      </c>
      <c r="G1708" s="11">
        <v>12382430469</v>
      </c>
      <c r="H17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8" s="10">
        <f>VALUE(IFERROR(MID(Table1[شرح],11,FIND("سهم",Table1[شرح])-11),0))</f>
        <v>900</v>
      </c>
      <c r="J1708" s="10" t="str">
        <f>IFERROR(MID(Table1[شرح],FIND("سهم",Table1[شرح])+4,FIND("به نرخ",Table1[شرح])-FIND("سهم",Table1[شرح])-5),"")</f>
        <v>پتروشیمی شازند(شاراک1)</v>
      </c>
      <c r="K1708" s="10" t="str">
        <f>CHOOSE(MID(Table1[تاریخ],6,2),"فروردین","اردیبهشت","خرداد","تیر","مرداد","شهریور","مهر","آبان","آذر","دی","بهمن","اسفند")</f>
        <v>بهمن</v>
      </c>
      <c r="L1708" s="10" t="str">
        <f>LEFT(Table1[[#All],[تاریخ]],4)</f>
        <v>1398</v>
      </c>
      <c r="M1708" s="13" t="str">
        <f>Table1[سال]&amp;"-"&amp;Table1[ماه]</f>
        <v>1398-بهمن</v>
      </c>
      <c r="N1708" s="9"/>
    </row>
    <row r="1709" spans="1:14" ht="15.75" x14ac:dyDescent="0.25">
      <c r="A1709" s="17" t="str">
        <f>IF(AND(C1709&gt;='گزارش روزانه'!$F$2,C1709&lt;='گزارش روزانه'!$F$4,J1709='گزارش روزانه'!$D$6),MAX($A$1:A1708)+1,"")</f>
        <v/>
      </c>
      <c r="B1709" s="10">
        <v>1708</v>
      </c>
      <c r="C1709" s="10" t="s">
        <v>1084</v>
      </c>
      <c r="D1709" s="10" t="s">
        <v>1100</v>
      </c>
      <c r="E1709" s="11">
        <v>489002490</v>
      </c>
      <c r="F1709" s="11">
        <v>0</v>
      </c>
      <c r="G1709" s="11">
        <v>12394764331</v>
      </c>
      <c r="H17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09" s="10">
        <f>VALUE(IFERROR(MID(Table1[شرح],11,FIND("سهم",Table1[شرح])-11),0))</f>
        <v>35790</v>
      </c>
      <c r="J1709" s="10" t="str">
        <f>IFERROR(MID(Table1[شرح],FIND("سهم",Table1[شرح])+4,FIND("به نرخ",Table1[شرح])-FIND("سهم",Table1[شرح])-5),"")</f>
        <v>پتروشیمی شازند(شاراک1)</v>
      </c>
      <c r="K1709" s="10" t="str">
        <f>CHOOSE(MID(Table1[تاریخ],6,2),"فروردین","اردیبهشت","خرداد","تیر","مرداد","شهریور","مهر","آبان","آذر","دی","بهمن","اسفند")</f>
        <v>بهمن</v>
      </c>
      <c r="L1709" s="10" t="str">
        <f>LEFT(Table1[[#All],[تاریخ]],4)</f>
        <v>1398</v>
      </c>
      <c r="M1709" s="13" t="str">
        <f>Table1[سال]&amp;"-"&amp;Table1[ماه]</f>
        <v>1398-بهمن</v>
      </c>
      <c r="N1709" s="9"/>
    </row>
    <row r="1710" spans="1:14" ht="15.75" x14ac:dyDescent="0.25">
      <c r="A1710" s="17" t="str">
        <f>IF(AND(C1710&gt;='گزارش روزانه'!$F$2,C1710&lt;='گزارش روزانه'!$F$4,J1710='گزارش روزانه'!$D$6),MAX($A$1:A1709)+1,"")</f>
        <v/>
      </c>
      <c r="B1710" s="10">
        <v>1709</v>
      </c>
      <c r="C1710" s="10" t="s">
        <v>1084</v>
      </c>
      <c r="D1710" s="10" t="s">
        <v>1101</v>
      </c>
      <c r="E1710" s="11">
        <v>135888606</v>
      </c>
      <c r="F1710" s="11">
        <v>0</v>
      </c>
      <c r="G1710" s="11">
        <v>12883766821</v>
      </c>
      <c r="H17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10" s="10">
        <f>VALUE(IFERROR(MID(Table1[شرح],11,FIND("سهم",Table1[شرح])-11),0))</f>
        <v>9975</v>
      </c>
      <c r="J1710" s="10" t="str">
        <f>IFERROR(MID(Table1[شرح],FIND("سهم",Table1[شرح])+4,FIND("به نرخ",Table1[شرح])-FIND("سهم",Table1[شرح])-5),"")</f>
        <v>پتروشیمی شازند(شاراک1)</v>
      </c>
      <c r="K1710" s="10" t="str">
        <f>CHOOSE(MID(Table1[تاریخ],6,2),"فروردین","اردیبهشت","خرداد","تیر","مرداد","شهریور","مهر","آبان","آذر","دی","بهمن","اسفند")</f>
        <v>بهمن</v>
      </c>
      <c r="L1710" s="10" t="str">
        <f>LEFT(Table1[[#All],[تاریخ]],4)</f>
        <v>1398</v>
      </c>
      <c r="M1710" s="13" t="str">
        <f>Table1[سال]&amp;"-"&amp;Table1[ماه]</f>
        <v>1398-بهمن</v>
      </c>
      <c r="N1710" s="9"/>
    </row>
    <row r="1711" spans="1:14" ht="15.75" x14ac:dyDescent="0.25">
      <c r="A1711" s="17" t="str">
        <f>IF(AND(C1711&gt;='گزارش روزانه'!$F$2,C1711&lt;='گزارش روزانه'!$F$4,J1711='گزارش روزانه'!$D$6),MAX($A$1:A1710)+1,"")</f>
        <v/>
      </c>
      <c r="B1711" s="10">
        <v>1710</v>
      </c>
      <c r="C1711" s="10" t="s">
        <v>1084</v>
      </c>
      <c r="D1711" s="10" t="s">
        <v>1102</v>
      </c>
      <c r="E1711" s="11">
        <v>0</v>
      </c>
      <c r="F1711" s="11">
        <v>344607006</v>
      </c>
      <c r="G1711" s="11">
        <v>13019655427</v>
      </c>
      <c r="H17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1" s="10">
        <f>VALUE(IFERROR(MID(Table1[شرح],11,FIND("سهم",Table1[شرح])-11),0))</f>
        <v>100000</v>
      </c>
      <c r="J1711" s="10" t="str">
        <f>IFERROR(MID(Table1[شرح],FIND("سهم",Table1[شرح])+4,FIND("به نرخ",Table1[شرح])-FIND("سهم",Table1[شرح])-5),"")</f>
        <v>توسعه مولد نیروگاهی جهرم(بجهرم1)</v>
      </c>
      <c r="K1711" s="10" t="str">
        <f>CHOOSE(MID(Table1[تاریخ],6,2),"فروردین","اردیبهشت","خرداد","تیر","مرداد","شهریور","مهر","آبان","آذر","دی","بهمن","اسفند")</f>
        <v>بهمن</v>
      </c>
      <c r="L1711" s="10" t="str">
        <f>LEFT(Table1[[#All],[تاریخ]],4)</f>
        <v>1398</v>
      </c>
      <c r="M1711" s="13" t="str">
        <f>Table1[سال]&amp;"-"&amp;Table1[ماه]</f>
        <v>1398-بهمن</v>
      </c>
      <c r="N1711" s="9"/>
    </row>
    <row r="1712" spans="1:14" ht="15.75" x14ac:dyDescent="0.25">
      <c r="A1712" s="17" t="str">
        <f>IF(AND(C1712&gt;='گزارش روزانه'!$F$2,C1712&lt;='گزارش روزانه'!$F$4,J1712='گزارش روزانه'!$D$6),MAX($A$1:A1711)+1,"")</f>
        <v/>
      </c>
      <c r="B1712" s="10">
        <v>1711</v>
      </c>
      <c r="C1712" s="10" t="s">
        <v>1084</v>
      </c>
      <c r="D1712" s="10" t="s">
        <v>1103</v>
      </c>
      <c r="E1712" s="11">
        <v>0</v>
      </c>
      <c r="F1712" s="11">
        <v>114017762</v>
      </c>
      <c r="G1712" s="11">
        <v>12675048421</v>
      </c>
      <c r="H17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2" s="10">
        <f>VALUE(IFERROR(MID(Table1[شرح],11,FIND("سهم",Table1[شرح])-11),0))</f>
        <v>33153</v>
      </c>
      <c r="J1712" s="10" t="str">
        <f>IFERROR(MID(Table1[شرح],FIND("سهم",Table1[شرح])+4,FIND("به نرخ",Table1[شرح])-FIND("سهم",Table1[شرح])-5),"")</f>
        <v>توسعه مولد نیروگاهی جهرم(بجهرم1)</v>
      </c>
      <c r="K1712" s="10" t="str">
        <f>CHOOSE(MID(Table1[تاریخ],6,2),"فروردین","اردیبهشت","خرداد","تیر","مرداد","شهریور","مهر","آبان","آذر","دی","بهمن","اسفند")</f>
        <v>بهمن</v>
      </c>
      <c r="L1712" s="10" t="str">
        <f>LEFT(Table1[[#All],[تاریخ]],4)</f>
        <v>1398</v>
      </c>
      <c r="M1712" s="13" t="str">
        <f>Table1[سال]&amp;"-"&amp;Table1[ماه]</f>
        <v>1398-بهمن</v>
      </c>
      <c r="N1712" s="9"/>
    </row>
    <row r="1713" spans="1:14" ht="15.75" x14ac:dyDescent="0.25">
      <c r="A1713" s="17" t="str">
        <f>IF(AND(C1713&gt;='گزارش روزانه'!$F$2,C1713&lt;='گزارش روزانه'!$F$4,J1713='گزارش روزانه'!$D$6),MAX($A$1:A1712)+1,"")</f>
        <v/>
      </c>
      <c r="B1713" s="10">
        <v>1712</v>
      </c>
      <c r="C1713" s="10" t="s">
        <v>1084</v>
      </c>
      <c r="D1713" s="10" t="s">
        <v>1104</v>
      </c>
      <c r="E1713" s="11">
        <v>0</v>
      </c>
      <c r="F1713" s="11">
        <v>57905800</v>
      </c>
      <c r="G1713" s="11">
        <v>12561030659</v>
      </c>
      <c r="H17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3" s="10">
        <f>VALUE(IFERROR(MID(Table1[شرح],11,FIND("سهم",Table1[شرح])-11),0))</f>
        <v>16847</v>
      </c>
      <c r="J1713" s="10" t="str">
        <f>IFERROR(MID(Table1[شرح],FIND("سهم",Table1[شرح])+4,FIND("به نرخ",Table1[شرح])-FIND("سهم",Table1[شرح])-5),"")</f>
        <v>توسعه مولد نیروگاهی جهرم(بجهرم1)</v>
      </c>
      <c r="K1713" s="10" t="str">
        <f>CHOOSE(MID(Table1[تاریخ],6,2),"فروردین","اردیبهشت","خرداد","تیر","مرداد","شهریور","مهر","آبان","آذر","دی","بهمن","اسفند")</f>
        <v>بهمن</v>
      </c>
      <c r="L1713" s="10" t="str">
        <f>LEFT(Table1[[#All],[تاریخ]],4)</f>
        <v>1398</v>
      </c>
      <c r="M1713" s="13" t="str">
        <f>Table1[سال]&amp;"-"&amp;Table1[ماه]</f>
        <v>1398-بهمن</v>
      </c>
      <c r="N1713" s="9"/>
    </row>
    <row r="1714" spans="1:14" ht="15.75" x14ac:dyDescent="0.25">
      <c r="A1714" s="17" t="str">
        <f>IF(AND(C1714&gt;='گزارش روزانه'!$F$2,C1714&lt;='گزارش روزانه'!$F$4,J1714='گزارش روزانه'!$D$6),MAX($A$1:A1713)+1,"")</f>
        <v/>
      </c>
      <c r="B1714" s="10">
        <v>1713</v>
      </c>
      <c r="C1714" s="10" t="s">
        <v>1084</v>
      </c>
      <c r="D1714" s="10" t="s">
        <v>1105</v>
      </c>
      <c r="E1714" s="11">
        <v>0</v>
      </c>
      <c r="F1714" s="11">
        <v>171808385</v>
      </c>
      <c r="G1714" s="11">
        <v>12503124859</v>
      </c>
      <c r="H17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4" s="10">
        <f>VALUE(IFERROR(MID(Table1[شرح],11,FIND("سهم",Table1[شرح])-11),0))</f>
        <v>50000</v>
      </c>
      <c r="J1714" s="10" t="str">
        <f>IFERROR(MID(Table1[شرح],FIND("سهم",Table1[شرح])+4,FIND("به نرخ",Table1[شرح])-FIND("سهم",Table1[شرح])-5),"")</f>
        <v>توسعه مولد نیروگاهی جهرم(بجهرم1)</v>
      </c>
      <c r="K1714" s="10" t="str">
        <f>CHOOSE(MID(Table1[تاریخ],6,2),"فروردین","اردیبهشت","خرداد","تیر","مرداد","شهریور","مهر","آبان","آذر","دی","بهمن","اسفند")</f>
        <v>بهمن</v>
      </c>
      <c r="L1714" s="10" t="str">
        <f>LEFT(Table1[[#All],[تاریخ]],4)</f>
        <v>1398</v>
      </c>
      <c r="M1714" s="13" t="str">
        <f>Table1[سال]&amp;"-"&amp;Table1[ماه]</f>
        <v>1398-بهمن</v>
      </c>
      <c r="N1714" s="9"/>
    </row>
    <row r="1715" spans="1:14" ht="15.75" x14ac:dyDescent="0.25">
      <c r="A1715" s="17" t="str">
        <f>IF(AND(C1715&gt;='گزارش روزانه'!$F$2,C1715&lt;='گزارش روزانه'!$F$4,J1715='گزارش روزانه'!$D$6),MAX($A$1:A1714)+1,"")</f>
        <v/>
      </c>
      <c r="B1715" s="10">
        <v>1714</v>
      </c>
      <c r="C1715" s="10" t="s">
        <v>1084</v>
      </c>
      <c r="D1715" s="10" t="s">
        <v>1106</v>
      </c>
      <c r="E1715" s="11">
        <v>0</v>
      </c>
      <c r="F1715" s="11">
        <v>171709357</v>
      </c>
      <c r="G1715" s="11">
        <v>12331316474</v>
      </c>
      <c r="H17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5" s="10">
        <f>VALUE(IFERROR(MID(Table1[شرح],11,FIND("سهم",Table1[شرح])-11),0))</f>
        <v>50000</v>
      </c>
      <c r="J1715" s="10" t="str">
        <f>IFERROR(MID(Table1[شرح],FIND("سهم",Table1[شرح])+4,FIND("به نرخ",Table1[شرح])-FIND("سهم",Table1[شرح])-5),"")</f>
        <v>توسعه مولد نیروگاهی جهرم(بجهرم1)</v>
      </c>
      <c r="K1715" s="10" t="str">
        <f>CHOOSE(MID(Table1[تاریخ],6,2),"فروردین","اردیبهشت","خرداد","تیر","مرداد","شهریور","مهر","آبان","آذر","دی","بهمن","اسفند")</f>
        <v>بهمن</v>
      </c>
      <c r="L1715" s="10" t="str">
        <f>LEFT(Table1[[#All],[تاریخ]],4)</f>
        <v>1398</v>
      </c>
      <c r="M1715" s="13" t="str">
        <f>Table1[سال]&amp;"-"&amp;Table1[ماه]</f>
        <v>1398-بهمن</v>
      </c>
      <c r="N1715" s="9"/>
    </row>
    <row r="1716" spans="1:14" ht="15.75" x14ac:dyDescent="0.25">
      <c r="A1716" s="17" t="str">
        <f>IF(AND(C1716&gt;='گزارش روزانه'!$F$2,C1716&lt;='گزارش روزانه'!$F$4,J1716='گزارش روزانه'!$D$6),MAX($A$1:A1715)+1,"")</f>
        <v/>
      </c>
      <c r="B1716" s="10">
        <v>1715</v>
      </c>
      <c r="C1716" s="10" t="s">
        <v>1084</v>
      </c>
      <c r="D1716" s="10" t="s">
        <v>1107</v>
      </c>
      <c r="E1716" s="11">
        <v>0</v>
      </c>
      <c r="F1716" s="11">
        <v>254242856</v>
      </c>
      <c r="G1716" s="11">
        <v>12159607117</v>
      </c>
      <c r="H17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6" s="10">
        <f>VALUE(IFERROR(MID(Table1[شرح],11,FIND("سهم",Table1[شرح])-11),0))</f>
        <v>74097</v>
      </c>
      <c r="J1716" s="10" t="str">
        <f>IFERROR(MID(Table1[شرح],FIND("سهم",Table1[شرح])+4,FIND("به نرخ",Table1[شرح])-FIND("سهم",Table1[شرح])-5),"")</f>
        <v>توسعه مولد نیروگاهی جهرم(بجهرم1)</v>
      </c>
      <c r="K1716" s="10" t="str">
        <f>CHOOSE(MID(Table1[تاریخ],6,2),"فروردین","اردیبهشت","خرداد","تیر","مرداد","شهریور","مهر","آبان","آذر","دی","بهمن","اسفند")</f>
        <v>بهمن</v>
      </c>
      <c r="L1716" s="10" t="str">
        <f>LEFT(Table1[[#All],[تاریخ]],4)</f>
        <v>1398</v>
      </c>
      <c r="M1716" s="13" t="str">
        <f>Table1[سال]&amp;"-"&amp;Table1[ماه]</f>
        <v>1398-بهمن</v>
      </c>
      <c r="N1716" s="9"/>
    </row>
    <row r="1717" spans="1:14" ht="15.75" x14ac:dyDescent="0.25">
      <c r="A1717" s="17" t="str">
        <f>IF(AND(C1717&gt;='گزارش روزانه'!$F$2,C1717&lt;='گزارش روزانه'!$F$4,J1717='گزارش روزانه'!$D$6),MAX($A$1:A1716)+1,"")</f>
        <v/>
      </c>
      <c r="B1717" s="10">
        <v>1716</v>
      </c>
      <c r="C1717" s="10" t="s">
        <v>1084</v>
      </c>
      <c r="D1717" s="10" t="s">
        <v>1108</v>
      </c>
      <c r="E1717" s="11">
        <v>0</v>
      </c>
      <c r="F1717" s="11">
        <v>70601473</v>
      </c>
      <c r="G1717" s="11">
        <v>11905364261</v>
      </c>
      <c r="H17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7" s="10">
        <f>VALUE(IFERROR(MID(Table1[شرح],11,FIND("سهم",Table1[شرح])-11),0))</f>
        <v>20600</v>
      </c>
      <c r="J1717" s="10" t="str">
        <f>IFERROR(MID(Table1[شرح],FIND("سهم",Table1[شرح])+4,FIND("به نرخ",Table1[شرح])-FIND("سهم",Table1[شرح])-5),"")</f>
        <v>توسعه مولد نیروگاهی جهرم(بجهرم1)</v>
      </c>
      <c r="K1717" s="10" t="str">
        <f>CHOOSE(MID(Table1[تاریخ],6,2),"فروردین","اردیبهشت","خرداد","تیر","مرداد","شهریور","مهر","آبان","آذر","دی","بهمن","اسفند")</f>
        <v>بهمن</v>
      </c>
      <c r="L1717" s="10" t="str">
        <f>LEFT(Table1[[#All],[تاریخ]],4)</f>
        <v>1398</v>
      </c>
      <c r="M1717" s="13" t="str">
        <f>Table1[سال]&amp;"-"&amp;Table1[ماه]</f>
        <v>1398-بهمن</v>
      </c>
      <c r="N1717" s="9"/>
    </row>
    <row r="1718" spans="1:14" ht="15.75" x14ac:dyDescent="0.25">
      <c r="A1718" s="17" t="str">
        <f>IF(AND(C1718&gt;='گزارش روزانه'!$F$2,C1718&lt;='گزارش روزانه'!$F$4,J1718='گزارش روزانه'!$D$6),MAX($A$1:A1717)+1,"")</f>
        <v/>
      </c>
      <c r="B1718" s="10">
        <v>1717</v>
      </c>
      <c r="C1718" s="10" t="s">
        <v>1084</v>
      </c>
      <c r="D1718" s="10" t="s">
        <v>1109</v>
      </c>
      <c r="E1718" s="11">
        <v>0</v>
      </c>
      <c r="F1718" s="11">
        <v>2416555044</v>
      </c>
      <c r="G1718" s="11">
        <v>11834762788</v>
      </c>
      <c r="H17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8" s="10">
        <f>VALUE(IFERROR(MID(Table1[شرح],11,FIND("سهم",Table1[شرح])-11),0))</f>
        <v>705303</v>
      </c>
      <c r="J1718" s="10" t="str">
        <f>IFERROR(MID(Table1[شرح],FIND("سهم",Table1[شرح])+4,FIND("به نرخ",Table1[شرح])-FIND("سهم",Table1[شرح])-5),"")</f>
        <v>توسعه مولد نیروگاهی جهرم(بجهرم1)</v>
      </c>
      <c r="K1718" s="10" t="str">
        <f>CHOOSE(MID(Table1[تاریخ],6,2),"فروردین","اردیبهشت","خرداد","تیر","مرداد","شهریور","مهر","آبان","آذر","دی","بهمن","اسفند")</f>
        <v>بهمن</v>
      </c>
      <c r="L1718" s="10" t="str">
        <f>LEFT(Table1[[#All],[تاریخ]],4)</f>
        <v>1398</v>
      </c>
      <c r="M1718" s="13" t="str">
        <f>Table1[سال]&amp;"-"&amp;Table1[ماه]</f>
        <v>1398-بهمن</v>
      </c>
      <c r="N1718" s="9"/>
    </row>
    <row r="1719" spans="1:14" ht="15.75" x14ac:dyDescent="0.25">
      <c r="A1719" s="17" t="str">
        <f>IF(AND(C1719&gt;='گزارش روزانه'!$F$2,C1719&lt;='گزارش روزانه'!$F$4,J1719='گزارش روزانه'!$D$6),MAX($A$1:A1718)+1,"")</f>
        <v/>
      </c>
      <c r="B1719" s="10">
        <v>1718</v>
      </c>
      <c r="C1719" s="10" t="s">
        <v>1084</v>
      </c>
      <c r="D1719" s="10" t="s">
        <v>1110</v>
      </c>
      <c r="E1719" s="11">
        <v>0</v>
      </c>
      <c r="F1719" s="11">
        <v>171065689</v>
      </c>
      <c r="G1719" s="11">
        <v>9418207744</v>
      </c>
      <c r="H17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19" s="10">
        <f>VALUE(IFERROR(MID(Table1[شرح],11,FIND("سهم",Table1[شرح])-11),0))</f>
        <v>50000</v>
      </c>
      <c r="J1719" s="10" t="str">
        <f>IFERROR(MID(Table1[شرح],FIND("سهم",Table1[شرح])+4,FIND("به نرخ",Table1[شرح])-FIND("سهم",Table1[شرح])-5),"")</f>
        <v>توسعه مولد نیروگاهی جهرم(بجهرم1)</v>
      </c>
      <c r="K1719" s="10" t="str">
        <f>CHOOSE(MID(Table1[تاریخ],6,2),"فروردین","اردیبهشت","خرداد","تیر","مرداد","شهریور","مهر","آبان","آذر","دی","بهمن","اسفند")</f>
        <v>بهمن</v>
      </c>
      <c r="L1719" s="10" t="str">
        <f>LEFT(Table1[[#All],[تاریخ]],4)</f>
        <v>1398</v>
      </c>
      <c r="M1719" s="13" t="str">
        <f>Table1[سال]&amp;"-"&amp;Table1[ماه]</f>
        <v>1398-بهمن</v>
      </c>
      <c r="N1719" s="9"/>
    </row>
    <row r="1720" spans="1:14" ht="15.75" x14ac:dyDescent="0.25">
      <c r="A1720" s="17" t="str">
        <f>IF(AND(C1720&gt;='گزارش روزانه'!$F$2,C1720&lt;='گزارش روزانه'!$F$4,J1720='گزارش روزانه'!$D$6),MAX($A$1:A1719)+1,"")</f>
        <v/>
      </c>
      <c r="B1720" s="10">
        <v>1719</v>
      </c>
      <c r="C1720" s="10" t="s">
        <v>1084</v>
      </c>
      <c r="D1720" s="10" t="s">
        <v>1111</v>
      </c>
      <c r="E1720" s="11">
        <v>0</v>
      </c>
      <c r="F1720" s="11">
        <v>170917150</v>
      </c>
      <c r="G1720" s="11">
        <v>9247142055</v>
      </c>
      <c r="H17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0" s="10">
        <f>VALUE(IFERROR(MID(Table1[شرح],11,FIND("سهم",Table1[شرح])-11),0))</f>
        <v>50000</v>
      </c>
      <c r="J1720" s="10" t="str">
        <f>IFERROR(MID(Table1[شرح],FIND("سهم",Table1[شرح])+4,FIND("به نرخ",Table1[شرح])-FIND("سهم",Table1[شرح])-5),"")</f>
        <v>توسعه مولد نیروگاهی جهرم(بجهرم1)</v>
      </c>
      <c r="K1720" s="10" t="str">
        <f>CHOOSE(MID(Table1[تاریخ],6,2),"فروردین","اردیبهشت","خرداد","تیر","مرداد","شهریور","مهر","آبان","آذر","دی","بهمن","اسفند")</f>
        <v>بهمن</v>
      </c>
      <c r="L1720" s="10" t="str">
        <f>LEFT(Table1[[#All],[تاریخ]],4)</f>
        <v>1398</v>
      </c>
      <c r="M1720" s="13" t="str">
        <f>Table1[سال]&amp;"-"&amp;Table1[ماه]</f>
        <v>1398-بهمن</v>
      </c>
      <c r="N1720" s="9"/>
    </row>
    <row r="1721" spans="1:14" ht="15.75" x14ac:dyDescent="0.25">
      <c r="A1721" s="17" t="str">
        <f>IF(AND(C1721&gt;='گزارش روزانه'!$F$2,C1721&lt;='گزارش روزانه'!$F$4,J1721='گزارش روزانه'!$D$6),MAX($A$1:A1720)+1,"")</f>
        <v/>
      </c>
      <c r="B1721" s="10">
        <v>1720</v>
      </c>
      <c r="C1721" s="10" t="s">
        <v>1084</v>
      </c>
      <c r="D1721" s="10" t="s">
        <v>1112</v>
      </c>
      <c r="E1721" s="11">
        <v>0</v>
      </c>
      <c r="F1721" s="11">
        <v>69006450</v>
      </c>
      <c r="G1721" s="11">
        <v>9076224905</v>
      </c>
      <c r="H17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1" s="10">
        <f>VALUE(IFERROR(MID(Table1[شرح],11,FIND("سهم",Table1[شرح])-11),0))</f>
        <v>5773</v>
      </c>
      <c r="J1721" s="10" t="str">
        <f>IFERROR(MID(Table1[شرح],FIND("سهم",Table1[شرح])+4,FIND("به نرخ",Table1[شرح])-FIND("سهم",Table1[شرح])-5),"")</f>
        <v>پالایش نفت بندرعباس(شبندر1)</v>
      </c>
      <c r="K1721" s="10" t="str">
        <f>CHOOSE(MID(Table1[تاریخ],6,2),"فروردین","اردیبهشت","خرداد","تیر","مرداد","شهریور","مهر","آبان","آذر","دی","بهمن","اسفند")</f>
        <v>بهمن</v>
      </c>
      <c r="L1721" s="10" t="str">
        <f>LEFT(Table1[[#All],[تاریخ]],4)</f>
        <v>1398</v>
      </c>
      <c r="M1721" s="13" t="str">
        <f>Table1[سال]&amp;"-"&amp;Table1[ماه]</f>
        <v>1398-بهمن</v>
      </c>
      <c r="N1721" s="9"/>
    </row>
    <row r="1722" spans="1:14" ht="15.75" x14ac:dyDescent="0.25">
      <c r="A1722" s="17" t="str">
        <f>IF(AND(C1722&gt;='گزارش روزانه'!$F$2,C1722&lt;='گزارش روزانه'!$F$4,J1722='گزارش روزانه'!$D$6),MAX($A$1:A1721)+1,"")</f>
        <v/>
      </c>
      <c r="B1722" s="10">
        <v>1721</v>
      </c>
      <c r="C1722" s="10" t="s">
        <v>1084</v>
      </c>
      <c r="D1722" s="10" t="s">
        <v>1113</v>
      </c>
      <c r="E1722" s="11">
        <v>0</v>
      </c>
      <c r="F1722" s="11">
        <v>813618175</v>
      </c>
      <c r="G1722" s="11">
        <v>9007218455</v>
      </c>
      <c r="H17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2" s="10">
        <f>VALUE(IFERROR(MID(Table1[شرح],11,FIND("سهم",Table1[شرح])-11),0))</f>
        <v>68072</v>
      </c>
      <c r="J1722" s="10" t="str">
        <f>IFERROR(MID(Table1[شرح],FIND("سهم",Table1[شرح])+4,FIND("به نرخ",Table1[شرح])-FIND("سهم",Table1[شرح])-5),"")</f>
        <v>پالایش نفت بندرعباس(شبندر1)</v>
      </c>
      <c r="K1722" s="10" t="str">
        <f>CHOOSE(MID(Table1[تاریخ],6,2),"فروردین","اردیبهشت","خرداد","تیر","مرداد","شهریور","مهر","آبان","آذر","دی","بهمن","اسفند")</f>
        <v>بهمن</v>
      </c>
      <c r="L1722" s="10" t="str">
        <f>LEFT(Table1[[#All],[تاریخ]],4)</f>
        <v>1398</v>
      </c>
      <c r="M1722" s="13" t="str">
        <f>Table1[سال]&amp;"-"&amp;Table1[ماه]</f>
        <v>1398-بهمن</v>
      </c>
      <c r="N1722" s="9"/>
    </row>
    <row r="1723" spans="1:14" ht="15.75" x14ac:dyDescent="0.25">
      <c r="A1723" s="17" t="str">
        <f>IF(AND(C1723&gt;='گزارش روزانه'!$F$2,C1723&lt;='گزارش روزانه'!$F$4,J1723='گزارش روزانه'!$D$6),MAX($A$1:A1722)+1,"")</f>
        <v/>
      </c>
      <c r="B1723" s="10">
        <v>1722</v>
      </c>
      <c r="C1723" s="10" t="s">
        <v>1084</v>
      </c>
      <c r="D1723" s="10" t="s">
        <v>1114</v>
      </c>
      <c r="E1723" s="11">
        <v>0</v>
      </c>
      <c r="F1723" s="11">
        <v>13146463</v>
      </c>
      <c r="G1723" s="11">
        <v>8193600280</v>
      </c>
      <c r="H17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3" s="10">
        <f>VALUE(IFERROR(MID(Table1[شرح],11,FIND("سهم",Table1[شرح])-11),0))</f>
        <v>1100</v>
      </c>
      <c r="J1723" s="10" t="str">
        <f>IFERROR(MID(Table1[شرح],FIND("سهم",Table1[شرح])+4,FIND("به نرخ",Table1[شرح])-FIND("سهم",Table1[شرح])-5),"")</f>
        <v>پالایش نفت بندرعباس(شبندر1)</v>
      </c>
      <c r="K1723" s="10" t="str">
        <f>CHOOSE(MID(Table1[تاریخ],6,2),"فروردین","اردیبهشت","خرداد","تیر","مرداد","شهریور","مهر","آبان","آذر","دی","بهمن","اسفند")</f>
        <v>بهمن</v>
      </c>
      <c r="L1723" s="10" t="str">
        <f>LEFT(Table1[[#All],[تاریخ]],4)</f>
        <v>1398</v>
      </c>
      <c r="M1723" s="13" t="str">
        <f>Table1[سال]&amp;"-"&amp;Table1[ماه]</f>
        <v>1398-بهمن</v>
      </c>
      <c r="N1723" s="9"/>
    </row>
    <row r="1724" spans="1:14" ht="15.75" x14ac:dyDescent="0.25">
      <c r="A1724" s="17" t="str">
        <f>IF(AND(C1724&gt;='گزارش روزانه'!$F$2,C1724&lt;='گزارش روزانه'!$F$4,J1724='گزارش روزانه'!$D$6),MAX($A$1:A1723)+1,"")</f>
        <v/>
      </c>
      <c r="B1724" s="10">
        <v>1723</v>
      </c>
      <c r="C1724" s="10" t="s">
        <v>1084</v>
      </c>
      <c r="D1724" s="10" t="s">
        <v>1115</v>
      </c>
      <c r="E1724" s="11">
        <v>0</v>
      </c>
      <c r="F1724" s="11">
        <v>413414753</v>
      </c>
      <c r="G1724" s="11">
        <v>8180453817</v>
      </c>
      <c r="H17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4" s="10">
        <f>VALUE(IFERROR(MID(Table1[شرح],11,FIND("سهم",Table1[شرح])-11),0))</f>
        <v>34603</v>
      </c>
      <c r="J1724" s="10" t="str">
        <f>IFERROR(MID(Table1[شرح],FIND("سهم",Table1[شرح])+4,FIND("به نرخ",Table1[شرح])-FIND("سهم",Table1[شرح])-5),"")</f>
        <v>پالایش نفت بندرعباس(شبندر1)</v>
      </c>
      <c r="K1724" s="10" t="str">
        <f>CHOOSE(MID(Table1[تاریخ],6,2),"فروردین","اردیبهشت","خرداد","تیر","مرداد","شهریور","مهر","آبان","آذر","دی","بهمن","اسفند")</f>
        <v>بهمن</v>
      </c>
      <c r="L1724" s="10" t="str">
        <f>LEFT(Table1[[#All],[تاریخ]],4)</f>
        <v>1398</v>
      </c>
      <c r="M1724" s="13" t="str">
        <f>Table1[سال]&amp;"-"&amp;Table1[ماه]</f>
        <v>1398-بهمن</v>
      </c>
      <c r="N1724" s="9"/>
    </row>
    <row r="1725" spans="1:14" ht="15.75" x14ac:dyDescent="0.25">
      <c r="A1725" s="17" t="str">
        <f>IF(AND(C1725&gt;='گزارش روزانه'!$F$2,C1725&lt;='گزارش روزانه'!$F$4,J1725='گزارش روزانه'!$D$6),MAX($A$1:A1724)+1,"")</f>
        <v/>
      </c>
      <c r="B1725" s="10">
        <v>1724</v>
      </c>
      <c r="C1725" s="10" t="s">
        <v>1084</v>
      </c>
      <c r="D1725" s="10" t="s">
        <v>1116</v>
      </c>
      <c r="E1725" s="11">
        <v>0</v>
      </c>
      <c r="F1725" s="11">
        <v>179165948</v>
      </c>
      <c r="G1725" s="11">
        <v>7767039064</v>
      </c>
      <c r="H17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5" s="10">
        <f>VALUE(IFERROR(MID(Table1[شرح],11,FIND("سهم",Table1[شرح])-11),0))</f>
        <v>15000</v>
      </c>
      <c r="J1725" s="10" t="str">
        <f>IFERROR(MID(Table1[شرح],FIND("سهم",Table1[شرح])+4,FIND("به نرخ",Table1[شرح])-FIND("سهم",Table1[شرح])-5),"")</f>
        <v>پالایش نفت بندرعباس(شبندر1)</v>
      </c>
      <c r="K1725" s="10" t="str">
        <f>CHOOSE(MID(Table1[تاریخ],6,2),"فروردین","اردیبهشت","خرداد","تیر","مرداد","شهریور","مهر","آبان","آذر","دی","بهمن","اسفند")</f>
        <v>بهمن</v>
      </c>
      <c r="L1725" s="10" t="str">
        <f>LEFT(Table1[[#All],[تاریخ]],4)</f>
        <v>1398</v>
      </c>
      <c r="M1725" s="13" t="str">
        <f>Table1[سال]&amp;"-"&amp;Table1[ماه]</f>
        <v>1398-بهمن</v>
      </c>
      <c r="N1725" s="9"/>
    </row>
    <row r="1726" spans="1:14" ht="15.75" x14ac:dyDescent="0.25">
      <c r="A1726" s="17" t="str">
        <f>IF(AND(C1726&gt;='گزارش روزانه'!$F$2,C1726&lt;='گزارش روزانه'!$F$4,J1726='گزارش روزانه'!$D$6),MAX($A$1:A1725)+1,"")</f>
        <v/>
      </c>
      <c r="B1726" s="10">
        <v>1725</v>
      </c>
      <c r="C1726" s="10" t="s">
        <v>1084</v>
      </c>
      <c r="D1726" s="10" t="s">
        <v>1117</v>
      </c>
      <c r="E1726" s="11">
        <v>0</v>
      </c>
      <c r="F1726" s="11">
        <v>27121921</v>
      </c>
      <c r="G1726" s="11">
        <v>7587873116</v>
      </c>
      <c r="H17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6" s="10">
        <f>VALUE(IFERROR(MID(Table1[شرح],11,FIND("سهم",Table1[شرح])-11),0))</f>
        <v>2272</v>
      </c>
      <c r="J1726" s="10" t="str">
        <f>IFERROR(MID(Table1[شرح],FIND("سهم",Table1[شرح])+4,FIND("به نرخ",Table1[شرح])-FIND("سهم",Table1[شرح])-5),"")</f>
        <v>پالایش نفت بندرعباس(شبندر1)</v>
      </c>
      <c r="K1726" s="10" t="str">
        <f>CHOOSE(MID(Table1[تاریخ],6,2),"فروردین","اردیبهشت","خرداد","تیر","مرداد","شهریور","مهر","آبان","آذر","دی","بهمن","اسفند")</f>
        <v>بهمن</v>
      </c>
      <c r="L1726" s="10" t="str">
        <f>LEFT(Table1[[#All],[تاریخ]],4)</f>
        <v>1398</v>
      </c>
      <c r="M1726" s="13" t="str">
        <f>Table1[سال]&amp;"-"&amp;Table1[ماه]</f>
        <v>1398-بهمن</v>
      </c>
      <c r="N1726" s="9"/>
    </row>
    <row r="1727" spans="1:14" ht="15.75" x14ac:dyDescent="0.25">
      <c r="A1727" s="17" t="str">
        <f>IF(AND(C1727&gt;='گزارش روزانه'!$F$2,C1727&lt;='گزارش روزانه'!$F$4,J1727='گزارش روزانه'!$D$6),MAX($A$1:A1726)+1,"")</f>
        <v/>
      </c>
      <c r="B1727" s="10">
        <v>1726</v>
      </c>
      <c r="C1727" s="10" t="s">
        <v>1084</v>
      </c>
      <c r="D1727" s="10" t="s">
        <v>1118</v>
      </c>
      <c r="E1727" s="11">
        <v>0</v>
      </c>
      <c r="F1727" s="11">
        <v>95616563</v>
      </c>
      <c r="G1727" s="11">
        <v>7560751195</v>
      </c>
      <c r="H17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7" s="10">
        <f>VALUE(IFERROR(MID(Table1[شرح],11,FIND("سهم",Table1[شرح])-11),0))</f>
        <v>8250</v>
      </c>
      <c r="J1727" s="10" t="str">
        <f>IFERROR(MID(Table1[شرح],FIND("سهم",Table1[شرح])+4,FIND("به نرخ",Table1[شرح])-FIND("سهم",Table1[شرح])-5),"")</f>
        <v>پالایش نفت بندرعباس(شبندر1)</v>
      </c>
      <c r="K1727" s="10" t="str">
        <f>CHOOSE(MID(Table1[تاریخ],6,2),"فروردین","اردیبهشت","خرداد","تیر","مرداد","شهریور","مهر","آبان","آذر","دی","بهمن","اسفند")</f>
        <v>بهمن</v>
      </c>
      <c r="L1727" s="10" t="str">
        <f>LEFT(Table1[[#All],[تاریخ]],4)</f>
        <v>1398</v>
      </c>
      <c r="M1727" s="13" t="str">
        <f>Table1[سال]&amp;"-"&amp;Table1[ماه]</f>
        <v>1398-بهمن</v>
      </c>
      <c r="N1727" s="9"/>
    </row>
    <row r="1728" spans="1:14" ht="15.75" x14ac:dyDescent="0.25">
      <c r="A1728" s="17" t="str">
        <f>IF(AND(C1728&gt;='گزارش روزانه'!$F$2,C1728&lt;='گزارش روزانه'!$F$4,J1728='گزارش روزانه'!$D$6),MAX($A$1:A1727)+1,"")</f>
        <v/>
      </c>
      <c r="B1728" s="10">
        <v>1727</v>
      </c>
      <c r="C1728" s="10" t="s">
        <v>1084</v>
      </c>
      <c r="D1728" s="10" t="s">
        <v>1119</v>
      </c>
      <c r="E1728" s="11">
        <v>0</v>
      </c>
      <c r="F1728" s="11">
        <v>81122279</v>
      </c>
      <c r="G1728" s="11">
        <v>7465134632</v>
      </c>
      <c r="H17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8" s="10">
        <f>VALUE(IFERROR(MID(Table1[شرح],11,FIND("سهم",Table1[شرح])-11),0))</f>
        <v>7000</v>
      </c>
      <c r="J1728" s="10" t="str">
        <f>IFERROR(MID(Table1[شرح],FIND("سهم",Table1[شرح])+4,FIND("به نرخ",Table1[شرح])-FIND("سهم",Table1[شرح])-5),"")</f>
        <v>پالایش نفت بندرعباس(شبندر1)</v>
      </c>
      <c r="K1728" s="10" t="str">
        <f>CHOOSE(MID(Table1[تاریخ],6,2),"فروردین","اردیبهشت","خرداد","تیر","مرداد","شهریور","مهر","آبان","آذر","دی","بهمن","اسفند")</f>
        <v>بهمن</v>
      </c>
      <c r="L1728" s="10" t="str">
        <f>LEFT(Table1[[#All],[تاریخ]],4)</f>
        <v>1398</v>
      </c>
      <c r="M1728" s="13" t="str">
        <f>Table1[سال]&amp;"-"&amp;Table1[ماه]</f>
        <v>1398-بهمن</v>
      </c>
      <c r="N1728" s="9"/>
    </row>
    <row r="1729" spans="1:14" ht="15.75" x14ac:dyDescent="0.25">
      <c r="A1729" s="17" t="str">
        <f>IF(AND(C1729&gt;='گزارش روزانه'!$F$2,C1729&lt;='گزارش روزانه'!$F$4,J1729='گزارش روزانه'!$D$6),MAX($A$1:A1728)+1,"")</f>
        <v/>
      </c>
      <c r="B1729" s="10">
        <v>1728</v>
      </c>
      <c r="C1729" s="10" t="s">
        <v>1084</v>
      </c>
      <c r="D1729" s="10" t="s">
        <v>1120</v>
      </c>
      <c r="E1729" s="11">
        <v>0</v>
      </c>
      <c r="F1729" s="11">
        <v>196960741</v>
      </c>
      <c r="G1729" s="11">
        <v>7384012353</v>
      </c>
      <c r="H17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29" s="10">
        <f>VALUE(IFERROR(MID(Table1[شرح],11,FIND("سهم",Table1[شرح])-11),0))</f>
        <v>17000</v>
      </c>
      <c r="J1729" s="10" t="str">
        <f>IFERROR(MID(Table1[شرح],FIND("سهم",Table1[شرح])+4,FIND("به نرخ",Table1[شرح])-FIND("سهم",Table1[شرح])-5),"")</f>
        <v>پالایش نفت بندرعباس(شبندر1)</v>
      </c>
      <c r="K1729" s="10" t="str">
        <f>CHOOSE(MID(Table1[تاریخ],6,2),"فروردین","اردیبهشت","خرداد","تیر","مرداد","شهریور","مهر","آبان","آذر","دی","بهمن","اسفند")</f>
        <v>بهمن</v>
      </c>
      <c r="L1729" s="10" t="str">
        <f>LEFT(Table1[[#All],[تاریخ]],4)</f>
        <v>1398</v>
      </c>
      <c r="M1729" s="13" t="str">
        <f>Table1[سال]&amp;"-"&amp;Table1[ماه]</f>
        <v>1398-بهمن</v>
      </c>
      <c r="N1729" s="9"/>
    </row>
    <row r="1730" spans="1:14" ht="15.75" x14ac:dyDescent="0.25">
      <c r="A1730" s="17" t="str">
        <f>IF(AND(C1730&gt;='گزارش روزانه'!$F$2,C1730&lt;='گزارش روزانه'!$F$4,J1730='گزارش روزانه'!$D$6),MAX($A$1:A1729)+1,"")</f>
        <v/>
      </c>
      <c r="B1730" s="10">
        <v>1729</v>
      </c>
      <c r="C1730" s="10" t="s">
        <v>1084</v>
      </c>
      <c r="D1730" s="10" t="s">
        <v>1121</v>
      </c>
      <c r="E1730" s="11">
        <v>0</v>
      </c>
      <c r="F1730" s="11">
        <v>162064316</v>
      </c>
      <c r="G1730" s="11">
        <v>7187051612</v>
      </c>
      <c r="H17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0" s="10">
        <f>VALUE(IFERROR(MID(Table1[شرح],11,FIND("سهم",Table1[شرح])-11),0))</f>
        <v>14000</v>
      </c>
      <c r="J1730" s="10" t="str">
        <f>IFERROR(MID(Table1[شرح],FIND("سهم",Table1[شرح])+4,FIND("به نرخ",Table1[شرح])-FIND("سهم",Table1[شرح])-5),"")</f>
        <v>پالایش نفت بندرعباس(شبندر1)</v>
      </c>
      <c r="K1730" s="10" t="str">
        <f>CHOOSE(MID(Table1[تاریخ],6,2),"فروردین","اردیبهشت","خرداد","تیر","مرداد","شهریور","مهر","آبان","آذر","دی","بهمن","اسفند")</f>
        <v>بهمن</v>
      </c>
      <c r="L1730" s="10" t="str">
        <f>LEFT(Table1[[#All],[تاریخ]],4)</f>
        <v>1398</v>
      </c>
      <c r="M1730" s="13" t="str">
        <f>Table1[سال]&amp;"-"&amp;Table1[ماه]</f>
        <v>1398-بهمن</v>
      </c>
      <c r="N1730" s="9"/>
    </row>
    <row r="1731" spans="1:14" ht="15.75" x14ac:dyDescent="0.25">
      <c r="A1731" s="17" t="str">
        <f>IF(AND(C1731&gt;='گزارش روزانه'!$F$2,C1731&lt;='گزارش روزانه'!$F$4,J1731='گزارش روزانه'!$D$6),MAX($A$1:A1730)+1,"")</f>
        <v/>
      </c>
      <c r="B1731" s="10">
        <v>1730</v>
      </c>
      <c r="C1731" s="10" t="s">
        <v>1084</v>
      </c>
      <c r="D1731" s="10" t="s">
        <v>1122</v>
      </c>
      <c r="E1731" s="11">
        <v>0</v>
      </c>
      <c r="F1731" s="11">
        <v>57781095</v>
      </c>
      <c r="G1731" s="11">
        <v>7024987296</v>
      </c>
      <c r="H17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1" s="10">
        <f>VALUE(IFERROR(MID(Table1[شرح],11,FIND("سهم",Table1[شرح])-11),0))</f>
        <v>5000</v>
      </c>
      <c r="J1731" s="10" t="str">
        <f>IFERROR(MID(Table1[شرح],FIND("سهم",Table1[شرح])+4,FIND("به نرخ",Table1[شرح])-FIND("سهم",Table1[شرح])-5),"")</f>
        <v>پالایش نفت بندرعباس(شبندر1)</v>
      </c>
      <c r="K1731" s="10" t="str">
        <f>CHOOSE(MID(Table1[تاریخ],6,2),"فروردین","اردیبهشت","خرداد","تیر","مرداد","شهریور","مهر","آبان","آذر","دی","بهمن","اسفند")</f>
        <v>بهمن</v>
      </c>
      <c r="L1731" s="10" t="str">
        <f>LEFT(Table1[[#All],[تاریخ]],4)</f>
        <v>1398</v>
      </c>
      <c r="M1731" s="13" t="str">
        <f>Table1[سال]&amp;"-"&amp;Table1[ماه]</f>
        <v>1398-بهمن</v>
      </c>
      <c r="N1731" s="9"/>
    </row>
    <row r="1732" spans="1:14" ht="15.75" x14ac:dyDescent="0.25">
      <c r="A1732" s="17" t="str">
        <f>IF(AND(C1732&gt;='گزارش روزانه'!$F$2,C1732&lt;='گزارش روزانه'!$F$4,J1732='گزارش روزانه'!$D$6),MAX($A$1:A1731)+1,"")</f>
        <v/>
      </c>
      <c r="B1732" s="10">
        <v>1731</v>
      </c>
      <c r="C1732" s="10" t="s">
        <v>1084</v>
      </c>
      <c r="D1732" s="10" t="s">
        <v>1123</v>
      </c>
      <c r="E1732" s="11">
        <v>0</v>
      </c>
      <c r="F1732" s="11">
        <v>23076788</v>
      </c>
      <c r="G1732" s="11">
        <v>6967206201</v>
      </c>
      <c r="H17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2" s="10">
        <f>VALUE(IFERROR(MID(Table1[شرح],11,FIND("سهم",Table1[شرح])-11),0))</f>
        <v>2000</v>
      </c>
      <c r="J1732" s="10" t="str">
        <f>IFERROR(MID(Table1[شرح],FIND("سهم",Table1[شرح])+4,FIND("به نرخ",Table1[شرح])-FIND("سهم",Table1[شرح])-5),"")</f>
        <v>پالایش نفت بندرعباس(شبندر1)</v>
      </c>
      <c r="K1732" s="10" t="str">
        <f>CHOOSE(MID(Table1[تاریخ],6,2),"فروردین","اردیبهشت","خرداد","تیر","مرداد","شهریور","مهر","آبان","آذر","دی","بهمن","اسفند")</f>
        <v>بهمن</v>
      </c>
      <c r="L1732" s="10" t="str">
        <f>LEFT(Table1[[#All],[تاریخ]],4)</f>
        <v>1398</v>
      </c>
      <c r="M1732" s="13" t="str">
        <f>Table1[سال]&amp;"-"&amp;Table1[ماه]</f>
        <v>1398-بهمن</v>
      </c>
      <c r="N1732" s="9"/>
    </row>
    <row r="1733" spans="1:14" ht="15.75" x14ac:dyDescent="0.25">
      <c r="A1733" s="17" t="str">
        <f>IF(AND(C1733&gt;='گزارش روزانه'!$F$2,C1733&lt;='گزارش روزانه'!$F$4,J1733='گزارش روزانه'!$D$6),MAX($A$1:A1732)+1,"")</f>
        <v/>
      </c>
      <c r="B1733" s="10">
        <v>1732</v>
      </c>
      <c r="C1733" s="10" t="s">
        <v>1084</v>
      </c>
      <c r="D1733" s="10" t="s">
        <v>1124</v>
      </c>
      <c r="E1733" s="11">
        <v>0</v>
      </c>
      <c r="F1733" s="11">
        <v>8013107</v>
      </c>
      <c r="G1733" s="11">
        <v>6944129413</v>
      </c>
      <c r="H17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3" s="10">
        <f>VALUE(IFERROR(MID(Table1[شرح],11,FIND("سهم",Table1[شرح])-11),0))</f>
        <v>700</v>
      </c>
      <c r="J1733" s="10" t="str">
        <f>IFERROR(MID(Table1[شرح],FIND("سهم",Table1[شرح])+4,FIND("به نرخ",Table1[شرح])-FIND("سهم",Table1[شرح])-5),"")</f>
        <v>پالایش نفت بندرعباس(شبندر1)</v>
      </c>
      <c r="K1733" s="10" t="str">
        <f>CHOOSE(MID(Table1[تاریخ],6,2),"فروردین","اردیبهشت","خرداد","تیر","مرداد","شهریور","مهر","آبان","آذر","دی","بهمن","اسفند")</f>
        <v>بهمن</v>
      </c>
      <c r="L1733" s="10" t="str">
        <f>LEFT(Table1[[#All],[تاریخ]],4)</f>
        <v>1398</v>
      </c>
      <c r="M1733" s="13" t="str">
        <f>Table1[سال]&amp;"-"&amp;Table1[ماه]</f>
        <v>1398-بهمن</v>
      </c>
      <c r="N1733" s="9"/>
    </row>
    <row r="1734" spans="1:14" ht="15.75" x14ac:dyDescent="0.25">
      <c r="A1734" s="17" t="str">
        <f>IF(AND(C1734&gt;='گزارش روزانه'!$F$2,C1734&lt;='گزارش روزانه'!$F$4,J1734='گزارش روزانه'!$D$6),MAX($A$1:A1733)+1,"")</f>
        <v/>
      </c>
      <c r="B1734" s="10">
        <v>1733</v>
      </c>
      <c r="C1734" s="10" t="s">
        <v>1084</v>
      </c>
      <c r="D1734" s="10" t="s">
        <v>1125</v>
      </c>
      <c r="E1734" s="11">
        <v>0</v>
      </c>
      <c r="F1734" s="11">
        <v>209122983</v>
      </c>
      <c r="G1734" s="11">
        <v>6936116306</v>
      </c>
      <c r="H17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4" s="10">
        <f>VALUE(IFERROR(MID(Table1[شرح],11,FIND("سهم",Table1[شرح])-11),0))</f>
        <v>18300</v>
      </c>
      <c r="J1734" s="10" t="str">
        <f>IFERROR(MID(Table1[شرح],FIND("سهم",Table1[شرح])+4,FIND("به نرخ",Table1[شرح])-FIND("سهم",Table1[شرح])-5),"")</f>
        <v>پالایش نفت بندرعباس(شبندر1)</v>
      </c>
      <c r="K1734" s="10" t="str">
        <f>CHOOSE(MID(Table1[تاریخ],6,2),"فروردین","اردیبهشت","خرداد","تیر","مرداد","شهریور","مهر","آبان","آذر","دی","بهمن","اسفند")</f>
        <v>بهمن</v>
      </c>
      <c r="L1734" s="10" t="str">
        <f>LEFT(Table1[[#All],[تاریخ]],4)</f>
        <v>1398</v>
      </c>
      <c r="M1734" s="13" t="str">
        <f>Table1[سال]&amp;"-"&amp;Table1[ماه]</f>
        <v>1398-بهمن</v>
      </c>
      <c r="N1734" s="9"/>
    </row>
    <row r="1735" spans="1:14" ht="15.75" x14ac:dyDescent="0.25">
      <c r="A1735" s="17" t="str">
        <f>IF(AND(C1735&gt;='گزارش روزانه'!$F$2,C1735&lt;='گزارش روزانه'!$F$4,J1735='گزارش روزانه'!$D$6),MAX($A$1:A1734)+1,"")</f>
        <v/>
      </c>
      <c r="B1735" s="10">
        <v>1734</v>
      </c>
      <c r="C1735" s="10" t="s">
        <v>1084</v>
      </c>
      <c r="D1735" s="10" t="s">
        <v>1126</v>
      </c>
      <c r="E1735" s="11">
        <v>0</v>
      </c>
      <c r="F1735" s="11">
        <v>9135239</v>
      </c>
      <c r="G1735" s="11">
        <v>6726993323</v>
      </c>
      <c r="H17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5" s="10">
        <f>VALUE(IFERROR(MID(Table1[شرح],11,FIND("سهم",Table1[شرح])-11),0))</f>
        <v>180</v>
      </c>
      <c r="J1735" s="10" t="str">
        <f>IFERROR(MID(Table1[شرح],FIND("سهم",Table1[شرح])+4,FIND("به نرخ",Table1[شرح])-FIND("سهم",Table1[شرح])-5),"")</f>
        <v>پالایش نفت لاوان(شاوان1)</v>
      </c>
      <c r="K1735" s="10" t="str">
        <f>CHOOSE(MID(Table1[تاریخ],6,2),"فروردین","اردیبهشت","خرداد","تیر","مرداد","شهریور","مهر","آبان","آذر","دی","بهمن","اسفند")</f>
        <v>بهمن</v>
      </c>
      <c r="L1735" s="10" t="str">
        <f>LEFT(Table1[[#All],[تاریخ]],4)</f>
        <v>1398</v>
      </c>
      <c r="M1735" s="13" t="str">
        <f>Table1[سال]&amp;"-"&amp;Table1[ماه]</f>
        <v>1398-بهمن</v>
      </c>
      <c r="N1735" s="9"/>
    </row>
    <row r="1736" spans="1:14" ht="15.75" x14ac:dyDescent="0.25">
      <c r="A1736" s="17" t="str">
        <f>IF(AND(C1736&gt;='گزارش روزانه'!$F$2,C1736&lt;='گزارش روزانه'!$F$4,J1736='گزارش روزانه'!$D$6),MAX($A$1:A1735)+1,"")</f>
        <v/>
      </c>
      <c r="B1736" s="10">
        <v>1735</v>
      </c>
      <c r="C1736" s="10" t="s">
        <v>1084</v>
      </c>
      <c r="D1736" s="10" t="s">
        <v>1127</v>
      </c>
      <c r="E1736" s="11">
        <v>0</v>
      </c>
      <c r="F1736" s="11">
        <v>8470509</v>
      </c>
      <c r="G1736" s="11">
        <v>6717858084</v>
      </c>
      <c r="H17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6" s="10">
        <f>VALUE(IFERROR(MID(Table1[شرح],11,FIND("سهم",Table1[شرح])-11),0))</f>
        <v>167</v>
      </c>
      <c r="J1736" s="10" t="str">
        <f>IFERROR(MID(Table1[شرح],FIND("سهم",Table1[شرح])+4,FIND("به نرخ",Table1[شرح])-FIND("سهم",Table1[شرح])-5),"")</f>
        <v>پالایش نفت لاوان(شاوان1)</v>
      </c>
      <c r="K1736" s="10" t="str">
        <f>CHOOSE(MID(Table1[تاریخ],6,2),"فروردین","اردیبهشت","خرداد","تیر","مرداد","شهریور","مهر","آبان","آذر","دی","بهمن","اسفند")</f>
        <v>بهمن</v>
      </c>
      <c r="L1736" s="10" t="str">
        <f>LEFT(Table1[[#All],[تاریخ]],4)</f>
        <v>1398</v>
      </c>
      <c r="M1736" s="13" t="str">
        <f>Table1[سال]&amp;"-"&amp;Table1[ماه]</f>
        <v>1398-بهمن</v>
      </c>
      <c r="N1736" s="9"/>
    </row>
    <row r="1737" spans="1:14" ht="15.75" x14ac:dyDescent="0.25">
      <c r="A1737" s="17" t="str">
        <f>IF(AND(C1737&gt;='گزارش روزانه'!$F$2,C1737&lt;='گزارش روزانه'!$F$4,J1737='گزارش روزانه'!$D$6),MAX($A$1:A1736)+1,"")</f>
        <v/>
      </c>
      <c r="B1737" s="10">
        <v>1736</v>
      </c>
      <c r="C1737" s="10" t="s">
        <v>1084</v>
      </c>
      <c r="D1737" s="10" t="s">
        <v>1128</v>
      </c>
      <c r="E1737" s="11">
        <v>0</v>
      </c>
      <c r="F1737" s="11">
        <v>20236752</v>
      </c>
      <c r="G1737" s="11">
        <v>6709387575</v>
      </c>
      <c r="H17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7" s="10">
        <f>VALUE(IFERROR(MID(Table1[شرح],11,FIND("سهم",Table1[شرح])-11),0))</f>
        <v>400</v>
      </c>
      <c r="J1737" s="10" t="str">
        <f>IFERROR(MID(Table1[شرح],FIND("سهم",Table1[شرح])+4,FIND("به نرخ",Table1[شرح])-FIND("سهم",Table1[شرح])-5),"")</f>
        <v>پالایش نفت لاوان(شاوان1)</v>
      </c>
      <c r="K1737" s="10" t="str">
        <f>CHOOSE(MID(Table1[تاریخ],6,2),"فروردین","اردیبهشت","خرداد","تیر","مرداد","شهریور","مهر","آبان","آذر","دی","بهمن","اسفند")</f>
        <v>بهمن</v>
      </c>
      <c r="L1737" s="10" t="str">
        <f>LEFT(Table1[[#All],[تاریخ]],4)</f>
        <v>1398</v>
      </c>
      <c r="M1737" s="13" t="str">
        <f>Table1[سال]&amp;"-"&amp;Table1[ماه]</f>
        <v>1398-بهمن</v>
      </c>
      <c r="N1737" s="9"/>
    </row>
    <row r="1738" spans="1:14" ht="15.75" x14ac:dyDescent="0.25">
      <c r="A1738" s="17" t="str">
        <f>IF(AND(C1738&gt;='گزارش روزانه'!$F$2,C1738&lt;='گزارش روزانه'!$F$4,J1738='گزارش روزانه'!$D$6),MAX($A$1:A1737)+1,"")</f>
        <v/>
      </c>
      <c r="B1738" s="10">
        <v>1737</v>
      </c>
      <c r="C1738" s="10" t="s">
        <v>1084</v>
      </c>
      <c r="D1738" s="10" t="s">
        <v>1129</v>
      </c>
      <c r="E1738" s="11">
        <v>0</v>
      </c>
      <c r="F1738" s="11">
        <v>25279105</v>
      </c>
      <c r="G1738" s="11">
        <v>6689150823</v>
      </c>
      <c r="H17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8" s="10">
        <f>VALUE(IFERROR(MID(Table1[شرح],11,FIND("سهم",Table1[شرح])-11),0))</f>
        <v>500</v>
      </c>
      <c r="J1738" s="10" t="str">
        <f>IFERROR(MID(Table1[شرح],FIND("سهم",Table1[شرح])+4,FIND("به نرخ",Table1[شرح])-FIND("سهم",Table1[شرح])-5),"")</f>
        <v>پالایش نفت لاوان(شاوان1)</v>
      </c>
      <c r="K1738" s="10" t="str">
        <f>CHOOSE(MID(Table1[تاریخ],6,2),"فروردین","اردیبهشت","خرداد","تیر","مرداد","شهریور","مهر","آبان","آذر","دی","بهمن","اسفند")</f>
        <v>بهمن</v>
      </c>
      <c r="L1738" s="10" t="str">
        <f>LEFT(Table1[[#All],[تاریخ]],4)</f>
        <v>1398</v>
      </c>
      <c r="M1738" s="13" t="str">
        <f>Table1[سال]&amp;"-"&amp;Table1[ماه]</f>
        <v>1398-بهمن</v>
      </c>
      <c r="N1738" s="9"/>
    </row>
    <row r="1739" spans="1:14" ht="15.75" x14ac:dyDescent="0.25">
      <c r="A1739" s="17" t="str">
        <f>IF(AND(C1739&gt;='گزارش روزانه'!$F$2,C1739&lt;='گزارش روزانه'!$F$4,J1739='گزارش روزانه'!$D$6),MAX($A$1:A1738)+1,"")</f>
        <v/>
      </c>
      <c r="B1739" s="10">
        <v>1738</v>
      </c>
      <c r="C1739" s="10" t="s">
        <v>1084</v>
      </c>
      <c r="D1739" s="10" t="s">
        <v>1130</v>
      </c>
      <c r="E1739" s="11">
        <v>0</v>
      </c>
      <c r="F1739" s="11">
        <v>31847929</v>
      </c>
      <c r="G1739" s="11">
        <v>6663871718</v>
      </c>
      <c r="H17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39" s="10">
        <f>VALUE(IFERROR(MID(Table1[شرح],11,FIND("سهم",Table1[شرح])-11),0))</f>
        <v>630</v>
      </c>
      <c r="J1739" s="10" t="str">
        <f>IFERROR(MID(Table1[شرح],FIND("سهم",Table1[شرح])+4,FIND("به نرخ",Table1[شرح])-FIND("سهم",Table1[شرح])-5),"")</f>
        <v>پالایش نفت لاوان(شاوان1)</v>
      </c>
      <c r="K1739" s="10" t="str">
        <f>CHOOSE(MID(Table1[تاریخ],6,2),"فروردین","اردیبهشت","خرداد","تیر","مرداد","شهریور","مهر","آبان","آذر","دی","بهمن","اسفند")</f>
        <v>بهمن</v>
      </c>
      <c r="L1739" s="10" t="str">
        <f>LEFT(Table1[[#All],[تاریخ]],4)</f>
        <v>1398</v>
      </c>
      <c r="M1739" s="13" t="str">
        <f>Table1[سال]&amp;"-"&amp;Table1[ماه]</f>
        <v>1398-بهمن</v>
      </c>
      <c r="N1739" s="9"/>
    </row>
    <row r="1740" spans="1:14" ht="15.75" x14ac:dyDescent="0.25">
      <c r="A1740" s="17" t="str">
        <f>IF(AND(C1740&gt;='گزارش روزانه'!$F$2,C1740&lt;='گزارش روزانه'!$F$4,J1740='گزارش روزانه'!$D$6),MAX($A$1:A1739)+1,"")</f>
        <v/>
      </c>
      <c r="B1740" s="10">
        <v>1739</v>
      </c>
      <c r="C1740" s="10" t="s">
        <v>1084</v>
      </c>
      <c r="D1740" s="10" t="s">
        <v>1131</v>
      </c>
      <c r="E1740" s="11">
        <v>0</v>
      </c>
      <c r="F1740" s="11">
        <v>105552822</v>
      </c>
      <c r="G1740" s="11">
        <v>6632023789</v>
      </c>
      <c r="H17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0" s="10">
        <f>VALUE(IFERROR(MID(Table1[شرح],11,FIND("سهم",Table1[شرح])-11),0))</f>
        <v>2090</v>
      </c>
      <c r="J1740" s="10" t="str">
        <f>IFERROR(MID(Table1[شرح],FIND("سهم",Table1[شرح])+4,FIND("به نرخ",Table1[شرح])-FIND("سهم",Table1[شرح])-5),"")</f>
        <v>پالایش نفت لاوان(شاوان1)</v>
      </c>
      <c r="K1740" s="10" t="str">
        <f>CHOOSE(MID(Table1[تاریخ],6,2),"فروردین","اردیبهشت","خرداد","تیر","مرداد","شهریور","مهر","آبان","آذر","دی","بهمن","اسفند")</f>
        <v>بهمن</v>
      </c>
      <c r="L1740" s="10" t="str">
        <f>LEFT(Table1[[#All],[تاریخ]],4)</f>
        <v>1398</v>
      </c>
      <c r="M1740" s="13" t="str">
        <f>Table1[سال]&amp;"-"&amp;Table1[ماه]</f>
        <v>1398-بهمن</v>
      </c>
      <c r="N1740" s="9"/>
    </row>
    <row r="1741" spans="1:14" ht="15.75" x14ac:dyDescent="0.25">
      <c r="A1741" s="17" t="str">
        <f>IF(AND(C1741&gt;='گزارش روزانه'!$F$2,C1741&lt;='گزارش روزانه'!$F$4,J1741='گزارش روزانه'!$D$6),MAX($A$1:A1740)+1,"")</f>
        <v/>
      </c>
      <c r="B1741" s="10">
        <v>1740</v>
      </c>
      <c r="C1741" s="10" t="s">
        <v>1084</v>
      </c>
      <c r="D1741" s="10" t="s">
        <v>1132</v>
      </c>
      <c r="E1741" s="11">
        <v>0</v>
      </c>
      <c r="F1741" s="11">
        <v>3132281571</v>
      </c>
      <c r="G1741" s="11">
        <v>6526470967</v>
      </c>
      <c r="H17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1" s="10">
        <f>VALUE(IFERROR(MID(Table1[شرح],11,FIND("سهم",Table1[شرح])-11),0))</f>
        <v>62022</v>
      </c>
      <c r="J1741" s="10" t="str">
        <f>IFERROR(MID(Table1[شرح],FIND("سهم",Table1[شرح])+4,FIND("به نرخ",Table1[شرح])-FIND("سهم",Table1[شرح])-5),"")</f>
        <v>پالایش نفت لاوان(شاوان1)</v>
      </c>
      <c r="K1741" s="10" t="str">
        <f>CHOOSE(MID(Table1[تاریخ],6,2),"فروردین","اردیبهشت","خرداد","تیر","مرداد","شهریور","مهر","آبان","آذر","دی","بهمن","اسفند")</f>
        <v>بهمن</v>
      </c>
      <c r="L1741" s="10" t="str">
        <f>LEFT(Table1[[#All],[تاریخ]],4)</f>
        <v>1398</v>
      </c>
      <c r="M1741" s="13" t="str">
        <f>Table1[سال]&amp;"-"&amp;Table1[ماه]</f>
        <v>1398-بهمن</v>
      </c>
      <c r="N1741" s="9"/>
    </row>
    <row r="1742" spans="1:14" ht="15.75" x14ac:dyDescent="0.25">
      <c r="A1742" s="17" t="str">
        <f>IF(AND(C1742&gt;='گزارش روزانه'!$F$2,C1742&lt;='گزارش روزانه'!$F$4,J1742='گزارش روزانه'!$D$6),MAX($A$1:A1741)+1,"")</f>
        <v/>
      </c>
      <c r="B1742" s="10">
        <v>1741</v>
      </c>
      <c r="C1742" s="10" t="s">
        <v>1084</v>
      </c>
      <c r="D1742" s="10" t="s">
        <v>1133</v>
      </c>
      <c r="E1742" s="11">
        <v>0</v>
      </c>
      <c r="F1742" s="11">
        <v>19017657</v>
      </c>
      <c r="G1742" s="11">
        <v>3394189396</v>
      </c>
      <c r="H17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2" s="10">
        <f>VALUE(IFERROR(MID(Table1[شرح],11,FIND("سهم",Table1[شرح])-11),0))</f>
        <v>1700</v>
      </c>
      <c r="J1742" s="10" t="str">
        <f>IFERROR(MID(Table1[شرح],FIND("سهم",Table1[شرح])+4,FIND("به نرخ",Table1[شرح])-FIND("سهم",Table1[شرح])-5),"")</f>
        <v>سیمان غرب(سغرب1)</v>
      </c>
      <c r="K1742" s="10" t="str">
        <f>CHOOSE(MID(Table1[تاریخ],6,2),"فروردین","اردیبهشت","خرداد","تیر","مرداد","شهریور","مهر","آبان","آذر","دی","بهمن","اسفند")</f>
        <v>بهمن</v>
      </c>
      <c r="L1742" s="10" t="str">
        <f>LEFT(Table1[[#All],[تاریخ]],4)</f>
        <v>1398</v>
      </c>
      <c r="M1742" s="13" t="str">
        <f>Table1[سال]&amp;"-"&amp;Table1[ماه]</f>
        <v>1398-بهمن</v>
      </c>
      <c r="N1742" s="9"/>
    </row>
    <row r="1743" spans="1:14" ht="15.75" x14ac:dyDescent="0.25">
      <c r="A1743" s="17" t="str">
        <f>IF(AND(C1743&gt;='گزارش روزانه'!$F$2,C1743&lt;='گزارش روزانه'!$F$4,J1743='گزارش روزانه'!$D$6),MAX($A$1:A1742)+1,"")</f>
        <v/>
      </c>
      <c r="B1743" s="10">
        <v>1742</v>
      </c>
      <c r="C1743" s="10" t="s">
        <v>1084</v>
      </c>
      <c r="D1743" s="10" t="s">
        <v>1134</v>
      </c>
      <c r="E1743" s="11">
        <v>0</v>
      </c>
      <c r="F1743" s="11">
        <v>4921783</v>
      </c>
      <c r="G1743" s="11">
        <v>3375171739</v>
      </c>
      <c r="H17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3" s="10">
        <f>VALUE(IFERROR(MID(Table1[شرح],11,FIND("سهم",Table1[شرح])-11),0))</f>
        <v>440</v>
      </c>
      <c r="J1743" s="10" t="str">
        <f>IFERROR(MID(Table1[شرح],FIND("سهم",Table1[شرح])+4,FIND("به نرخ",Table1[شرح])-FIND("سهم",Table1[شرح])-5),"")</f>
        <v>سیمان غرب(سغرب1)</v>
      </c>
      <c r="K1743" s="10" t="str">
        <f>CHOOSE(MID(Table1[تاریخ],6,2),"فروردین","اردیبهشت","خرداد","تیر","مرداد","شهریور","مهر","آبان","آذر","دی","بهمن","اسفند")</f>
        <v>بهمن</v>
      </c>
      <c r="L1743" s="10" t="str">
        <f>LEFT(Table1[[#All],[تاریخ]],4)</f>
        <v>1398</v>
      </c>
      <c r="M1743" s="13" t="str">
        <f>Table1[سال]&amp;"-"&amp;Table1[ماه]</f>
        <v>1398-بهمن</v>
      </c>
      <c r="N1743" s="9"/>
    </row>
    <row r="1744" spans="1:14" ht="15.75" x14ac:dyDescent="0.25">
      <c r="A1744" s="17" t="str">
        <f>IF(AND(C1744&gt;='گزارش روزانه'!$F$2,C1744&lt;='گزارش روزانه'!$F$4,J1744='گزارش روزانه'!$D$6),MAX($A$1:A1743)+1,"")</f>
        <v/>
      </c>
      <c r="B1744" s="10">
        <v>1743</v>
      </c>
      <c r="C1744" s="10" t="s">
        <v>1084</v>
      </c>
      <c r="D1744" s="10" t="s">
        <v>1135</v>
      </c>
      <c r="E1744" s="11">
        <v>0</v>
      </c>
      <c r="F1744" s="11">
        <v>1621380</v>
      </c>
      <c r="G1744" s="11">
        <v>3370249956</v>
      </c>
      <c r="H17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4" s="10">
        <f>VALUE(IFERROR(MID(Table1[شرح],11,FIND("سهم",Table1[شرح])-11),0))</f>
        <v>145</v>
      </c>
      <c r="J1744" s="10" t="str">
        <f>IFERROR(MID(Table1[شرح],FIND("سهم",Table1[شرح])+4,FIND("به نرخ",Table1[شرح])-FIND("سهم",Table1[شرح])-5),"")</f>
        <v>سیمان غرب(سغرب1)</v>
      </c>
      <c r="K1744" s="10" t="str">
        <f>CHOOSE(MID(Table1[تاریخ],6,2),"فروردین","اردیبهشت","خرداد","تیر","مرداد","شهریور","مهر","آبان","آذر","دی","بهمن","اسفند")</f>
        <v>بهمن</v>
      </c>
      <c r="L1744" s="10" t="str">
        <f>LEFT(Table1[[#All],[تاریخ]],4)</f>
        <v>1398</v>
      </c>
      <c r="M1744" s="13" t="str">
        <f>Table1[سال]&amp;"-"&amp;Table1[ماه]</f>
        <v>1398-بهمن</v>
      </c>
      <c r="N1744" s="9"/>
    </row>
    <row r="1745" spans="1:14" ht="15.75" x14ac:dyDescent="0.25">
      <c r="A1745" s="17" t="str">
        <f>IF(AND(C1745&gt;='گزارش روزانه'!$F$2,C1745&lt;='گزارش روزانه'!$F$4,J1745='گزارش روزانه'!$D$6),MAX($A$1:A1744)+1,"")</f>
        <v/>
      </c>
      <c r="B1745" s="10">
        <v>1744</v>
      </c>
      <c r="C1745" s="10" t="s">
        <v>1084</v>
      </c>
      <c r="D1745" s="10" t="s">
        <v>1136</v>
      </c>
      <c r="E1745" s="11">
        <v>0</v>
      </c>
      <c r="F1745" s="11">
        <v>167594864</v>
      </c>
      <c r="G1745" s="11">
        <v>3368628576</v>
      </c>
      <c r="H17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5" s="10">
        <f>VALUE(IFERROR(MID(Table1[شرح],11,FIND("سهم",Table1[شرح])-11),0))</f>
        <v>15000</v>
      </c>
      <c r="J1745" s="10" t="str">
        <f>IFERROR(MID(Table1[شرح],FIND("سهم",Table1[شرح])+4,FIND("به نرخ",Table1[شرح])-FIND("سهم",Table1[شرح])-5),"")</f>
        <v>سیمان غرب(سغرب1)</v>
      </c>
      <c r="K1745" s="10" t="str">
        <f>CHOOSE(MID(Table1[تاریخ],6,2),"فروردین","اردیبهشت","خرداد","تیر","مرداد","شهریور","مهر","آبان","آذر","دی","بهمن","اسفند")</f>
        <v>بهمن</v>
      </c>
      <c r="L1745" s="10" t="str">
        <f>LEFT(Table1[[#All],[تاریخ]],4)</f>
        <v>1398</v>
      </c>
      <c r="M1745" s="13" t="str">
        <f>Table1[سال]&amp;"-"&amp;Table1[ماه]</f>
        <v>1398-بهمن</v>
      </c>
      <c r="N1745" s="9"/>
    </row>
    <row r="1746" spans="1:14" ht="15.75" x14ac:dyDescent="0.25">
      <c r="A1746" s="17" t="str">
        <f>IF(AND(C1746&gt;='گزارش روزانه'!$F$2,C1746&lt;='گزارش روزانه'!$F$4,J1746='گزارش روزانه'!$D$6),MAX($A$1:A1745)+1,"")</f>
        <v/>
      </c>
      <c r="B1746" s="10">
        <v>1745</v>
      </c>
      <c r="C1746" s="10" t="s">
        <v>1084</v>
      </c>
      <c r="D1746" s="10" t="s">
        <v>1137</v>
      </c>
      <c r="E1746" s="11">
        <v>0</v>
      </c>
      <c r="F1746" s="11">
        <v>44166271</v>
      </c>
      <c r="G1746" s="11">
        <v>3201033712</v>
      </c>
      <c r="H17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6" s="10">
        <f>VALUE(IFERROR(MID(Table1[شرح],11,FIND("سهم",Table1[شرح])-11),0))</f>
        <v>3954</v>
      </c>
      <c r="J1746" s="10" t="str">
        <f>IFERROR(MID(Table1[شرح],FIND("سهم",Table1[شرح])+4,FIND("به نرخ",Table1[شرح])-FIND("سهم",Table1[شرح])-5),"")</f>
        <v>سیمان غرب(سغرب1)</v>
      </c>
      <c r="K1746" s="10" t="str">
        <f>CHOOSE(MID(Table1[تاریخ],6,2),"فروردین","اردیبهشت","خرداد","تیر","مرداد","شهریور","مهر","آبان","آذر","دی","بهمن","اسفند")</f>
        <v>بهمن</v>
      </c>
      <c r="L1746" s="10" t="str">
        <f>LEFT(Table1[[#All],[تاریخ]],4)</f>
        <v>1398</v>
      </c>
      <c r="M1746" s="13" t="str">
        <f>Table1[سال]&amp;"-"&amp;Table1[ماه]</f>
        <v>1398-بهمن</v>
      </c>
      <c r="N1746" s="9"/>
    </row>
    <row r="1747" spans="1:14" ht="15.75" x14ac:dyDescent="0.25">
      <c r="A1747" s="17" t="str">
        <f>IF(AND(C1747&gt;='گزارش روزانه'!$F$2,C1747&lt;='گزارش روزانه'!$F$4,J1747='گزارش روزانه'!$D$6),MAX($A$1:A1746)+1,"")</f>
        <v/>
      </c>
      <c r="B1747" s="10">
        <v>1746</v>
      </c>
      <c r="C1747" s="10" t="s">
        <v>1084</v>
      </c>
      <c r="D1747" s="10" t="s">
        <v>1138</v>
      </c>
      <c r="E1747" s="11">
        <v>0</v>
      </c>
      <c r="F1747" s="11">
        <v>36085513</v>
      </c>
      <c r="G1747" s="11">
        <v>3156867441</v>
      </c>
      <c r="H17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7" s="10">
        <f>VALUE(IFERROR(MID(Table1[شرح],11,FIND("سهم",Table1[شرح])-11),0))</f>
        <v>3232</v>
      </c>
      <c r="J1747" s="10" t="str">
        <f>IFERROR(MID(Table1[شرح],FIND("سهم",Table1[شرح])+4,FIND("به نرخ",Table1[شرح])-FIND("سهم",Table1[شرح])-5),"")</f>
        <v>سیمان غرب(سغرب1)</v>
      </c>
      <c r="K1747" s="10" t="str">
        <f>CHOOSE(MID(Table1[تاریخ],6,2),"فروردین","اردیبهشت","خرداد","تیر","مرداد","شهریور","مهر","آبان","آذر","دی","بهمن","اسفند")</f>
        <v>بهمن</v>
      </c>
      <c r="L1747" s="10" t="str">
        <f>LEFT(Table1[[#All],[تاریخ]],4)</f>
        <v>1398</v>
      </c>
      <c r="M1747" s="13" t="str">
        <f>Table1[سال]&amp;"-"&amp;Table1[ماه]</f>
        <v>1398-بهمن</v>
      </c>
      <c r="N1747" s="9"/>
    </row>
    <row r="1748" spans="1:14" ht="15.75" x14ac:dyDescent="0.25">
      <c r="A1748" s="17" t="str">
        <f>IF(AND(C1748&gt;='گزارش روزانه'!$F$2,C1748&lt;='گزارش روزانه'!$F$4,J1748='گزارش روزانه'!$D$6),MAX($A$1:A1747)+1,"")</f>
        <v/>
      </c>
      <c r="B1748" s="10">
        <v>1747</v>
      </c>
      <c r="C1748" s="10" t="s">
        <v>1084</v>
      </c>
      <c r="D1748" s="10" t="s">
        <v>1139</v>
      </c>
      <c r="E1748" s="11">
        <v>0</v>
      </c>
      <c r="F1748" s="11">
        <v>33257155</v>
      </c>
      <c r="G1748" s="11">
        <v>3120781928</v>
      </c>
      <c r="H17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8" s="10">
        <f>VALUE(IFERROR(MID(Table1[شرح],11,FIND("سهم",Table1[شرح])-11),0))</f>
        <v>2980</v>
      </c>
      <c r="J1748" s="10" t="str">
        <f>IFERROR(MID(Table1[شرح],FIND("سهم",Table1[شرح])+4,FIND("به نرخ",Table1[شرح])-FIND("سهم",Table1[شرح])-5),"")</f>
        <v>سیمان غرب(سغرب1)</v>
      </c>
      <c r="K1748" s="10" t="str">
        <f>CHOOSE(MID(Table1[تاریخ],6,2),"فروردین","اردیبهشت","خرداد","تیر","مرداد","شهریور","مهر","آبان","آذر","دی","بهمن","اسفند")</f>
        <v>بهمن</v>
      </c>
      <c r="L1748" s="10" t="str">
        <f>LEFT(Table1[[#All],[تاریخ]],4)</f>
        <v>1398</v>
      </c>
      <c r="M1748" s="13" t="str">
        <f>Table1[سال]&amp;"-"&amp;Table1[ماه]</f>
        <v>1398-بهمن</v>
      </c>
      <c r="N1748" s="9"/>
    </row>
    <row r="1749" spans="1:14" ht="15.75" x14ac:dyDescent="0.25">
      <c r="A1749" s="17" t="str">
        <f>IF(AND(C1749&gt;='گزارش روزانه'!$F$2,C1749&lt;='گزارش روزانه'!$F$4,J1749='گزارش روزانه'!$D$6),MAX($A$1:A1748)+1,"")</f>
        <v/>
      </c>
      <c r="B1749" s="10">
        <v>1748</v>
      </c>
      <c r="C1749" s="10" t="s">
        <v>1084</v>
      </c>
      <c r="D1749" s="10" t="s">
        <v>1140</v>
      </c>
      <c r="E1749" s="11">
        <v>0</v>
      </c>
      <c r="F1749" s="11">
        <v>2063159</v>
      </c>
      <c r="G1749" s="11">
        <v>3087524773</v>
      </c>
      <c r="H17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49" s="10">
        <f>VALUE(IFERROR(MID(Table1[شرح],11,FIND("سهم",Table1[شرح])-11),0))</f>
        <v>185</v>
      </c>
      <c r="J1749" s="10" t="str">
        <f>IFERROR(MID(Table1[شرح],FIND("سهم",Table1[شرح])+4,FIND("به نرخ",Table1[شرح])-FIND("سهم",Table1[شرح])-5),"")</f>
        <v>سیمان غرب(سغرب1)</v>
      </c>
      <c r="K1749" s="10" t="str">
        <f>CHOOSE(MID(Table1[تاریخ],6,2),"فروردین","اردیبهشت","خرداد","تیر","مرداد","شهریور","مهر","آبان","آذر","دی","بهمن","اسفند")</f>
        <v>بهمن</v>
      </c>
      <c r="L1749" s="10" t="str">
        <f>LEFT(Table1[[#All],[تاریخ]],4)</f>
        <v>1398</v>
      </c>
      <c r="M1749" s="13" t="str">
        <f>Table1[سال]&amp;"-"&amp;Table1[ماه]</f>
        <v>1398-بهمن</v>
      </c>
      <c r="N1749" s="9"/>
    </row>
    <row r="1750" spans="1:14" ht="15.75" x14ac:dyDescent="0.25">
      <c r="A1750" s="17" t="str">
        <f>IF(AND(C1750&gt;='گزارش روزانه'!$F$2,C1750&lt;='گزارش روزانه'!$F$4,J1750='گزارش روزانه'!$D$6),MAX($A$1:A1749)+1,"")</f>
        <v/>
      </c>
      <c r="B1750" s="10">
        <v>1749</v>
      </c>
      <c r="C1750" s="10" t="s">
        <v>1084</v>
      </c>
      <c r="D1750" s="10" t="s">
        <v>1141</v>
      </c>
      <c r="E1750" s="11">
        <v>0</v>
      </c>
      <c r="F1750" s="11">
        <v>440239344</v>
      </c>
      <c r="G1750" s="11">
        <v>3085461614</v>
      </c>
      <c r="H17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0" s="10">
        <f>VALUE(IFERROR(MID(Table1[شرح],11,FIND("سهم",Table1[شرح])-11),0))</f>
        <v>64431</v>
      </c>
      <c r="J1750" s="10" t="str">
        <f>IFERROR(MID(Table1[شرح],FIND("سهم",Table1[شرح])+4,FIND("به نرخ",Table1[شرح])-FIND("سهم",Table1[شرح])-5),"")</f>
        <v>پالایش نفت اصفهان(شپنا1)</v>
      </c>
      <c r="K1750" s="10" t="str">
        <f>CHOOSE(MID(Table1[تاریخ],6,2),"فروردین","اردیبهشت","خرداد","تیر","مرداد","شهریور","مهر","آبان","آذر","دی","بهمن","اسفند")</f>
        <v>بهمن</v>
      </c>
      <c r="L1750" s="10" t="str">
        <f>LEFT(Table1[[#All],[تاریخ]],4)</f>
        <v>1398</v>
      </c>
      <c r="M1750" s="13" t="str">
        <f>Table1[سال]&amp;"-"&amp;Table1[ماه]</f>
        <v>1398-بهمن</v>
      </c>
      <c r="N1750" s="9"/>
    </row>
    <row r="1751" spans="1:14" ht="15.75" x14ac:dyDescent="0.25">
      <c r="A1751" s="17" t="str">
        <f>IF(AND(C1751&gt;='گزارش روزانه'!$F$2,C1751&lt;='گزارش روزانه'!$F$4,J1751='گزارش روزانه'!$D$6),MAX($A$1:A1750)+1,"")</f>
        <v/>
      </c>
      <c r="B1751" s="10">
        <v>1750</v>
      </c>
      <c r="C1751" s="10" t="s">
        <v>1084</v>
      </c>
      <c r="D1751" s="10" t="s">
        <v>1142</v>
      </c>
      <c r="E1751" s="11">
        <v>0</v>
      </c>
      <c r="F1751" s="11">
        <v>20495207</v>
      </c>
      <c r="G1751" s="11">
        <v>2645222270</v>
      </c>
      <c r="H17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1" s="10">
        <f>VALUE(IFERROR(MID(Table1[شرح],11,FIND("سهم",Table1[شرح])-11),0))</f>
        <v>3000</v>
      </c>
      <c r="J1751" s="10" t="str">
        <f>IFERROR(MID(Table1[شرح],FIND("سهم",Table1[شرح])+4,FIND("به نرخ",Table1[شرح])-FIND("سهم",Table1[شرح])-5),"")</f>
        <v>پالایش نفت اصفهان(شپنا1)</v>
      </c>
      <c r="K1751" s="10" t="str">
        <f>CHOOSE(MID(Table1[تاریخ],6,2),"فروردین","اردیبهشت","خرداد","تیر","مرداد","شهریور","مهر","آبان","آذر","دی","بهمن","اسفند")</f>
        <v>بهمن</v>
      </c>
      <c r="L1751" s="10" t="str">
        <f>LEFT(Table1[[#All],[تاریخ]],4)</f>
        <v>1398</v>
      </c>
      <c r="M1751" s="13" t="str">
        <f>Table1[سال]&amp;"-"&amp;Table1[ماه]</f>
        <v>1398-بهمن</v>
      </c>
      <c r="N1751" s="9"/>
    </row>
    <row r="1752" spans="1:14" ht="15.75" x14ac:dyDescent="0.25">
      <c r="A1752" s="17" t="str">
        <f>IF(AND(C1752&gt;='گزارش روزانه'!$F$2,C1752&lt;='گزارش روزانه'!$F$4,J1752='گزارش روزانه'!$D$6),MAX($A$1:A1751)+1,"")</f>
        <v/>
      </c>
      <c r="B1752" s="10">
        <v>1751</v>
      </c>
      <c r="C1752" s="10" t="s">
        <v>1084</v>
      </c>
      <c r="D1752" s="10" t="s">
        <v>1143</v>
      </c>
      <c r="E1752" s="11">
        <v>0</v>
      </c>
      <c r="F1752" s="11">
        <v>4096667</v>
      </c>
      <c r="G1752" s="11">
        <v>2624727063</v>
      </c>
      <c r="H17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2" s="10">
        <f>VALUE(IFERROR(MID(Table1[شرح],11,FIND("سهم",Table1[شرح])-11),0))</f>
        <v>600</v>
      </c>
      <c r="J1752" s="10" t="str">
        <f>IFERROR(MID(Table1[شرح],FIND("سهم",Table1[شرح])+4,FIND("به نرخ",Table1[شرح])-FIND("سهم",Table1[شرح])-5),"")</f>
        <v>پالایش نفت اصفهان(شپنا1)</v>
      </c>
      <c r="K1752" s="10" t="str">
        <f>CHOOSE(MID(Table1[تاریخ],6,2),"فروردین","اردیبهشت","خرداد","تیر","مرداد","شهریور","مهر","آبان","آذر","دی","بهمن","اسفند")</f>
        <v>بهمن</v>
      </c>
      <c r="L1752" s="10" t="str">
        <f>LEFT(Table1[[#All],[تاریخ]],4)</f>
        <v>1398</v>
      </c>
      <c r="M1752" s="13" t="str">
        <f>Table1[سال]&amp;"-"&amp;Table1[ماه]</f>
        <v>1398-بهمن</v>
      </c>
      <c r="N1752" s="9"/>
    </row>
    <row r="1753" spans="1:14" ht="15.75" x14ac:dyDescent="0.25">
      <c r="A1753" s="17" t="str">
        <f>IF(AND(C1753&gt;='گزارش روزانه'!$F$2,C1753&lt;='گزارش روزانه'!$F$4,J1753='گزارش روزانه'!$D$6),MAX($A$1:A1752)+1,"")</f>
        <v/>
      </c>
      <c r="B1753" s="10">
        <v>1752</v>
      </c>
      <c r="C1753" s="10" t="s">
        <v>1084</v>
      </c>
      <c r="D1753" s="10" t="s">
        <v>1144</v>
      </c>
      <c r="E1753" s="11">
        <v>0</v>
      </c>
      <c r="F1753" s="11">
        <v>136380725</v>
      </c>
      <c r="G1753" s="11">
        <v>2620630396</v>
      </c>
      <c r="H17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3" s="10">
        <f>VALUE(IFERROR(MID(Table1[شرح],11,FIND("سهم",Table1[شرح])-11),0))</f>
        <v>19986</v>
      </c>
      <c r="J1753" s="10" t="str">
        <f>IFERROR(MID(Table1[شرح],FIND("سهم",Table1[شرح])+4,FIND("به نرخ",Table1[شرح])-FIND("سهم",Table1[شرح])-5),"")</f>
        <v>پالایش نفت اصفهان(شپنا1)</v>
      </c>
      <c r="K1753" s="10" t="str">
        <f>CHOOSE(MID(Table1[تاریخ],6,2),"فروردین","اردیبهشت","خرداد","تیر","مرداد","شهریور","مهر","آبان","آذر","دی","بهمن","اسفند")</f>
        <v>بهمن</v>
      </c>
      <c r="L1753" s="10" t="str">
        <f>LEFT(Table1[[#All],[تاریخ]],4)</f>
        <v>1398</v>
      </c>
      <c r="M1753" s="13" t="str">
        <f>Table1[سال]&amp;"-"&amp;Table1[ماه]</f>
        <v>1398-بهمن</v>
      </c>
      <c r="N1753" s="9"/>
    </row>
    <row r="1754" spans="1:14" ht="15.75" x14ac:dyDescent="0.25">
      <c r="A1754" s="17" t="str">
        <f>IF(AND(C1754&gt;='گزارش روزانه'!$F$2,C1754&lt;='گزارش روزانه'!$F$4,J1754='گزارش روزانه'!$D$6),MAX($A$1:A1753)+1,"")</f>
        <v/>
      </c>
      <c r="B1754" s="10">
        <v>1753</v>
      </c>
      <c r="C1754" s="10" t="s">
        <v>1084</v>
      </c>
      <c r="D1754" s="10" t="s">
        <v>1145</v>
      </c>
      <c r="E1754" s="11">
        <v>0</v>
      </c>
      <c r="F1754" s="11">
        <v>532064201</v>
      </c>
      <c r="G1754" s="11">
        <v>2484249671</v>
      </c>
      <c r="H17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4" s="10">
        <f>VALUE(IFERROR(MID(Table1[شرح],11,FIND("سهم",Table1[شرح])-11),0))</f>
        <v>77983</v>
      </c>
      <c r="J1754" s="10" t="str">
        <f>IFERROR(MID(Table1[شرح],FIND("سهم",Table1[شرح])+4,FIND("به نرخ",Table1[شرح])-FIND("سهم",Table1[شرح])-5),"")</f>
        <v>پالایش نفت اصفهان(شپنا1)</v>
      </c>
      <c r="K1754" s="10" t="str">
        <f>CHOOSE(MID(Table1[تاریخ],6,2),"فروردین","اردیبهشت","خرداد","تیر","مرداد","شهریور","مهر","آبان","آذر","دی","بهمن","اسفند")</f>
        <v>بهمن</v>
      </c>
      <c r="L1754" s="10" t="str">
        <f>LEFT(Table1[[#All],[تاریخ]],4)</f>
        <v>1398</v>
      </c>
      <c r="M1754" s="13" t="str">
        <f>Table1[سال]&amp;"-"&amp;Table1[ماه]</f>
        <v>1398-بهمن</v>
      </c>
      <c r="N1754" s="9"/>
    </row>
    <row r="1755" spans="1:14" ht="15.75" x14ac:dyDescent="0.25">
      <c r="A1755" s="17" t="str">
        <f>IF(AND(C1755&gt;='گزارش روزانه'!$F$2,C1755&lt;='گزارش روزانه'!$F$4,J1755='گزارش روزانه'!$D$6),MAX($A$1:A1754)+1,"")</f>
        <v/>
      </c>
      <c r="B1755" s="10">
        <v>1754</v>
      </c>
      <c r="C1755" s="10" t="s">
        <v>1084</v>
      </c>
      <c r="D1755" s="10" t="s">
        <v>1146</v>
      </c>
      <c r="E1755" s="11">
        <v>0</v>
      </c>
      <c r="F1755" s="11">
        <v>190983582</v>
      </c>
      <c r="G1755" s="11">
        <v>1952185470</v>
      </c>
      <c r="H17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5" s="10">
        <f>VALUE(IFERROR(MID(Table1[شرح],11,FIND("سهم",Table1[شرح])-11),0))</f>
        <v>28000</v>
      </c>
      <c r="J1755" s="10" t="str">
        <f>IFERROR(MID(Table1[شرح],FIND("سهم",Table1[شرح])+4,FIND("به نرخ",Table1[شرح])-FIND("سهم",Table1[شرح])-5),"")</f>
        <v>پالایش نفت اصفهان(شپنا1)</v>
      </c>
      <c r="K1755" s="10" t="str">
        <f>CHOOSE(MID(Table1[تاریخ],6,2),"فروردین","اردیبهشت","خرداد","تیر","مرداد","شهریور","مهر","آبان","آذر","دی","بهمن","اسفند")</f>
        <v>بهمن</v>
      </c>
      <c r="L1755" s="10" t="str">
        <f>LEFT(Table1[[#All],[تاریخ]],4)</f>
        <v>1398</v>
      </c>
      <c r="M1755" s="13" t="str">
        <f>Table1[سال]&amp;"-"&amp;Table1[ماه]</f>
        <v>1398-بهمن</v>
      </c>
      <c r="N1755" s="9"/>
    </row>
    <row r="1756" spans="1:14" ht="15.75" x14ac:dyDescent="0.25">
      <c r="A1756" s="17" t="str">
        <f>IF(AND(C1756&gt;='گزارش روزانه'!$F$2,C1756&lt;='گزارش روزانه'!$F$4,J1756='گزارش روزانه'!$D$6),MAX($A$1:A1755)+1,"")</f>
        <v/>
      </c>
      <c r="B1756" s="10">
        <v>1755</v>
      </c>
      <c r="C1756" s="10" t="s">
        <v>1084</v>
      </c>
      <c r="D1756" s="10" t="s">
        <v>1147</v>
      </c>
      <c r="E1756" s="11">
        <v>0</v>
      </c>
      <c r="F1756" s="11">
        <v>163510081</v>
      </c>
      <c r="G1756" s="11">
        <v>1761201888</v>
      </c>
      <c r="H17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6" s="10">
        <f>VALUE(IFERROR(MID(Table1[شرح],11,FIND("سهم",Table1[شرح])-11),0))</f>
        <v>24000</v>
      </c>
      <c r="J1756" s="10" t="str">
        <f>IFERROR(MID(Table1[شرح],FIND("سهم",Table1[شرح])+4,FIND("به نرخ",Table1[شرح])-FIND("سهم",Table1[شرح])-5),"")</f>
        <v>پالایش نفت اصفهان(شپنا1)</v>
      </c>
      <c r="K1756" s="10" t="str">
        <f>CHOOSE(MID(Table1[تاریخ],6,2),"فروردین","اردیبهشت","خرداد","تیر","مرداد","شهریور","مهر","آبان","آذر","دی","بهمن","اسفند")</f>
        <v>بهمن</v>
      </c>
      <c r="L1756" s="10" t="str">
        <f>LEFT(Table1[[#All],[تاریخ]],4)</f>
        <v>1398</v>
      </c>
      <c r="M1756" s="13" t="str">
        <f>Table1[سال]&amp;"-"&amp;Table1[ماه]</f>
        <v>1398-بهمن</v>
      </c>
      <c r="N1756" s="9"/>
    </row>
    <row r="1757" spans="1:14" ht="15.75" x14ac:dyDescent="0.25">
      <c r="A1757" s="17" t="str">
        <f>IF(AND(C1757&gt;='گزارش روزانه'!$F$2,C1757&lt;='گزارش روزانه'!$F$4,J1757='گزارش روزانه'!$D$6),MAX($A$1:A1756)+1,"")</f>
        <v/>
      </c>
      <c r="B1757" s="10">
        <v>1756</v>
      </c>
      <c r="C1757" s="10" t="s">
        <v>1084</v>
      </c>
      <c r="D1757" s="10" t="s">
        <v>1148</v>
      </c>
      <c r="E1757" s="11">
        <v>0</v>
      </c>
      <c r="F1757" s="11">
        <v>80709878</v>
      </c>
      <c r="G1757" s="11">
        <v>1597691807</v>
      </c>
      <c r="H17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7" s="10">
        <f>VALUE(IFERROR(MID(Table1[شرح],11,FIND("سهم",Table1[شرح])-11),0))</f>
        <v>11895</v>
      </c>
      <c r="J1757" s="10" t="str">
        <f>IFERROR(MID(Table1[شرح],FIND("سهم",Table1[شرح])+4,FIND("به نرخ",Table1[شرح])-FIND("سهم",Table1[شرح])-5),"")</f>
        <v>پالایش نفت اصفهان(شپنا1)</v>
      </c>
      <c r="K1757" s="10" t="str">
        <f>CHOOSE(MID(Table1[تاریخ],6,2),"فروردین","اردیبهشت","خرداد","تیر","مرداد","شهریور","مهر","آبان","آذر","دی","بهمن","اسفند")</f>
        <v>بهمن</v>
      </c>
      <c r="L1757" s="10" t="str">
        <f>LEFT(Table1[[#All],[تاریخ]],4)</f>
        <v>1398</v>
      </c>
      <c r="M1757" s="13" t="str">
        <f>Table1[سال]&amp;"-"&amp;Table1[ماه]</f>
        <v>1398-بهمن</v>
      </c>
      <c r="N1757" s="9"/>
    </row>
    <row r="1758" spans="1:14" ht="15.75" x14ac:dyDescent="0.25">
      <c r="A1758" s="17" t="str">
        <f>IF(AND(C1758&gt;='گزارش روزانه'!$F$2,C1758&lt;='گزارش روزانه'!$F$4,J1758='گزارش روزانه'!$D$6),MAX($A$1:A1757)+1,"")</f>
        <v/>
      </c>
      <c r="B1758" s="10">
        <v>1757</v>
      </c>
      <c r="C1758" s="10" t="s">
        <v>1084</v>
      </c>
      <c r="D1758" s="10" t="s">
        <v>1149</v>
      </c>
      <c r="E1758" s="11">
        <v>0</v>
      </c>
      <c r="F1758" s="11">
        <v>258512107</v>
      </c>
      <c r="G1758" s="11">
        <v>1516981929</v>
      </c>
      <c r="H17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8" s="10">
        <f>VALUE(IFERROR(MID(Table1[شرح],11,FIND("سهم",Table1[شرح])-11),0))</f>
        <v>38105</v>
      </c>
      <c r="J1758" s="10" t="str">
        <f>IFERROR(MID(Table1[شرح],FIND("سهم",Table1[شرح])+4,FIND("به نرخ",Table1[شرح])-FIND("سهم",Table1[شرح])-5),"")</f>
        <v>پالایش نفت اصفهان(شپنا1)</v>
      </c>
      <c r="K1758" s="10" t="str">
        <f>CHOOSE(MID(Table1[تاریخ],6,2),"فروردین","اردیبهشت","خرداد","تیر","مرداد","شهریور","مهر","آبان","آذر","دی","بهمن","اسفند")</f>
        <v>بهمن</v>
      </c>
      <c r="L1758" s="10" t="str">
        <f>LEFT(Table1[[#All],[تاریخ]],4)</f>
        <v>1398</v>
      </c>
      <c r="M1758" s="13" t="str">
        <f>Table1[سال]&amp;"-"&amp;Table1[ماه]</f>
        <v>1398-بهمن</v>
      </c>
      <c r="N1758" s="9"/>
    </row>
    <row r="1759" spans="1:14" ht="15.75" x14ac:dyDescent="0.25">
      <c r="A1759" s="17" t="str">
        <f>IF(AND(C1759&gt;='گزارش روزانه'!$F$2,C1759&lt;='گزارش روزانه'!$F$4,J1759='گزارش روزانه'!$D$6),MAX($A$1:A1758)+1,"")</f>
        <v/>
      </c>
      <c r="B1759" s="10">
        <v>1758</v>
      </c>
      <c r="C1759" s="10" t="s">
        <v>1084</v>
      </c>
      <c r="D1759" s="10" t="s">
        <v>1150</v>
      </c>
      <c r="E1759" s="11">
        <v>0</v>
      </c>
      <c r="F1759" s="11">
        <v>46545164</v>
      </c>
      <c r="G1759" s="11">
        <v>1258469822</v>
      </c>
      <c r="H17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59" s="10">
        <f>VALUE(IFERROR(MID(Table1[شرح],11,FIND("سهم",Table1[شرح])-11),0))</f>
        <v>6892</v>
      </c>
      <c r="J1759" s="10" t="str">
        <f>IFERROR(MID(Table1[شرح],FIND("سهم",Table1[شرح])+4,FIND("به نرخ",Table1[شرح])-FIND("سهم",Table1[شرح])-5),"")</f>
        <v>پالایش نفت اصفهان(شپنا1)</v>
      </c>
      <c r="K1759" s="10" t="str">
        <f>CHOOSE(MID(Table1[تاریخ],6,2),"فروردین","اردیبهشت","خرداد","تیر","مرداد","شهریور","مهر","آبان","آذر","دی","بهمن","اسفند")</f>
        <v>بهمن</v>
      </c>
      <c r="L1759" s="10" t="str">
        <f>LEFT(Table1[[#All],[تاریخ]],4)</f>
        <v>1398</v>
      </c>
      <c r="M1759" s="13" t="str">
        <f>Table1[سال]&amp;"-"&amp;Table1[ماه]</f>
        <v>1398-بهمن</v>
      </c>
      <c r="N1759" s="9"/>
    </row>
    <row r="1760" spans="1:14" ht="15.75" x14ac:dyDescent="0.25">
      <c r="A1760" s="17" t="str">
        <f>IF(AND(C1760&gt;='گزارش روزانه'!$F$2,C1760&lt;='گزارش روزانه'!$F$4,J1760='گزارش روزانه'!$D$6),MAX($A$1:A1759)+1,"")</f>
        <v/>
      </c>
      <c r="B1760" s="10">
        <v>1759</v>
      </c>
      <c r="C1760" s="10" t="s">
        <v>1084</v>
      </c>
      <c r="D1760" s="10" t="s">
        <v>1151</v>
      </c>
      <c r="E1760" s="11">
        <v>0</v>
      </c>
      <c r="F1760" s="11">
        <v>2362346</v>
      </c>
      <c r="G1760" s="11">
        <v>1211924658</v>
      </c>
      <c r="H17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60" s="10">
        <f>VALUE(IFERROR(MID(Table1[شرح],11,FIND("سهم",Table1[شرح])-11),0))</f>
        <v>350</v>
      </c>
      <c r="J1760" s="10" t="str">
        <f>IFERROR(MID(Table1[شرح],FIND("سهم",Table1[شرح])+4,FIND("به نرخ",Table1[شرح])-FIND("سهم",Table1[شرح])-5),"")</f>
        <v>پالایش نفت اصفهان(شپنا1)</v>
      </c>
      <c r="K1760" s="10" t="str">
        <f>CHOOSE(MID(Table1[تاریخ],6,2),"فروردین","اردیبهشت","خرداد","تیر","مرداد","شهریور","مهر","آبان","آذر","دی","بهمن","اسفند")</f>
        <v>بهمن</v>
      </c>
      <c r="L1760" s="10" t="str">
        <f>LEFT(Table1[[#All],[تاریخ]],4)</f>
        <v>1398</v>
      </c>
      <c r="M1760" s="13" t="str">
        <f>Table1[سال]&amp;"-"&amp;Table1[ماه]</f>
        <v>1398-بهمن</v>
      </c>
      <c r="N1760" s="9"/>
    </row>
    <row r="1761" spans="1:14" ht="15.75" x14ac:dyDescent="0.25">
      <c r="A1761" s="17" t="str">
        <f>IF(AND(C1761&gt;='گزارش روزانه'!$F$2,C1761&lt;='گزارش روزانه'!$F$4,J1761='گزارش روزانه'!$D$6),MAX($A$1:A1760)+1,"")</f>
        <v/>
      </c>
      <c r="B1761" s="10">
        <v>1760</v>
      </c>
      <c r="C1761" s="10" t="s">
        <v>1084</v>
      </c>
      <c r="D1761" s="10" t="s">
        <v>1152</v>
      </c>
      <c r="E1761" s="11">
        <v>0</v>
      </c>
      <c r="F1761" s="11">
        <v>963410104</v>
      </c>
      <c r="G1761" s="11">
        <v>1209562312</v>
      </c>
      <c r="H17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61" s="10">
        <f>VALUE(IFERROR(MID(Table1[شرح],11,FIND("سهم",Table1[شرح])-11),0))</f>
        <v>142758</v>
      </c>
      <c r="J1761" s="10" t="str">
        <f>IFERROR(MID(Table1[شرح],FIND("سهم",Table1[شرح])+4,FIND("به نرخ",Table1[شرح])-FIND("سهم",Table1[شرح])-5),"")</f>
        <v>پالایش نفت اصفهان(شپنا1)</v>
      </c>
      <c r="K1761" s="10" t="str">
        <f>CHOOSE(MID(Table1[تاریخ],6,2),"فروردین","اردیبهشت","خرداد","تیر","مرداد","شهریور","مهر","آبان","آذر","دی","بهمن","اسفند")</f>
        <v>بهمن</v>
      </c>
      <c r="L1761" s="10" t="str">
        <f>LEFT(Table1[[#All],[تاریخ]],4)</f>
        <v>1398</v>
      </c>
      <c r="M1761" s="13" t="str">
        <f>Table1[سال]&amp;"-"&amp;Table1[ماه]</f>
        <v>1398-بهمن</v>
      </c>
      <c r="N1761" s="9"/>
    </row>
    <row r="1762" spans="1:14" ht="15.75" x14ac:dyDescent="0.25">
      <c r="A1762" s="17" t="str">
        <f>IF(AND(C1762&gt;='گزارش روزانه'!$F$2,C1762&lt;='گزارش روزانه'!$F$4,J1762='گزارش روزانه'!$D$6),MAX($A$1:A1761)+1,"")</f>
        <v/>
      </c>
      <c r="B1762" s="10">
        <v>1761</v>
      </c>
      <c r="C1762" s="10" t="s">
        <v>1084</v>
      </c>
      <c r="D1762" s="10" t="s">
        <v>1153</v>
      </c>
      <c r="E1762" s="11">
        <v>0</v>
      </c>
      <c r="F1762" s="11">
        <v>85561886</v>
      </c>
      <c r="G1762" s="11">
        <v>246152208</v>
      </c>
      <c r="H17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62" s="10">
        <f>VALUE(IFERROR(MID(Table1[شرح],11,FIND("سهم",Table1[شرح])-11),0))</f>
        <v>6102</v>
      </c>
      <c r="J1762" s="10" t="str">
        <f>IFERROR(MID(Table1[شرح],FIND("سهم",Table1[شرح])+4,FIND("به نرخ",Table1[شرح])-FIND("سهم",Table1[شرح])-5),"")</f>
        <v>مهندسی نصیرماشین(خنصیر1)</v>
      </c>
      <c r="K1762" s="10" t="str">
        <f>CHOOSE(MID(Table1[تاریخ],6,2),"فروردین","اردیبهشت","خرداد","تیر","مرداد","شهریور","مهر","آبان","آذر","دی","بهمن","اسفند")</f>
        <v>بهمن</v>
      </c>
      <c r="L1762" s="10" t="str">
        <f>LEFT(Table1[[#All],[تاریخ]],4)</f>
        <v>1398</v>
      </c>
      <c r="M1762" s="13" t="str">
        <f>Table1[سال]&amp;"-"&amp;Table1[ماه]</f>
        <v>1398-بهمن</v>
      </c>
      <c r="N1762" s="9"/>
    </row>
    <row r="1763" spans="1:14" ht="15.75" x14ac:dyDescent="0.25">
      <c r="A1763" s="17" t="str">
        <f>IF(AND(C1763&gt;='گزارش روزانه'!$F$2,C1763&lt;='گزارش روزانه'!$F$4,J1763='گزارش روزانه'!$D$6),MAX($A$1:A1762)+1,"")</f>
        <v/>
      </c>
      <c r="B1763" s="10">
        <v>1762</v>
      </c>
      <c r="C1763" s="10" t="s">
        <v>1084</v>
      </c>
      <c r="D1763" s="10" t="s">
        <v>1154</v>
      </c>
      <c r="E1763" s="11">
        <v>0</v>
      </c>
      <c r="F1763" s="11">
        <v>10568817</v>
      </c>
      <c r="G1763" s="11">
        <v>160590322</v>
      </c>
      <c r="H17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63" s="10">
        <f>VALUE(IFERROR(MID(Table1[شرح],11,FIND("سهم",Table1[شرح])-11),0))</f>
        <v>754</v>
      </c>
      <c r="J1763" s="10" t="str">
        <f>IFERROR(MID(Table1[شرح],FIND("سهم",Table1[شرح])+4,FIND("به نرخ",Table1[شرح])-FIND("سهم",Table1[شرح])-5),"")</f>
        <v>مهندسی نصیرماشین(خنصیر1)</v>
      </c>
      <c r="K1763" s="10" t="str">
        <f>CHOOSE(MID(Table1[تاریخ],6,2),"فروردین","اردیبهشت","خرداد","تیر","مرداد","شهریور","مهر","آبان","آذر","دی","بهمن","اسفند")</f>
        <v>بهمن</v>
      </c>
      <c r="L1763" s="10" t="str">
        <f>LEFT(Table1[[#All],[تاریخ]],4)</f>
        <v>1398</v>
      </c>
      <c r="M1763" s="13" t="str">
        <f>Table1[سال]&amp;"-"&amp;Table1[ماه]</f>
        <v>1398-بهمن</v>
      </c>
      <c r="N1763" s="9"/>
    </row>
    <row r="1764" spans="1:14" ht="15.75" x14ac:dyDescent="0.25">
      <c r="A1764" s="17" t="str">
        <f>IF(AND(C1764&gt;='گزارش روزانه'!$F$2,C1764&lt;='گزارش روزانه'!$F$4,J1764='گزارش روزانه'!$D$6),MAX($A$1:A1763)+1,"")</f>
        <v/>
      </c>
      <c r="B1764" s="10">
        <v>1763</v>
      </c>
      <c r="C1764" s="10" t="s">
        <v>1084</v>
      </c>
      <c r="D1764" s="10" t="s">
        <v>1155</v>
      </c>
      <c r="E1764" s="11">
        <v>0</v>
      </c>
      <c r="F1764" s="11">
        <v>56064011</v>
      </c>
      <c r="G1764" s="11">
        <v>150021505</v>
      </c>
      <c r="H17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64" s="10">
        <f>VALUE(IFERROR(MID(Table1[شرح],11,FIND("سهم",Table1[شرح])-11),0))</f>
        <v>4000</v>
      </c>
      <c r="J1764" s="10" t="str">
        <f>IFERROR(MID(Table1[شرح],FIND("سهم",Table1[شرح])+4,FIND("به نرخ",Table1[شرح])-FIND("سهم",Table1[شرح])-5),"")</f>
        <v>مهندسی نصیرماشین(خنصیر1)</v>
      </c>
      <c r="K1764" s="10" t="str">
        <f>CHOOSE(MID(Table1[تاریخ],6,2),"فروردین","اردیبهشت","خرداد","تیر","مرداد","شهریور","مهر","آبان","آذر","دی","بهمن","اسفند")</f>
        <v>بهمن</v>
      </c>
      <c r="L1764" s="10" t="str">
        <f>LEFT(Table1[[#All],[تاریخ]],4)</f>
        <v>1398</v>
      </c>
      <c r="M1764" s="13" t="str">
        <f>Table1[سال]&amp;"-"&amp;Table1[ماه]</f>
        <v>1398-بهمن</v>
      </c>
      <c r="N1764" s="9"/>
    </row>
    <row r="1765" spans="1:14" ht="15.75" x14ac:dyDescent="0.25">
      <c r="A1765" s="17" t="str">
        <f>IF(AND(C1765&gt;='گزارش روزانه'!$F$2,C1765&lt;='گزارش روزانه'!$F$4,J1765='گزارش روزانه'!$D$6),MAX($A$1:A1764)+1,"")</f>
        <v/>
      </c>
      <c r="B1765" s="10">
        <v>1764</v>
      </c>
      <c r="C1765" s="10" t="s">
        <v>1084</v>
      </c>
      <c r="D1765" s="10" t="s">
        <v>1156</v>
      </c>
      <c r="E1765" s="11">
        <v>0</v>
      </c>
      <c r="F1765" s="11">
        <v>30828671</v>
      </c>
      <c r="G1765" s="11">
        <v>93957494</v>
      </c>
      <c r="H17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65" s="10">
        <f>VALUE(IFERROR(MID(Table1[شرح],11,FIND("سهم",Table1[شرح])-11),0))</f>
        <v>2200</v>
      </c>
      <c r="J1765" s="10" t="str">
        <f>IFERROR(MID(Table1[شرح],FIND("سهم",Table1[شرح])+4,FIND("به نرخ",Table1[شرح])-FIND("سهم",Table1[شرح])-5),"")</f>
        <v>مهندسی نصیرماشین(خنصیر1)</v>
      </c>
      <c r="K1765" s="10" t="str">
        <f>CHOOSE(MID(Table1[تاریخ],6,2),"فروردین","اردیبهشت","خرداد","تیر","مرداد","شهریور","مهر","آبان","آذر","دی","بهمن","اسفند")</f>
        <v>بهمن</v>
      </c>
      <c r="L1765" s="10" t="str">
        <f>LEFT(Table1[[#All],[تاریخ]],4)</f>
        <v>1398</v>
      </c>
      <c r="M1765" s="13" t="str">
        <f>Table1[سال]&amp;"-"&amp;Table1[ماه]</f>
        <v>1398-بهمن</v>
      </c>
      <c r="N1765" s="9"/>
    </row>
    <row r="1766" spans="1:14" ht="15.75" x14ac:dyDescent="0.25">
      <c r="A1766" s="17" t="str">
        <f>IF(AND(C1766&gt;='گزارش روزانه'!$F$2,C1766&lt;='گزارش روزانه'!$F$4,J1766='گزارش روزانه'!$D$6),MAX($A$1:A1765)+1,"")</f>
        <v/>
      </c>
      <c r="B1766" s="10">
        <v>1765</v>
      </c>
      <c r="C1766" s="10" t="s">
        <v>1084</v>
      </c>
      <c r="D1766" s="10" t="s">
        <v>1157</v>
      </c>
      <c r="E1766" s="11">
        <v>0</v>
      </c>
      <c r="F1766" s="11">
        <v>63054173</v>
      </c>
      <c r="G1766" s="11">
        <v>63128823</v>
      </c>
      <c r="H17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66" s="10">
        <f>VALUE(IFERROR(MID(Table1[شرح],11,FIND("سهم",Table1[شرح])-11),0))</f>
        <v>4500</v>
      </c>
      <c r="J1766" s="10" t="str">
        <f>IFERROR(MID(Table1[شرح],FIND("سهم",Table1[شرح])+4,FIND("به نرخ",Table1[شرح])-FIND("سهم",Table1[شرح])-5),"")</f>
        <v>مهندسی نصیرماشین(خنصیر1)</v>
      </c>
      <c r="K1766" s="10" t="str">
        <f>CHOOSE(MID(Table1[تاریخ],6,2),"فروردین","اردیبهشت","خرداد","تیر","مرداد","شهریور","مهر","آبان","آذر","دی","بهمن","اسفند")</f>
        <v>بهمن</v>
      </c>
      <c r="L1766" s="10" t="str">
        <f>LEFT(Table1[[#All],[تاریخ]],4)</f>
        <v>1398</v>
      </c>
      <c r="M1766" s="13" t="str">
        <f>Table1[سال]&amp;"-"&amp;Table1[ماه]</f>
        <v>1398-بهمن</v>
      </c>
      <c r="N1766" s="9"/>
    </row>
    <row r="1767" spans="1:14" ht="15.75" x14ac:dyDescent="0.25">
      <c r="A1767" s="17" t="str">
        <f>IF(AND(C1767&gt;='گزارش روزانه'!$F$2,C1767&lt;='گزارش روزانه'!$F$4,J1767='گزارش روزانه'!$D$6),MAX($A$1:A1766)+1,"")</f>
        <v/>
      </c>
      <c r="B1767" s="10">
        <v>1766</v>
      </c>
      <c r="C1767" s="10" t="s">
        <v>1084</v>
      </c>
      <c r="D1767" s="10" t="s">
        <v>1158</v>
      </c>
      <c r="E1767" s="11">
        <v>550000000</v>
      </c>
      <c r="F1767" s="11">
        <v>0</v>
      </c>
      <c r="G1767" s="11">
        <v>74650</v>
      </c>
      <c r="H17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767" s="10">
        <f>VALUE(IFERROR(MID(Table1[شرح],11,FIND("سهم",Table1[شرح])-11),0))</f>
        <v>0</v>
      </c>
      <c r="J1767" s="10" t="str">
        <f>IFERROR(MID(Table1[شرح],FIND("سهم",Table1[شرح])+4,FIND("به نرخ",Table1[شرح])-FIND("سهم",Table1[شرح])-5),"")</f>
        <v/>
      </c>
      <c r="K1767" s="10" t="str">
        <f>CHOOSE(MID(Table1[تاریخ],6,2),"فروردین","اردیبهشت","خرداد","تیر","مرداد","شهریور","مهر","آبان","آذر","دی","بهمن","اسفند")</f>
        <v>بهمن</v>
      </c>
      <c r="L1767" s="10" t="str">
        <f>LEFT(Table1[[#All],[تاریخ]],4)</f>
        <v>1398</v>
      </c>
      <c r="M1767" s="13" t="str">
        <f>Table1[سال]&amp;"-"&amp;Table1[ماه]</f>
        <v>1398-بهمن</v>
      </c>
      <c r="N1767" s="9"/>
    </row>
    <row r="1768" spans="1:14" ht="15.75" x14ac:dyDescent="0.25">
      <c r="A1768" s="17" t="str">
        <f>IF(AND(C1768&gt;='گزارش روزانه'!$F$2,C1768&lt;='گزارش روزانه'!$F$4,J1768='گزارش روزانه'!$D$6),MAX($A$1:A1767)+1,"")</f>
        <v/>
      </c>
      <c r="B1768" s="10">
        <v>1767</v>
      </c>
      <c r="C1768" s="10" t="s">
        <v>1074</v>
      </c>
      <c r="D1768" s="10" t="s">
        <v>1075</v>
      </c>
      <c r="E1768" s="11">
        <v>506531453</v>
      </c>
      <c r="F1768" s="11">
        <v>0</v>
      </c>
      <c r="G1768" s="11">
        <v>3000226903</v>
      </c>
      <c r="H17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68" s="10">
        <f>VALUE(IFERROR(MID(Table1[شرح],11,FIND("سهم",Table1[شرح])-11),0))</f>
        <v>8365</v>
      </c>
      <c r="J1768" s="10" t="str">
        <f>IFERROR(MID(Table1[شرح],FIND("سهم",Table1[شرح])+4,FIND("به نرخ",Table1[شرح])-FIND("سهم",Table1[شرح])-5),"")</f>
        <v>فرابورس ایران(فرابورس1)</v>
      </c>
      <c r="K1768" s="10" t="str">
        <f>CHOOSE(MID(Table1[تاریخ],6,2),"فروردین","اردیبهشت","خرداد","تیر","مرداد","شهریور","مهر","آبان","آذر","دی","بهمن","اسفند")</f>
        <v>بهمن</v>
      </c>
      <c r="L1768" s="10" t="str">
        <f>LEFT(Table1[[#All],[تاریخ]],4)</f>
        <v>1398</v>
      </c>
      <c r="M1768" s="13" t="str">
        <f>Table1[سال]&amp;"-"&amp;Table1[ماه]</f>
        <v>1398-بهمن</v>
      </c>
      <c r="N1768" s="9"/>
    </row>
    <row r="1769" spans="1:14" ht="15.75" x14ac:dyDescent="0.25">
      <c r="A1769" s="17" t="str">
        <f>IF(AND(C1769&gt;='گزارش روزانه'!$F$2,C1769&lt;='گزارش روزانه'!$F$4,J1769='گزارش روزانه'!$D$6),MAX($A$1:A1768)+1,"")</f>
        <v/>
      </c>
      <c r="B1769" s="10">
        <v>1768</v>
      </c>
      <c r="C1769" s="10" t="s">
        <v>1074</v>
      </c>
      <c r="D1769" s="10" t="s">
        <v>1076</v>
      </c>
      <c r="E1769" s="11">
        <v>18710771</v>
      </c>
      <c r="F1769" s="11">
        <v>0</v>
      </c>
      <c r="G1769" s="11">
        <v>3506758356</v>
      </c>
      <c r="H17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69" s="10">
        <f>VALUE(IFERROR(MID(Table1[شرح],11,FIND("سهم",Table1[شرح])-11),0))</f>
        <v>309</v>
      </c>
      <c r="J1769" s="10" t="str">
        <f>IFERROR(MID(Table1[شرح],FIND("سهم",Table1[شرح])+4,FIND("به نرخ",Table1[شرح])-FIND("سهم",Table1[شرح])-5),"")</f>
        <v>فرابورس ایران(فرابورس1)</v>
      </c>
      <c r="K1769" s="10" t="str">
        <f>CHOOSE(MID(Table1[تاریخ],6,2),"فروردین","اردیبهشت","خرداد","تیر","مرداد","شهریور","مهر","آبان","آذر","دی","بهمن","اسفند")</f>
        <v>بهمن</v>
      </c>
      <c r="L1769" s="10" t="str">
        <f>LEFT(Table1[[#All],[تاریخ]],4)</f>
        <v>1398</v>
      </c>
      <c r="M1769" s="13" t="str">
        <f>Table1[سال]&amp;"-"&amp;Table1[ماه]</f>
        <v>1398-بهمن</v>
      </c>
      <c r="N1769" s="9"/>
    </row>
    <row r="1770" spans="1:14" ht="15.75" x14ac:dyDescent="0.25">
      <c r="A1770" s="17" t="str">
        <f>IF(AND(C1770&gt;='گزارش روزانه'!$F$2,C1770&lt;='گزارش روزانه'!$F$4,J1770='گزارش روزانه'!$D$6),MAX($A$1:A1769)+1,"")</f>
        <v/>
      </c>
      <c r="B1770" s="10">
        <v>1769</v>
      </c>
      <c r="C1770" s="10" t="s">
        <v>1074</v>
      </c>
      <c r="D1770" s="10" t="s">
        <v>1077</v>
      </c>
      <c r="E1770" s="11">
        <v>60543625</v>
      </c>
      <c r="F1770" s="11">
        <v>0</v>
      </c>
      <c r="G1770" s="11">
        <v>3525469127</v>
      </c>
      <c r="H17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70" s="10">
        <f>VALUE(IFERROR(MID(Table1[شرح],11,FIND("سهم",Table1[شرح])-11),0))</f>
        <v>1000</v>
      </c>
      <c r="J1770" s="10" t="str">
        <f>IFERROR(MID(Table1[شرح],FIND("سهم",Table1[شرح])+4,FIND("به نرخ",Table1[شرح])-FIND("سهم",Table1[شرح])-5),"")</f>
        <v>فرابورس ایران(فرابورس1)</v>
      </c>
      <c r="K1770" s="10" t="str">
        <f>CHOOSE(MID(Table1[تاریخ],6,2),"فروردین","اردیبهشت","خرداد","تیر","مرداد","شهریور","مهر","آبان","آذر","دی","بهمن","اسفند")</f>
        <v>بهمن</v>
      </c>
      <c r="L1770" s="10" t="str">
        <f>LEFT(Table1[[#All],[تاریخ]],4)</f>
        <v>1398</v>
      </c>
      <c r="M1770" s="13" t="str">
        <f>Table1[سال]&amp;"-"&amp;Table1[ماه]</f>
        <v>1398-بهمن</v>
      </c>
      <c r="N1770" s="9"/>
    </row>
    <row r="1771" spans="1:14" ht="15.75" x14ac:dyDescent="0.25">
      <c r="A1771" s="17" t="str">
        <f>IF(AND(C1771&gt;='گزارش روزانه'!$F$2,C1771&lt;='گزارش روزانه'!$F$4,J1771='گزارش روزانه'!$D$6),MAX($A$1:A1770)+1,"")</f>
        <v/>
      </c>
      <c r="B1771" s="10">
        <v>1770</v>
      </c>
      <c r="C1771" s="10" t="s">
        <v>1074</v>
      </c>
      <c r="D1771" s="10" t="s">
        <v>1078</v>
      </c>
      <c r="E1771" s="11">
        <v>19730670</v>
      </c>
      <c r="F1771" s="11">
        <v>0</v>
      </c>
      <c r="G1771" s="11">
        <v>3586012752</v>
      </c>
      <c r="H17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71" s="10">
        <f>VALUE(IFERROR(MID(Table1[شرح],11,FIND("سهم",Table1[شرح])-11),0))</f>
        <v>326</v>
      </c>
      <c r="J1771" s="10" t="str">
        <f>IFERROR(MID(Table1[شرح],FIND("سهم",Table1[شرح])+4,FIND("به نرخ",Table1[شرح])-FIND("سهم",Table1[شرح])-5),"")</f>
        <v>فرابورس ایران(فرابورس1)</v>
      </c>
      <c r="K1771" s="10" t="str">
        <f>CHOOSE(MID(Table1[تاریخ],6,2),"فروردین","اردیبهشت","خرداد","تیر","مرداد","شهریور","مهر","آبان","آذر","دی","بهمن","اسفند")</f>
        <v>بهمن</v>
      </c>
      <c r="L1771" s="10" t="str">
        <f>LEFT(Table1[[#All],[تاریخ]],4)</f>
        <v>1398</v>
      </c>
      <c r="M1771" s="13" t="str">
        <f>Table1[سال]&amp;"-"&amp;Table1[ماه]</f>
        <v>1398-بهمن</v>
      </c>
      <c r="N1771" s="9"/>
    </row>
    <row r="1772" spans="1:14" ht="15.75" x14ac:dyDescent="0.25">
      <c r="A1772" s="17" t="str">
        <f>IF(AND(C1772&gt;='گزارش روزانه'!$F$2,C1772&lt;='گزارش روزانه'!$F$4,J1772='گزارش روزانه'!$D$6),MAX($A$1:A1771)+1,"")</f>
        <v/>
      </c>
      <c r="B1772" s="10">
        <v>1771</v>
      </c>
      <c r="C1772" s="10" t="s">
        <v>1074</v>
      </c>
      <c r="D1772" s="10" t="s">
        <v>1079</v>
      </c>
      <c r="E1772" s="11">
        <v>544643535</v>
      </c>
      <c r="F1772" s="11">
        <v>0</v>
      </c>
      <c r="G1772" s="11">
        <v>3605743422</v>
      </c>
      <c r="H17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72" s="10">
        <f>VALUE(IFERROR(MID(Table1[شرح],11,FIND("سهم",Table1[شرح])-11),0))</f>
        <v>36970</v>
      </c>
      <c r="J1772" s="10" t="str">
        <f>IFERROR(MID(Table1[شرح],FIND("سهم",Table1[شرح])+4,FIND("به نرخ",Table1[شرح])-FIND("سهم",Table1[شرح])-5),"")</f>
        <v>صنایع پتروشیمی کرمانشاه(کرماشا1)</v>
      </c>
      <c r="K1772" s="10" t="str">
        <f>CHOOSE(MID(Table1[تاریخ],6,2),"فروردین","اردیبهشت","خرداد","تیر","مرداد","شهریور","مهر","آبان","آذر","دی","بهمن","اسفند")</f>
        <v>بهمن</v>
      </c>
      <c r="L1772" s="10" t="str">
        <f>LEFT(Table1[[#All],[تاریخ]],4)</f>
        <v>1398</v>
      </c>
      <c r="M1772" s="13" t="str">
        <f>Table1[سال]&amp;"-"&amp;Table1[ماه]</f>
        <v>1398-بهمن</v>
      </c>
      <c r="N1772" s="9"/>
    </row>
    <row r="1773" spans="1:14" ht="15.75" x14ac:dyDescent="0.25">
      <c r="A1773" s="17" t="str">
        <f>IF(AND(C1773&gt;='گزارش روزانه'!$F$2,C1773&lt;='گزارش روزانه'!$F$4,J1773='گزارش روزانه'!$D$6),MAX($A$1:A1772)+1,"")</f>
        <v/>
      </c>
      <c r="B1773" s="10">
        <v>1772</v>
      </c>
      <c r="C1773" s="10" t="s">
        <v>1074</v>
      </c>
      <c r="D1773" s="10" t="s">
        <v>1080</v>
      </c>
      <c r="E1773" s="11">
        <v>1044419</v>
      </c>
      <c r="F1773" s="11">
        <v>0</v>
      </c>
      <c r="G1773" s="11">
        <v>4150386957</v>
      </c>
      <c r="H17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73" s="10">
        <f>VALUE(IFERROR(MID(Table1[شرح],11,FIND("سهم",Table1[شرح])-11),0))</f>
        <v>200</v>
      </c>
      <c r="J1773" s="10" t="str">
        <f>IFERROR(MID(Table1[شرح],FIND("سهم",Table1[شرح])+4,FIND("به نرخ",Table1[شرح])-FIND("سهم",Table1[شرح])-5),"")</f>
        <v>حمل و نقل بین المللی خلیج فارس(حفارس1)</v>
      </c>
      <c r="K1773" s="10" t="str">
        <f>CHOOSE(MID(Table1[تاریخ],6,2),"فروردین","اردیبهشت","خرداد","تیر","مرداد","شهریور","مهر","آبان","آذر","دی","بهمن","اسفند")</f>
        <v>بهمن</v>
      </c>
      <c r="L1773" s="10" t="str">
        <f>LEFT(Table1[[#All],[تاریخ]],4)</f>
        <v>1398</v>
      </c>
      <c r="M1773" s="13" t="str">
        <f>Table1[سال]&amp;"-"&amp;Table1[ماه]</f>
        <v>1398-بهمن</v>
      </c>
      <c r="N1773" s="9"/>
    </row>
    <row r="1774" spans="1:14" ht="15.75" x14ac:dyDescent="0.25">
      <c r="A1774" s="17" t="str">
        <f>IF(AND(C1774&gt;='گزارش روزانه'!$F$2,C1774&lt;='گزارش روزانه'!$F$4,J1774='گزارش روزانه'!$D$6),MAX($A$1:A1773)+1,"")</f>
        <v/>
      </c>
      <c r="B1774" s="10">
        <v>1773</v>
      </c>
      <c r="C1774" s="10" t="s">
        <v>1074</v>
      </c>
      <c r="D1774" s="10" t="s">
        <v>1081</v>
      </c>
      <c r="E1774" s="11">
        <v>0</v>
      </c>
      <c r="F1774" s="11">
        <v>19631891</v>
      </c>
      <c r="G1774" s="11">
        <v>4151431376</v>
      </c>
      <c r="H17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74" s="10">
        <f>VALUE(IFERROR(MID(Table1[شرح],11,FIND("سهم",Table1[شرح])-11),0))</f>
        <v>1783</v>
      </c>
      <c r="J1774" s="10" t="str">
        <f>IFERROR(MID(Table1[شرح],FIND("سهم",Table1[شرح])+4,FIND("به نرخ",Table1[شرح])-FIND("سهم",Table1[شرح])-5),"")</f>
        <v>سیمان غرب(سغرب1)</v>
      </c>
      <c r="K1774" s="10" t="str">
        <f>CHOOSE(MID(Table1[تاریخ],6,2),"فروردین","اردیبهشت","خرداد","تیر","مرداد","شهریور","مهر","آبان","آذر","دی","بهمن","اسفند")</f>
        <v>بهمن</v>
      </c>
      <c r="L1774" s="10" t="str">
        <f>LEFT(Table1[[#All],[تاریخ]],4)</f>
        <v>1398</v>
      </c>
      <c r="M1774" s="13" t="str">
        <f>Table1[سال]&amp;"-"&amp;Table1[ماه]</f>
        <v>1398-بهمن</v>
      </c>
      <c r="N1774" s="9"/>
    </row>
    <row r="1775" spans="1:14" ht="15.75" x14ac:dyDescent="0.25">
      <c r="A1775" s="17" t="str">
        <f>IF(AND(C1775&gt;='گزارش روزانه'!$F$2,C1775&lt;='گزارش روزانه'!$F$4,J1775='گزارش روزانه'!$D$6),MAX($A$1:A1774)+1,"")</f>
        <v/>
      </c>
      <c r="B1775" s="10">
        <v>1774</v>
      </c>
      <c r="C1775" s="10" t="s">
        <v>1074</v>
      </c>
      <c r="D1775" s="10" t="s">
        <v>1082</v>
      </c>
      <c r="E1775" s="11">
        <v>0</v>
      </c>
      <c r="F1775" s="11">
        <v>716167</v>
      </c>
      <c r="G1775" s="11">
        <v>4131799485</v>
      </c>
      <c r="H17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75" s="10">
        <f>VALUE(IFERROR(MID(Table1[شرح],11,FIND("سهم",Table1[شرح])-11),0))</f>
        <v>109</v>
      </c>
      <c r="J1775" s="10" t="str">
        <f>IFERROR(MID(Table1[شرح],FIND("سهم",Table1[شرح])+4,FIND("به نرخ",Table1[شرح])-FIND("سهم",Table1[شرح])-5),"")</f>
        <v>پالایش نفت اصفهان(شپنا1)</v>
      </c>
      <c r="K1775" s="10" t="str">
        <f>CHOOSE(MID(Table1[تاریخ],6,2),"فروردین","اردیبهشت","خرداد","تیر","مرداد","شهریور","مهر","آبان","آذر","دی","بهمن","اسفند")</f>
        <v>بهمن</v>
      </c>
      <c r="L1775" s="10" t="str">
        <f>LEFT(Table1[[#All],[تاریخ]],4)</f>
        <v>1398</v>
      </c>
      <c r="M1775" s="13" t="str">
        <f>Table1[سال]&amp;"-"&amp;Table1[ماه]</f>
        <v>1398-بهمن</v>
      </c>
      <c r="N1775" s="9"/>
    </row>
    <row r="1776" spans="1:14" ht="15.75" x14ac:dyDescent="0.25">
      <c r="A1776" s="17" t="str">
        <f>IF(AND(C1776&gt;='گزارش روزانه'!$F$2,C1776&lt;='گزارش روزانه'!$F$4,J1776='گزارش روزانه'!$D$6),MAX($A$1:A1775)+1,"")</f>
        <v/>
      </c>
      <c r="B1776" s="10">
        <v>1775</v>
      </c>
      <c r="C1776" s="10" t="s">
        <v>1074</v>
      </c>
      <c r="D1776" s="10" t="s">
        <v>1083</v>
      </c>
      <c r="E1776" s="11">
        <v>0</v>
      </c>
      <c r="F1776" s="11">
        <v>4738201</v>
      </c>
      <c r="G1776" s="11">
        <v>4131083318</v>
      </c>
      <c r="H17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76" s="10">
        <f>VALUE(IFERROR(MID(Table1[شرح],11,FIND("سهم",Table1[شرح])-11),0))</f>
        <v>343</v>
      </c>
      <c r="J1776" s="10" t="str">
        <f>IFERROR(MID(Table1[شرح],FIND("سهم",Table1[شرح])+4,FIND("به نرخ",Table1[شرح])-FIND("سهم",Table1[شرح])-5),"")</f>
        <v>مهندسی نصیرماشین(خنصیر1)</v>
      </c>
      <c r="K1776" s="10" t="str">
        <f>CHOOSE(MID(Table1[تاریخ],6,2),"فروردین","اردیبهشت","خرداد","تیر","مرداد","شهریور","مهر","آبان","آذر","دی","بهمن","اسفند")</f>
        <v>بهمن</v>
      </c>
      <c r="L1776" s="10" t="str">
        <f>LEFT(Table1[[#All],[تاریخ]],4)</f>
        <v>1398</v>
      </c>
      <c r="M1776" s="13" t="str">
        <f>Table1[سال]&amp;"-"&amp;Table1[ماه]</f>
        <v>1398-بهمن</v>
      </c>
      <c r="N1776" s="9"/>
    </row>
    <row r="1777" spans="1:14" ht="15.75" x14ac:dyDescent="0.25">
      <c r="A1777" s="17" t="str">
        <f>IF(AND(C1777&gt;='گزارش روزانه'!$F$2,C1777&lt;='گزارش روزانه'!$F$4,J1777='گزارش روزانه'!$D$6),MAX($A$1:A1776)+1,"")</f>
        <v/>
      </c>
      <c r="B1777" s="10">
        <v>1776</v>
      </c>
      <c r="C1777" s="10" t="s">
        <v>1055</v>
      </c>
      <c r="D1777" s="10" t="s">
        <v>1056</v>
      </c>
      <c r="E1777" s="11">
        <v>1144281</v>
      </c>
      <c r="F1777" s="11">
        <v>0</v>
      </c>
      <c r="G1777" s="11">
        <v>2038252</v>
      </c>
      <c r="H17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77" s="10">
        <f>VALUE(IFERROR(MID(Table1[شرح],11,FIND("سهم",Table1[شرح])-11),0))</f>
        <v>67</v>
      </c>
      <c r="J1777" s="10" t="str">
        <f>IFERROR(MID(Table1[شرح],FIND("سهم",Table1[شرح])+4,FIND("به نرخ",Table1[شرح])-FIND("سهم",Table1[شرح])-5),"")</f>
        <v>پدیده شیمی قرن(قرن1)</v>
      </c>
      <c r="K1777" s="10" t="str">
        <f>CHOOSE(MID(Table1[تاریخ],6,2),"فروردین","اردیبهشت","خرداد","تیر","مرداد","شهریور","مهر","آبان","آذر","دی","بهمن","اسفند")</f>
        <v>بهمن</v>
      </c>
      <c r="L1777" s="10" t="str">
        <f>LEFT(Table1[[#All],[تاریخ]],4)</f>
        <v>1398</v>
      </c>
      <c r="M1777" s="13" t="str">
        <f>Table1[سال]&amp;"-"&amp;Table1[ماه]</f>
        <v>1398-بهمن</v>
      </c>
      <c r="N1777" s="9"/>
    </row>
    <row r="1778" spans="1:14" ht="15.75" x14ac:dyDescent="0.25">
      <c r="A1778" s="17" t="str">
        <f>IF(AND(C1778&gt;='گزارش روزانه'!$F$2,C1778&lt;='گزارش روزانه'!$F$4,J1778='گزارش روزانه'!$D$6),MAX($A$1:A1777)+1,"")</f>
        <v/>
      </c>
      <c r="B1778" s="10">
        <v>1777</v>
      </c>
      <c r="C1778" s="10" t="s">
        <v>1055</v>
      </c>
      <c r="D1778" s="10" t="s">
        <v>1057</v>
      </c>
      <c r="E1778" s="11">
        <v>51289682</v>
      </c>
      <c r="F1778" s="11">
        <v>0</v>
      </c>
      <c r="G1778" s="11">
        <v>3182533</v>
      </c>
      <c r="H17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78" s="10">
        <f>VALUE(IFERROR(MID(Table1[شرح],11,FIND("سهم",Table1[شرح])-11),0))</f>
        <v>9600</v>
      </c>
      <c r="J1778" s="10" t="str">
        <f>IFERROR(MID(Table1[شرح],FIND("سهم",Table1[شرح])+4,FIND("به نرخ",Table1[شرح])-FIND("سهم",Table1[شرح])-5),"")</f>
        <v>حمل و نقل بین المللی خلیج فارس(حفارس1)</v>
      </c>
      <c r="K1778" s="10" t="str">
        <f>CHOOSE(MID(Table1[تاریخ],6,2),"فروردین","اردیبهشت","خرداد","تیر","مرداد","شهریور","مهر","آبان","آذر","دی","بهمن","اسفند")</f>
        <v>بهمن</v>
      </c>
      <c r="L1778" s="10" t="str">
        <f>LEFT(Table1[[#All],[تاریخ]],4)</f>
        <v>1398</v>
      </c>
      <c r="M1778" s="13" t="str">
        <f>Table1[سال]&amp;"-"&amp;Table1[ماه]</f>
        <v>1398-بهمن</v>
      </c>
      <c r="N1778" s="9"/>
    </row>
    <row r="1779" spans="1:14" ht="15.75" x14ac:dyDescent="0.25">
      <c r="A1779" s="17" t="str">
        <f>IF(AND(C1779&gt;='گزارش روزانه'!$F$2,C1779&lt;='گزارش روزانه'!$F$4,J1779='گزارش روزانه'!$D$6),MAX($A$1:A1778)+1,"")</f>
        <v/>
      </c>
      <c r="B1779" s="10">
        <v>1778</v>
      </c>
      <c r="C1779" s="10" t="s">
        <v>1055</v>
      </c>
      <c r="D1779" s="10" t="s">
        <v>1058</v>
      </c>
      <c r="E1779" s="11">
        <v>10294271</v>
      </c>
      <c r="F1779" s="11">
        <v>0</v>
      </c>
      <c r="G1779" s="11">
        <v>54472215</v>
      </c>
      <c r="H17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79" s="10">
        <f>VALUE(IFERROR(MID(Table1[شرح],11,FIND("سهم",Table1[شرح])-11),0))</f>
        <v>1937</v>
      </c>
      <c r="J1779" s="10" t="str">
        <f>IFERROR(MID(Table1[شرح],FIND("سهم",Table1[شرح])+4,FIND("به نرخ",Table1[شرح])-FIND("سهم",Table1[شرح])-5),"")</f>
        <v>حمل و نقل بین المللی خلیج فارس(حفارس1)</v>
      </c>
      <c r="K1779" s="10" t="str">
        <f>CHOOSE(MID(Table1[تاریخ],6,2),"فروردین","اردیبهشت","خرداد","تیر","مرداد","شهریور","مهر","آبان","آذر","دی","بهمن","اسفند")</f>
        <v>بهمن</v>
      </c>
      <c r="L1779" s="10" t="str">
        <f>LEFT(Table1[[#All],[تاریخ]],4)</f>
        <v>1398</v>
      </c>
      <c r="M1779" s="13" t="str">
        <f>Table1[سال]&amp;"-"&amp;Table1[ماه]</f>
        <v>1398-بهمن</v>
      </c>
      <c r="N1779" s="9"/>
    </row>
    <row r="1780" spans="1:14" ht="15.75" x14ac:dyDescent="0.25">
      <c r="A1780" s="17" t="str">
        <f>IF(AND(C1780&gt;='گزارش روزانه'!$F$2,C1780&lt;='گزارش روزانه'!$F$4,J1780='گزارش روزانه'!$D$6),MAX($A$1:A1779)+1,"")</f>
        <v/>
      </c>
      <c r="B1780" s="10">
        <v>1779</v>
      </c>
      <c r="C1780" s="10" t="s">
        <v>1055</v>
      </c>
      <c r="D1780" s="10" t="s">
        <v>1059</v>
      </c>
      <c r="E1780" s="11">
        <v>17444349</v>
      </c>
      <c r="F1780" s="11">
        <v>0</v>
      </c>
      <c r="G1780" s="11">
        <v>64766486</v>
      </c>
      <c r="H17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80" s="10">
        <f>VALUE(IFERROR(MID(Table1[شرح],11,FIND("سهم",Table1[شرح])-11),0))</f>
        <v>3283</v>
      </c>
      <c r="J1780" s="10" t="str">
        <f>IFERROR(MID(Table1[شرح],FIND("سهم",Table1[شرح])+4,FIND("به نرخ",Table1[شرح])-FIND("سهم",Table1[شرح])-5),"")</f>
        <v>حمل و نقل بین المللی خلیج فارس(حفارس1)</v>
      </c>
      <c r="K1780" s="10" t="str">
        <f>CHOOSE(MID(Table1[تاریخ],6,2),"فروردین","اردیبهشت","خرداد","تیر","مرداد","شهریور","مهر","آبان","آذر","دی","بهمن","اسفند")</f>
        <v>بهمن</v>
      </c>
      <c r="L1780" s="10" t="str">
        <f>LEFT(Table1[[#All],[تاریخ]],4)</f>
        <v>1398</v>
      </c>
      <c r="M1780" s="13" t="str">
        <f>Table1[سال]&amp;"-"&amp;Table1[ماه]</f>
        <v>1398-بهمن</v>
      </c>
      <c r="N1780" s="9"/>
    </row>
    <row r="1781" spans="1:14" ht="15.75" x14ac:dyDescent="0.25">
      <c r="A1781" s="17" t="str">
        <f>IF(AND(C1781&gt;='گزارش روزانه'!$F$2,C1781&lt;='گزارش روزانه'!$F$4,J1781='گزارش روزانه'!$D$6),MAX($A$1:A1780)+1,"")</f>
        <v/>
      </c>
      <c r="B1781" s="10">
        <v>1780</v>
      </c>
      <c r="C1781" s="10" t="s">
        <v>1055</v>
      </c>
      <c r="D1781" s="10" t="s">
        <v>1060</v>
      </c>
      <c r="E1781" s="11">
        <v>87499744</v>
      </c>
      <c r="F1781" s="11">
        <v>0</v>
      </c>
      <c r="G1781" s="11">
        <v>82210835</v>
      </c>
      <c r="H17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81" s="10">
        <f>VALUE(IFERROR(MID(Table1[شرح],11,FIND("سهم",Table1[شرح])-11),0))</f>
        <v>16634</v>
      </c>
      <c r="J1781" s="10" t="str">
        <f>IFERROR(MID(Table1[شرح],FIND("سهم",Table1[شرح])+4,FIND("به نرخ",Table1[شرح])-FIND("سهم",Table1[شرح])-5),"")</f>
        <v>حمل و نقل بین المللی خلیج فارس(حفارس1)</v>
      </c>
      <c r="K1781" s="10" t="str">
        <f>CHOOSE(MID(Table1[تاریخ],6,2),"فروردین","اردیبهشت","خرداد","تیر","مرداد","شهریور","مهر","آبان","آذر","دی","بهمن","اسفند")</f>
        <v>بهمن</v>
      </c>
      <c r="L1781" s="10" t="str">
        <f>LEFT(Table1[[#All],[تاریخ]],4)</f>
        <v>1398</v>
      </c>
      <c r="M1781" s="13" t="str">
        <f>Table1[سال]&amp;"-"&amp;Table1[ماه]</f>
        <v>1398-بهمن</v>
      </c>
      <c r="N1781" s="9"/>
    </row>
    <row r="1782" spans="1:14" ht="15.75" x14ac:dyDescent="0.25">
      <c r="A1782" s="17" t="str">
        <f>IF(AND(C1782&gt;='گزارش روزانه'!$F$2,C1782&lt;='گزارش روزانه'!$F$4,J1782='گزارش روزانه'!$D$6),MAX($A$1:A1781)+1,"")</f>
        <v/>
      </c>
      <c r="B1782" s="10">
        <v>1781</v>
      </c>
      <c r="C1782" s="10" t="s">
        <v>1055</v>
      </c>
      <c r="D1782" s="10" t="s">
        <v>1061</v>
      </c>
      <c r="E1782" s="11">
        <v>28926094</v>
      </c>
      <c r="F1782" s="11">
        <v>0</v>
      </c>
      <c r="G1782" s="11">
        <v>169710579</v>
      </c>
      <c r="H17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82" s="10">
        <f>VALUE(IFERROR(MID(Table1[شرح],11,FIND("سهم",Table1[شرح])-11),0))</f>
        <v>5500</v>
      </c>
      <c r="J1782" s="10" t="str">
        <f>IFERROR(MID(Table1[شرح],FIND("سهم",Table1[شرح])+4,FIND("به نرخ",Table1[شرح])-FIND("سهم",Table1[شرح])-5),"")</f>
        <v>حمل و نقل بین المللی خلیج فارس(حفارس1)</v>
      </c>
      <c r="K1782" s="10" t="str">
        <f>CHOOSE(MID(Table1[تاریخ],6,2),"فروردین","اردیبهشت","خرداد","تیر","مرداد","شهریور","مهر","آبان","آذر","دی","بهمن","اسفند")</f>
        <v>بهمن</v>
      </c>
      <c r="L1782" s="10" t="str">
        <f>LEFT(Table1[[#All],[تاریخ]],4)</f>
        <v>1398</v>
      </c>
      <c r="M1782" s="13" t="str">
        <f>Table1[سال]&amp;"-"&amp;Table1[ماه]</f>
        <v>1398-بهمن</v>
      </c>
      <c r="N1782" s="9"/>
    </row>
    <row r="1783" spans="1:14" ht="15.75" x14ac:dyDescent="0.25">
      <c r="A1783" s="17" t="str">
        <f>IF(AND(C1783&gt;='گزارش روزانه'!$F$2,C1783&lt;='گزارش روزانه'!$F$4,J1783='گزارش روزانه'!$D$6),MAX($A$1:A1782)+1,"")</f>
        <v/>
      </c>
      <c r="B1783" s="10">
        <v>1782</v>
      </c>
      <c r="C1783" s="10" t="s">
        <v>1055</v>
      </c>
      <c r="D1783" s="10" t="s">
        <v>1062</v>
      </c>
      <c r="E1783" s="11">
        <v>67640175</v>
      </c>
      <c r="F1783" s="11">
        <v>0</v>
      </c>
      <c r="G1783" s="11">
        <v>198636673</v>
      </c>
      <c r="H17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83" s="10">
        <f>VALUE(IFERROR(MID(Table1[شرح],11,FIND("سهم",Table1[شرح])-11),0))</f>
        <v>12866</v>
      </c>
      <c r="J1783" s="10" t="str">
        <f>IFERROR(MID(Table1[شرح],FIND("سهم",Table1[شرح])+4,FIND("به نرخ",Table1[شرح])-FIND("سهم",Table1[شرح])-5),"")</f>
        <v>حمل و نقل بین المللی خلیج فارس(حفارس1)</v>
      </c>
      <c r="K1783" s="10" t="str">
        <f>CHOOSE(MID(Table1[تاریخ],6,2),"فروردین","اردیبهشت","خرداد","تیر","مرداد","شهریور","مهر","آبان","آذر","دی","بهمن","اسفند")</f>
        <v>بهمن</v>
      </c>
      <c r="L1783" s="10" t="str">
        <f>LEFT(Table1[[#All],[تاریخ]],4)</f>
        <v>1398</v>
      </c>
      <c r="M1783" s="13" t="str">
        <f>Table1[سال]&amp;"-"&amp;Table1[ماه]</f>
        <v>1398-بهمن</v>
      </c>
      <c r="N1783" s="9"/>
    </row>
    <row r="1784" spans="1:14" ht="15.75" x14ac:dyDescent="0.25">
      <c r="A1784" s="17" t="str">
        <f>IF(AND(C1784&gt;='گزارش روزانه'!$F$2,C1784&lt;='گزارش روزانه'!$F$4,J1784='گزارش روزانه'!$D$6),MAX($A$1:A1783)+1,"")</f>
        <v/>
      </c>
      <c r="B1784" s="10">
        <v>1783</v>
      </c>
      <c r="C1784" s="10" t="s">
        <v>1055</v>
      </c>
      <c r="D1784" s="10" t="s">
        <v>1063</v>
      </c>
      <c r="E1784" s="11">
        <v>182844480</v>
      </c>
      <c r="F1784" s="11">
        <v>0</v>
      </c>
      <c r="G1784" s="11">
        <v>266276848</v>
      </c>
      <c r="H17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84" s="10">
        <f>VALUE(IFERROR(MID(Table1[شرح],11,FIND("سهم",Table1[شرح])-11),0))</f>
        <v>35000</v>
      </c>
      <c r="J1784" s="10" t="str">
        <f>IFERROR(MID(Table1[شرح],FIND("سهم",Table1[شرح])+4,FIND("به نرخ",Table1[شرح])-FIND("سهم",Table1[شرح])-5),"")</f>
        <v>حمل و نقل بین المللی خلیج فارس(حفارس1)</v>
      </c>
      <c r="K1784" s="10" t="str">
        <f>CHOOSE(MID(Table1[تاریخ],6,2),"فروردین","اردیبهشت","خرداد","تیر","مرداد","شهریور","مهر","آبان","آذر","دی","بهمن","اسفند")</f>
        <v>بهمن</v>
      </c>
      <c r="L1784" s="10" t="str">
        <f>LEFT(Table1[[#All],[تاریخ]],4)</f>
        <v>1398</v>
      </c>
      <c r="M1784" s="13" t="str">
        <f>Table1[سال]&amp;"-"&amp;Table1[ماه]</f>
        <v>1398-بهمن</v>
      </c>
      <c r="N1784" s="9"/>
    </row>
    <row r="1785" spans="1:14" ht="15.75" x14ac:dyDescent="0.25">
      <c r="A1785" s="17" t="str">
        <f>IF(AND(C1785&gt;='گزارش روزانه'!$F$2,C1785&lt;='گزارش روزانه'!$F$4,J1785='گزارش روزانه'!$D$6),MAX($A$1:A1784)+1,"")</f>
        <v/>
      </c>
      <c r="B1785" s="10">
        <v>1784</v>
      </c>
      <c r="C1785" s="10" t="s">
        <v>1055</v>
      </c>
      <c r="D1785" s="10" t="s">
        <v>1064</v>
      </c>
      <c r="E1785" s="11">
        <v>72662234</v>
      </c>
      <c r="F1785" s="11">
        <v>0</v>
      </c>
      <c r="G1785" s="11">
        <v>449121328</v>
      </c>
      <c r="H17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85" s="10">
        <f>VALUE(IFERROR(MID(Table1[شرح],11,FIND("سهم",Table1[شرح])-11),0))</f>
        <v>5350</v>
      </c>
      <c r="J1785" s="10" t="str">
        <f>IFERROR(MID(Table1[شرح],FIND("سهم",Table1[شرح])+4,FIND("به نرخ",Table1[شرح])-FIND("سهم",Table1[شرح])-5),"")</f>
        <v>پتروشیمی شازند(شاراک1)</v>
      </c>
      <c r="K1785" s="10" t="str">
        <f>CHOOSE(MID(Table1[تاریخ],6,2),"فروردین","اردیبهشت","خرداد","تیر","مرداد","شهریور","مهر","آبان","آذر","دی","بهمن","اسفند")</f>
        <v>بهمن</v>
      </c>
      <c r="L1785" s="10" t="str">
        <f>LEFT(Table1[[#All],[تاریخ]],4)</f>
        <v>1398</v>
      </c>
      <c r="M1785" s="13" t="str">
        <f>Table1[سال]&amp;"-"&amp;Table1[ماه]</f>
        <v>1398-بهمن</v>
      </c>
      <c r="N1785" s="9"/>
    </row>
    <row r="1786" spans="1:14" ht="15.75" x14ac:dyDescent="0.25">
      <c r="A1786" s="17" t="str">
        <f>IF(AND(C1786&gt;='گزارش روزانه'!$F$2,C1786&lt;='گزارش روزانه'!$F$4,J1786='گزارش روزانه'!$D$6),MAX($A$1:A1785)+1,"")</f>
        <v/>
      </c>
      <c r="B1786" s="10">
        <v>1785</v>
      </c>
      <c r="C1786" s="10" t="s">
        <v>1055</v>
      </c>
      <c r="D1786" s="10" t="s">
        <v>1065</v>
      </c>
      <c r="E1786" s="11">
        <v>0</v>
      </c>
      <c r="F1786" s="11">
        <v>6884968</v>
      </c>
      <c r="G1786" s="11">
        <v>521783562</v>
      </c>
      <c r="H17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86" s="10">
        <f>VALUE(IFERROR(MID(Table1[شرح],11,FIND("سهم",Table1[شرح])-11),0))</f>
        <v>477</v>
      </c>
      <c r="J1786" s="10" t="str">
        <f>IFERROR(MID(Table1[شرح],FIND("سهم",Table1[شرح])+4,FIND("به نرخ",Table1[شرح])-FIND("سهم",Table1[شرح])-5),"")</f>
        <v>صنایع پتروشیمی کرمانشاه(کرماشا1)</v>
      </c>
      <c r="K1786" s="10" t="str">
        <f>CHOOSE(MID(Table1[تاریخ],6,2),"فروردین","اردیبهشت","خرداد","تیر","مرداد","شهریور","مهر","آبان","آذر","دی","بهمن","اسفند")</f>
        <v>بهمن</v>
      </c>
      <c r="L1786" s="10" t="str">
        <f>LEFT(Table1[[#All],[تاریخ]],4)</f>
        <v>1398</v>
      </c>
      <c r="M1786" s="13" t="str">
        <f>Table1[سال]&amp;"-"&amp;Table1[ماه]</f>
        <v>1398-بهمن</v>
      </c>
      <c r="N1786" s="9"/>
    </row>
    <row r="1787" spans="1:14" ht="15.75" x14ac:dyDescent="0.25">
      <c r="A1787" s="17" t="str">
        <f>IF(AND(C1787&gt;='گزارش روزانه'!$F$2,C1787&lt;='گزارش روزانه'!$F$4,J1787='گزارش روزانه'!$D$6),MAX($A$1:A1786)+1,"")</f>
        <v/>
      </c>
      <c r="B1787" s="10">
        <v>1786</v>
      </c>
      <c r="C1787" s="10" t="s">
        <v>1055</v>
      </c>
      <c r="D1787" s="10" t="s">
        <v>1066</v>
      </c>
      <c r="E1787" s="11">
        <v>0</v>
      </c>
      <c r="F1787" s="11">
        <v>42630511</v>
      </c>
      <c r="G1787" s="11">
        <v>514898594</v>
      </c>
      <c r="H17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87" s="10">
        <f>VALUE(IFERROR(MID(Table1[شرح],11,FIND("سهم",Table1[شرح])-11),0))</f>
        <v>2960</v>
      </c>
      <c r="J1787" s="10" t="str">
        <f>IFERROR(MID(Table1[شرح],FIND("سهم",Table1[شرح])+4,FIND("به نرخ",Table1[شرح])-FIND("سهم",Table1[شرح])-5),"")</f>
        <v>صنایع پتروشیمی کرمانشاه(کرماشا1)</v>
      </c>
      <c r="K1787" s="10" t="str">
        <f>CHOOSE(MID(Table1[تاریخ],6,2),"فروردین","اردیبهشت","خرداد","تیر","مرداد","شهریور","مهر","آبان","آذر","دی","بهمن","اسفند")</f>
        <v>بهمن</v>
      </c>
      <c r="L1787" s="10" t="str">
        <f>LEFT(Table1[[#All],[تاریخ]],4)</f>
        <v>1398</v>
      </c>
      <c r="M1787" s="13" t="str">
        <f>Table1[سال]&amp;"-"&amp;Table1[ماه]</f>
        <v>1398-بهمن</v>
      </c>
      <c r="N1787" s="9"/>
    </row>
    <row r="1788" spans="1:14" ht="15.75" x14ac:dyDescent="0.25">
      <c r="A1788" s="17" t="str">
        <f>IF(AND(C1788&gt;='گزارش روزانه'!$F$2,C1788&lt;='گزارش روزانه'!$F$4,J1788='گزارش روزانه'!$D$6),MAX($A$1:A1787)+1,"")</f>
        <v/>
      </c>
      <c r="B1788" s="10">
        <v>1787</v>
      </c>
      <c r="C1788" s="10" t="s">
        <v>1055</v>
      </c>
      <c r="D1788" s="10" t="s">
        <v>1067</v>
      </c>
      <c r="E1788" s="11">
        <v>0</v>
      </c>
      <c r="F1788" s="11">
        <v>5585511</v>
      </c>
      <c r="G1788" s="11">
        <v>472268083</v>
      </c>
      <c r="H17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88" s="10">
        <f>VALUE(IFERROR(MID(Table1[شرح],11,FIND("سهم",Table1[شرح])-11),0))</f>
        <v>389</v>
      </c>
      <c r="J1788" s="10" t="str">
        <f>IFERROR(MID(Table1[شرح],FIND("سهم",Table1[شرح])+4,FIND("به نرخ",Table1[شرح])-FIND("سهم",Table1[شرح])-5),"")</f>
        <v>صنایع پتروشیمی کرمانشاه(کرماشا1)</v>
      </c>
      <c r="K1788" s="10" t="str">
        <f>CHOOSE(MID(Table1[تاریخ],6,2),"فروردین","اردیبهشت","خرداد","تیر","مرداد","شهریور","مهر","آبان","آذر","دی","بهمن","اسفند")</f>
        <v>بهمن</v>
      </c>
      <c r="L1788" s="10" t="str">
        <f>LEFT(Table1[[#All],[تاریخ]],4)</f>
        <v>1398</v>
      </c>
      <c r="M1788" s="13" t="str">
        <f>Table1[سال]&amp;"-"&amp;Table1[ماه]</f>
        <v>1398-بهمن</v>
      </c>
      <c r="N1788" s="9"/>
    </row>
    <row r="1789" spans="1:14" ht="15.75" x14ac:dyDescent="0.25">
      <c r="A1789" s="17" t="str">
        <f>IF(AND(C1789&gt;='گزارش روزانه'!$F$2,C1789&lt;='گزارش روزانه'!$F$4,J1789='گزارش روزانه'!$D$6),MAX($A$1:A1788)+1,"")</f>
        <v/>
      </c>
      <c r="B1789" s="10">
        <v>1788</v>
      </c>
      <c r="C1789" s="10" t="s">
        <v>1055</v>
      </c>
      <c r="D1789" s="10" t="s">
        <v>1068</v>
      </c>
      <c r="E1789" s="11">
        <v>0</v>
      </c>
      <c r="F1789" s="11">
        <v>8580124</v>
      </c>
      <c r="G1789" s="11">
        <v>466682572</v>
      </c>
      <c r="H17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89" s="10">
        <f>VALUE(IFERROR(MID(Table1[شرح],11,FIND("سهم",Table1[شرح])-11),0))</f>
        <v>600</v>
      </c>
      <c r="J1789" s="10" t="str">
        <f>IFERROR(MID(Table1[شرح],FIND("سهم",Table1[شرح])+4,FIND("به نرخ",Table1[شرح])-FIND("سهم",Table1[شرح])-5),"")</f>
        <v>صنایع پتروشیمی کرمانشاه(کرماشا1)</v>
      </c>
      <c r="K1789" s="10" t="str">
        <f>CHOOSE(MID(Table1[تاریخ],6,2),"فروردین","اردیبهشت","خرداد","تیر","مرداد","شهریور","مهر","آبان","آذر","دی","بهمن","اسفند")</f>
        <v>بهمن</v>
      </c>
      <c r="L1789" s="10" t="str">
        <f>LEFT(Table1[[#All],[تاریخ]],4)</f>
        <v>1398</v>
      </c>
      <c r="M1789" s="13" t="str">
        <f>Table1[سال]&amp;"-"&amp;Table1[ماه]</f>
        <v>1398-بهمن</v>
      </c>
      <c r="N1789" s="9"/>
    </row>
    <row r="1790" spans="1:14" ht="15.75" x14ac:dyDescent="0.25">
      <c r="A1790" s="17" t="str">
        <f>IF(AND(C1790&gt;='گزارش روزانه'!$F$2,C1790&lt;='گزارش روزانه'!$F$4,J1790='گزارش روزانه'!$D$6),MAX($A$1:A1789)+1,"")</f>
        <v/>
      </c>
      <c r="B1790" s="10">
        <v>1789</v>
      </c>
      <c r="C1790" s="10" t="s">
        <v>1055</v>
      </c>
      <c r="D1790" s="10" t="s">
        <v>1069</v>
      </c>
      <c r="E1790" s="11">
        <v>0</v>
      </c>
      <c r="F1790" s="11">
        <v>6091469</v>
      </c>
      <c r="G1790" s="11">
        <v>458102448</v>
      </c>
      <c r="H17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90" s="10">
        <f>VALUE(IFERROR(MID(Table1[شرح],11,FIND("سهم",Table1[شرح])-11),0))</f>
        <v>426</v>
      </c>
      <c r="J1790" s="10" t="str">
        <f>IFERROR(MID(Table1[شرح],FIND("سهم",Table1[شرح])+4,FIND("به نرخ",Table1[شرح])-FIND("سهم",Table1[شرح])-5),"")</f>
        <v>صنایع پتروشیمی کرمانشاه(کرماشا1)</v>
      </c>
      <c r="K1790" s="10" t="str">
        <f>CHOOSE(MID(Table1[تاریخ],6,2),"فروردین","اردیبهشت","خرداد","تیر","مرداد","شهریور","مهر","آبان","آذر","دی","بهمن","اسفند")</f>
        <v>بهمن</v>
      </c>
      <c r="L1790" s="10" t="str">
        <f>LEFT(Table1[[#All],[تاریخ]],4)</f>
        <v>1398</v>
      </c>
      <c r="M1790" s="13" t="str">
        <f>Table1[سال]&amp;"-"&amp;Table1[ماه]</f>
        <v>1398-بهمن</v>
      </c>
      <c r="N1790" s="9"/>
    </row>
    <row r="1791" spans="1:14" ht="15.75" x14ac:dyDescent="0.25">
      <c r="A1791" s="17" t="str">
        <f>IF(AND(C1791&gt;='گزارش روزانه'!$F$2,C1791&lt;='گزارش روزانه'!$F$4,J1791='گزارش روزانه'!$D$6),MAX($A$1:A1790)+1,"")</f>
        <v/>
      </c>
      <c r="B1791" s="10">
        <v>1790</v>
      </c>
      <c r="C1791" s="10" t="s">
        <v>1055</v>
      </c>
      <c r="D1791" s="10" t="s">
        <v>1070</v>
      </c>
      <c r="E1791" s="11">
        <v>0</v>
      </c>
      <c r="F1791" s="11">
        <v>8936392</v>
      </c>
      <c r="G1791" s="11">
        <v>452010979</v>
      </c>
      <c r="H17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91" s="10">
        <f>VALUE(IFERROR(MID(Table1[شرح],11,FIND("سهم",Table1[شرح])-11),0))</f>
        <v>625</v>
      </c>
      <c r="J1791" s="10" t="str">
        <f>IFERROR(MID(Table1[شرح],FIND("سهم",Table1[شرح])+4,FIND("به نرخ",Table1[شرح])-FIND("سهم",Table1[شرح])-5),"")</f>
        <v>صنایع پتروشیمی کرمانشاه(کرماشا1)</v>
      </c>
      <c r="K1791" s="10" t="str">
        <f>CHOOSE(MID(Table1[تاریخ],6,2),"فروردین","اردیبهشت","خرداد","تیر","مرداد","شهریور","مهر","آبان","آذر","دی","بهمن","اسفند")</f>
        <v>بهمن</v>
      </c>
      <c r="L1791" s="10" t="str">
        <f>LEFT(Table1[[#All],[تاریخ]],4)</f>
        <v>1398</v>
      </c>
      <c r="M1791" s="13" t="str">
        <f>Table1[سال]&amp;"-"&amp;Table1[ماه]</f>
        <v>1398-بهمن</v>
      </c>
      <c r="N1791" s="9"/>
    </row>
    <row r="1792" spans="1:14" ht="15.75" x14ac:dyDescent="0.25">
      <c r="A1792" s="17" t="str">
        <f>IF(AND(C1792&gt;='گزارش روزانه'!$F$2,C1792&lt;='گزارش روزانه'!$F$4,J1792='گزارش روزانه'!$D$6),MAX($A$1:A1791)+1,"")</f>
        <v/>
      </c>
      <c r="B1792" s="10">
        <v>1791</v>
      </c>
      <c r="C1792" s="10" t="s">
        <v>1055</v>
      </c>
      <c r="D1792" s="10" t="s">
        <v>1071</v>
      </c>
      <c r="E1792" s="11">
        <v>0</v>
      </c>
      <c r="F1792" s="11">
        <v>439801415</v>
      </c>
      <c r="G1792" s="11">
        <v>443074587</v>
      </c>
      <c r="H17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92" s="10">
        <f>VALUE(IFERROR(MID(Table1[شرح],11,FIND("سهم",Table1[شرح])-11),0))</f>
        <v>31492</v>
      </c>
      <c r="J1792" s="10" t="str">
        <f>IFERROR(MID(Table1[شرح],FIND("سهم",Table1[شرح])+4,FIND("به نرخ",Table1[شرح])-FIND("سهم",Table1[شرح])-5),"")</f>
        <v>صنایع پتروشیمی کرمانشاه(کرماشا1)</v>
      </c>
      <c r="K1792" s="10" t="str">
        <f>CHOOSE(MID(Table1[تاریخ],6,2),"فروردین","اردیبهشت","خرداد","تیر","مرداد","شهریور","مهر","آبان","آذر","دی","بهمن","اسفند")</f>
        <v>بهمن</v>
      </c>
      <c r="L1792" s="10" t="str">
        <f>LEFT(Table1[[#All],[تاریخ]],4)</f>
        <v>1398</v>
      </c>
      <c r="M1792" s="13" t="str">
        <f>Table1[سال]&amp;"-"&amp;Table1[ماه]</f>
        <v>1398-بهمن</v>
      </c>
      <c r="N1792" s="9"/>
    </row>
    <row r="1793" spans="1:14" ht="15.75" x14ac:dyDescent="0.25">
      <c r="A1793" s="17" t="str">
        <f>IF(AND(C1793&gt;='گزارش روزانه'!$F$2,C1793&lt;='گزارش روزانه'!$F$4,J1793='گزارش روزانه'!$D$6),MAX($A$1:A1792)+1,"")</f>
        <v/>
      </c>
      <c r="B1793" s="10">
        <v>1792</v>
      </c>
      <c r="C1793" s="10" t="s">
        <v>1055</v>
      </c>
      <c r="D1793" s="10" t="s">
        <v>1072</v>
      </c>
      <c r="E1793" s="11">
        <v>0</v>
      </c>
      <c r="F1793" s="11">
        <v>3046269</v>
      </c>
      <c r="G1793" s="11">
        <v>3273172</v>
      </c>
      <c r="H17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1793" s="10">
        <f>VALUE(IFERROR(MID(Table1[شرح],11,FIND("سهم",Table1[شرح])-11),0))</f>
        <v>0</v>
      </c>
      <c r="J1793" s="10" t="str">
        <f>IFERROR(MID(Table1[شرح],FIND("سهم",Table1[شرح])+4,FIND("به نرخ",Table1[شرح])-FIND("سهم",Table1[شرح])-5),"")</f>
        <v/>
      </c>
      <c r="K1793" s="10" t="str">
        <f>CHOOSE(MID(Table1[تاریخ],6,2),"فروردین","اردیبهشت","خرداد","تیر","مرداد","شهریور","مهر","آبان","آذر","دی","بهمن","اسفند")</f>
        <v>بهمن</v>
      </c>
      <c r="L1793" s="10" t="str">
        <f>LEFT(Table1[[#All],[تاریخ]],4)</f>
        <v>1398</v>
      </c>
      <c r="M1793" s="13" t="str">
        <f>Table1[سال]&amp;"-"&amp;Table1[ماه]</f>
        <v>1398-بهمن</v>
      </c>
      <c r="N1793" s="9"/>
    </row>
    <row r="1794" spans="1:14" ht="15.75" x14ac:dyDescent="0.25">
      <c r="A1794" s="17" t="str">
        <f>IF(AND(C1794&gt;='گزارش روزانه'!$F$2,C1794&lt;='گزارش روزانه'!$F$4,J1794='گزارش روزانه'!$D$6),MAX($A$1:A1793)+1,"")</f>
        <v/>
      </c>
      <c r="B1794" s="10">
        <v>1793</v>
      </c>
      <c r="C1794" s="10" t="s">
        <v>1055</v>
      </c>
      <c r="D1794" s="10" t="s">
        <v>1073</v>
      </c>
      <c r="E1794" s="11">
        <v>3000000000</v>
      </c>
      <c r="F1794" s="11">
        <v>0</v>
      </c>
      <c r="G1794" s="11">
        <v>226903</v>
      </c>
      <c r="H17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1794" s="10">
        <f>VALUE(IFERROR(MID(Table1[شرح],11,FIND("سهم",Table1[شرح])-11),0))</f>
        <v>0</v>
      </c>
      <c r="J1794" s="10" t="str">
        <f>IFERROR(MID(Table1[شرح],FIND("سهم",Table1[شرح])+4,FIND("به نرخ",Table1[شرح])-FIND("سهم",Table1[شرح])-5),"")</f>
        <v/>
      </c>
      <c r="K1794" s="10" t="str">
        <f>CHOOSE(MID(Table1[تاریخ],6,2),"فروردین","اردیبهشت","خرداد","تیر","مرداد","شهریور","مهر","آبان","آذر","دی","بهمن","اسفند")</f>
        <v>بهمن</v>
      </c>
      <c r="L1794" s="10" t="str">
        <f>LEFT(Table1[[#All],[تاریخ]],4)</f>
        <v>1398</v>
      </c>
      <c r="M1794" s="13" t="str">
        <f>Table1[سال]&amp;"-"&amp;Table1[ماه]</f>
        <v>1398-بهمن</v>
      </c>
      <c r="N1794" s="9"/>
    </row>
    <row r="1795" spans="1:14" ht="15.75" x14ac:dyDescent="0.25">
      <c r="A1795" s="17" t="str">
        <f>IF(AND(C1795&gt;='گزارش روزانه'!$F$2,C1795&lt;='گزارش روزانه'!$F$4,J1795='گزارش روزانه'!$D$6),MAX($A$1:A1794)+1,"")</f>
        <v/>
      </c>
      <c r="B1795" s="10">
        <v>1794</v>
      </c>
      <c r="C1795" s="10" t="s">
        <v>1048</v>
      </c>
      <c r="D1795" s="10" t="s">
        <v>1049</v>
      </c>
      <c r="E1795" s="11">
        <v>15603313</v>
      </c>
      <c r="F1795" s="11">
        <v>0</v>
      </c>
      <c r="G1795" s="11">
        <v>3106559</v>
      </c>
      <c r="H17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95" s="10">
        <f>VALUE(IFERROR(MID(Table1[شرح],11,FIND("سهم",Table1[شرح])-11),0))</f>
        <v>1750</v>
      </c>
      <c r="J1795" s="10" t="str">
        <f>IFERROR(MID(Table1[شرح],FIND("سهم",Table1[شرح])+4,FIND("به نرخ",Table1[شرح])-FIND("سهم",Table1[شرح])-5),"")</f>
        <v>پالایش نفت تهران(شتران1)</v>
      </c>
      <c r="K1795" s="10" t="str">
        <f>CHOOSE(MID(Table1[تاریخ],6,2),"فروردین","اردیبهشت","خرداد","تیر","مرداد","شهریور","مهر","آبان","آذر","دی","بهمن","اسفند")</f>
        <v>اسفند</v>
      </c>
      <c r="L1795" s="10" t="str">
        <f>LEFT(Table1[[#All],[تاریخ]],4)</f>
        <v>1398</v>
      </c>
      <c r="M1795" s="13" t="str">
        <f>Table1[سال]&amp;"-"&amp;Table1[ماه]</f>
        <v>1398-اسفند</v>
      </c>
      <c r="N1795" s="9"/>
    </row>
    <row r="1796" spans="1:14" ht="15.75" x14ac:dyDescent="0.25">
      <c r="A1796" s="17" t="str">
        <f>IF(AND(C1796&gt;='گزارش روزانه'!$F$2,C1796&lt;='گزارش روزانه'!$F$4,J1796='گزارش روزانه'!$D$6),MAX($A$1:A1795)+1,"")</f>
        <v/>
      </c>
      <c r="B1796" s="10">
        <v>1795</v>
      </c>
      <c r="C1796" s="10" t="s">
        <v>1048</v>
      </c>
      <c r="D1796" s="10" t="s">
        <v>1050</v>
      </c>
      <c r="E1796" s="11">
        <v>14723358</v>
      </c>
      <c r="F1796" s="11">
        <v>0</v>
      </c>
      <c r="G1796" s="11">
        <v>18709872</v>
      </c>
      <c r="H17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96" s="10">
        <f>VALUE(IFERROR(MID(Table1[شرح],11,FIND("سهم",Table1[شرح])-11),0))</f>
        <v>2720</v>
      </c>
      <c r="J1796" s="10" t="str">
        <f>IFERROR(MID(Table1[شرح],FIND("سهم",Table1[شرح])+4,FIND("به نرخ",Table1[شرح])-FIND("سهم",Table1[شرح])-5),"")</f>
        <v>حمل و نقل بین المللی خلیج فارس(حفارس1)</v>
      </c>
      <c r="K1796" s="10" t="str">
        <f>CHOOSE(MID(Table1[تاریخ],6,2),"فروردین","اردیبهشت","خرداد","تیر","مرداد","شهریور","مهر","آبان","آذر","دی","بهمن","اسفند")</f>
        <v>اسفند</v>
      </c>
      <c r="L1796" s="10" t="str">
        <f>LEFT(Table1[[#All],[تاریخ]],4)</f>
        <v>1398</v>
      </c>
      <c r="M1796" s="13" t="str">
        <f>Table1[سال]&amp;"-"&amp;Table1[ماه]</f>
        <v>1398-اسفند</v>
      </c>
      <c r="N1796" s="9"/>
    </row>
    <row r="1797" spans="1:14" ht="15.75" x14ac:dyDescent="0.25">
      <c r="A1797" s="17" t="str">
        <f>IF(AND(C1797&gt;='گزارش روزانه'!$F$2,C1797&lt;='گزارش روزانه'!$F$4,J1797='گزارش روزانه'!$D$6),MAX($A$1:A1796)+1,"")</f>
        <v/>
      </c>
      <c r="B1797" s="10">
        <v>1796</v>
      </c>
      <c r="C1797" s="10" t="s">
        <v>1048</v>
      </c>
      <c r="D1797" s="10" t="s">
        <v>1051</v>
      </c>
      <c r="E1797" s="11">
        <v>6761842</v>
      </c>
      <c r="F1797" s="11">
        <v>0</v>
      </c>
      <c r="G1797" s="11">
        <v>33433230</v>
      </c>
      <c r="H17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797" s="10">
        <f>VALUE(IFERROR(MID(Table1[شرح],11,FIND("سهم",Table1[شرح])-11),0))</f>
        <v>1259</v>
      </c>
      <c r="J1797" s="10" t="str">
        <f>IFERROR(MID(Table1[شرح],FIND("سهم",Table1[شرح])+4,FIND("به نرخ",Table1[شرح])-FIND("سهم",Table1[شرح])-5),"")</f>
        <v>حمل و نقل بین المللی خلیج فارس(حفارس1)</v>
      </c>
      <c r="K1797" s="10" t="str">
        <f>CHOOSE(MID(Table1[تاریخ],6,2),"فروردین","اردیبهشت","خرداد","تیر","مرداد","شهریور","مهر","آبان","آذر","دی","بهمن","اسفند")</f>
        <v>اسفند</v>
      </c>
      <c r="L1797" s="10" t="str">
        <f>LEFT(Table1[[#All],[تاریخ]],4)</f>
        <v>1398</v>
      </c>
      <c r="M1797" s="13" t="str">
        <f>Table1[سال]&amp;"-"&amp;Table1[ماه]</f>
        <v>1398-اسفند</v>
      </c>
      <c r="N1797" s="9"/>
    </row>
    <row r="1798" spans="1:14" ht="15.75" x14ac:dyDescent="0.25">
      <c r="A1798" s="17" t="str">
        <f>IF(AND(C1798&gt;='گزارش روزانه'!$F$2,C1798&lt;='گزارش روزانه'!$F$4,J1798='گزارش روزانه'!$D$6),MAX($A$1:A1797)+1,"")</f>
        <v/>
      </c>
      <c r="B1798" s="10">
        <v>1797</v>
      </c>
      <c r="C1798" s="10" t="s">
        <v>1048</v>
      </c>
      <c r="D1798" s="10" t="s">
        <v>1052</v>
      </c>
      <c r="E1798" s="11">
        <v>0</v>
      </c>
      <c r="F1798" s="11">
        <v>6535650</v>
      </c>
      <c r="G1798" s="11">
        <v>40195072</v>
      </c>
      <c r="H17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98" s="10">
        <f>VALUE(IFERROR(MID(Table1[شرح],11,FIND("سهم",Table1[شرح])-11),0))</f>
        <v>2000</v>
      </c>
      <c r="J1798" s="10" t="str">
        <f>IFERROR(MID(Table1[شرح],FIND("سهم",Table1[شرح])+4,FIND("به نرخ",Table1[شرح])-FIND("سهم",Table1[شرح])-5),"")</f>
        <v>توسعه مولد نیروگاهی جهرم(بجهرم1)</v>
      </c>
      <c r="K1798" s="10" t="str">
        <f>CHOOSE(MID(Table1[تاریخ],6,2),"فروردین","اردیبهشت","خرداد","تیر","مرداد","شهریور","مهر","آبان","آذر","دی","بهمن","اسفند")</f>
        <v>اسفند</v>
      </c>
      <c r="L1798" s="10" t="str">
        <f>LEFT(Table1[[#All],[تاریخ]],4)</f>
        <v>1398</v>
      </c>
      <c r="M1798" s="13" t="str">
        <f>Table1[سال]&amp;"-"&amp;Table1[ماه]</f>
        <v>1398-اسفند</v>
      </c>
      <c r="N1798" s="9"/>
    </row>
    <row r="1799" spans="1:14" ht="15.75" x14ac:dyDescent="0.25">
      <c r="A1799" s="17" t="str">
        <f>IF(AND(C1799&gt;='گزارش روزانه'!$F$2,C1799&lt;='گزارش روزانه'!$F$4,J1799='گزارش روزانه'!$D$6),MAX($A$1:A1798)+1,"")</f>
        <v/>
      </c>
      <c r="B1799" s="10">
        <v>1798</v>
      </c>
      <c r="C1799" s="10" t="s">
        <v>1048</v>
      </c>
      <c r="D1799" s="10" t="s">
        <v>1053</v>
      </c>
      <c r="E1799" s="11">
        <v>0</v>
      </c>
      <c r="F1799" s="11">
        <v>15774310</v>
      </c>
      <c r="G1799" s="11">
        <v>33659422</v>
      </c>
      <c r="H17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799" s="10">
        <f>VALUE(IFERROR(MID(Table1[شرح],11,FIND("سهم",Table1[شرح])-11),0))</f>
        <v>140</v>
      </c>
      <c r="J1799" s="10" t="str">
        <f>IFERROR(MID(Table1[شرح],FIND("سهم",Table1[شرح])+4,FIND("به نرخ",Table1[شرح])-FIND("سهم",Table1[شرح])-5),"")</f>
        <v>آذریت(ساذری1)</v>
      </c>
      <c r="K1799" s="10" t="str">
        <f>CHOOSE(MID(Table1[تاریخ],6,2),"فروردین","اردیبهشت","خرداد","تیر","مرداد","شهریور","مهر","آبان","آذر","دی","بهمن","اسفند")</f>
        <v>اسفند</v>
      </c>
      <c r="L1799" s="10" t="str">
        <f>LEFT(Table1[[#All],[تاریخ]],4)</f>
        <v>1398</v>
      </c>
      <c r="M1799" s="13" t="str">
        <f>Table1[سال]&amp;"-"&amp;Table1[ماه]</f>
        <v>1398-اسفند</v>
      </c>
      <c r="N1799" s="9"/>
    </row>
    <row r="1800" spans="1:14" ht="15.75" x14ac:dyDescent="0.25">
      <c r="A1800" s="17" t="str">
        <f>IF(AND(C1800&gt;='گزارش روزانه'!$F$2,C1800&lt;='گزارش روزانه'!$F$4,J1800='گزارش روزانه'!$D$6),MAX($A$1:A1799)+1,"")</f>
        <v/>
      </c>
      <c r="B1800" s="10">
        <v>1799</v>
      </c>
      <c r="C1800" s="10" t="s">
        <v>1048</v>
      </c>
      <c r="D1800" s="10" t="s">
        <v>1054</v>
      </c>
      <c r="E1800" s="11">
        <v>0</v>
      </c>
      <c r="F1800" s="11">
        <v>15846860</v>
      </c>
      <c r="G1800" s="11">
        <v>17885112</v>
      </c>
      <c r="H18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00" s="10">
        <f>VALUE(IFERROR(MID(Table1[شرح],11,FIND("سهم",Table1[شرح])-11),0))</f>
        <v>320</v>
      </c>
      <c r="J1800" s="10" t="str">
        <f>IFERROR(MID(Table1[شرح],FIND("سهم",Table1[شرح])+4,FIND("به نرخ",Table1[شرح])-FIND("سهم",Table1[شرح])-5),"")</f>
        <v>پالایش نفت لاوان(شاوان1)</v>
      </c>
      <c r="K1800" s="10" t="str">
        <f>CHOOSE(MID(Table1[تاریخ],6,2),"فروردین","اردیبهشت","خرداد","تیر","مرداد","شهریور","مهر","آبان","آذر","دی","بهمن","اسفند")</f>
        <v>اسفند</v>
      </c>
      <c r="L1800" s="10" t="str">
        <f>LEFT(Table1[[#All],[تاریخ]],4)</f>
        <v>1398</v>
      </c>
      <c r="M1800" s="13" t="str">
        <f>Table1[سال]&amp;"-"&amp;Table1[ماه]</f>
        <v>1398-اسفند</v>
      </c>
      <c r="N1800" s="9"/>
    </row>
    <row r="1801" spans="1:14" ht="15.75" x14ac:dyDescent="0.25">
      <c r="A1801" s="17" t="str">
        <f>IF(AND(C1801&gt;='گزارش روزانه'!$F$2,C1801&lt;='گزارش روزانه'!$F$4,J1801='گزارش روزانه'!$D$6),MAX($A$1:A1800)+1,"")</f>
        <v/>
      </c>
      <c r="B1801" s="10">
        <v>1800</v>
      </c>
      <c r="C1801" s="10" t="s">
        <v>1046</v>
      </c>
      <c r="D1801" s="10" t="s">
        <v>1047</v>
      </c>
      <c r="E1801" s="11">
        <v>0</v>
      </c>
      <c r="F1801" s="11">
        <v>3000000</v>
      </c>
      <c r="G1801" s="11">
        <v>6106559</v>
      </c>
      <c r="H18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801" s="10">
        <f>VALUE(IFERROR(MID(Table1[شرح],11,FIND("سهم",Table1[شرح])-11),0))</f>
        <v>0</v>
      </c>
      <c r="J1801" s="10" t="str">
        <f>IFERROR(MID(Table1[شرح],FIND("سهم",Table1[شرح])+4,FIND("به نرخ",Table1[شرح])-FIND("سهم",Table1[شرح])-5),"")</f>
        <v/>
      </c>
      <c r="K1801" s="10" t="str">
        <f>CHOOSE(MID(Table1[تاریخ],6,2),"فروردین","اردیبهشت","خرداد","تیر","مرداد","شهریور","مهر","آبان","آذر","دی","بهمن","اسفند")</f>
        <v>اسفند</v>
      </c>
      <c r="L1801" s="10" t="str">
        <f>LEFT(Table1[[#All],[تاریخ]],4)</f>
        <v>1398</v>
      </c>
      <c r="M1801" s="13" t="str">
        <f>Table1[سال]&amp;"-"&amp;Table1[ماه]</f>
        <v>1398-اسفند</v>
      </c>
      <c r="N1801" s="9"/>
    </row>
    <row r="1802" spans="1:14" ht="15.75" x14ac:dyDescent="0.25">
      <c r="A1802" s="17" t="str">
        <f>IF(AND(C1802&gt;='گزارش روزانه'!$F$2,C1802&lt;='گزارش روزانه'!$F$4,J1802='گزارش روزانه'!$D$6),MAX($A$1:A1801)+1,"")</f>
        <v/>
      </c>
      <c r="B1802" s="10">
        <v>1801</v>
      </c>
      <c r="C1802" s="10" t="s">
        <v>1042</v>
      </c>
      <c r="D1802" s="10" t="s">
        <v>1043</v>
      </c>
      <c r="E1802" s="11">
        <v>505705625</v>
      </c>
      <c r="F1802" s="11">
        <v>0</v>
      </c>
      <c r="G1802" s="11">
        <v>-49773396</v>
      </c>
      <c r="H18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02" s="10">
        <f>VALUE(IFERROR(MID(Table1[شرح],11,FIND("سهم",Table1[شرح])-11),0))</f>
        <v>63000</v>
      </c>
      <c r="J1802" s="10" t="str">
        <f>IFERROR(MID(Table1[شرح],FIND("سهم",Table1[شرح])+4,FIND("به نرخ",Table1[شرح])-FIND("سهم",Table1[شرح])-5),"")</f>
        <v>پالایش نفت تهران(شتران1)</v>
      </c>
      <c r="K1802" s="10" t="str">
        <f>CHOOSE(MID(Table1[تاریخ],6,2),"فروردین","اردیبهشت","خرداد","تیر","مرداد","شهریور","مهر","آبان","آذر","دی","بهمن","اسفند")</f>
        <v>اسفند</v>
      </c>
      <c r="L1802" s="10" t="str">
        <f>LEFT(Table1[[#All],[تاریخ]],4)</f>
        <v>1398</v>
      </c>
      <c r="M1802" s="13" t="str">
        <f>Table1[سال]&amp;"-"&amp;Table1[ماه]</f>
        <v>1398-اسفند</v>
      </c>
      <c r="N1802" s="9"/>
    </row>
    <row r="1803" spans="1:14" ht="15.75" x14ac:dyDescent="0.25">
      <c r="A1803" s="17" t="str">
        <f>IF(AND(C1803&gt;='گزارش روزانه'!$F$2,C1803&lt;='گزارش روزانه'!$F$4,J1803='گزارش روزانه'!$D$6),MAX($A$1:A1802)+1,"")</f>
        <v/>
      </c>
      <c r="B1803" s="10">
        <v>1802</v>
      </c>
      <c r="C1803" s="10" t="s">
        <v>1042</v>
      </c>
      <c r="D1803" s="10" t="s">
        <v>1044</v>
      </c>
      <c r="E1803" s="11">
        <v>50174330</v>
      </c>
      <c r="F1803" s="11">
        <v>0</v>
      </c>
      <c r="G1803" s="11">
        <v>455932229</v>
      </c>
      <c r="H18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03" s="10">
        <f>VALUE(IFERROR(MID(Table1[شرح],11,FIND("سهم",Table1[شرح])-11),0))</f>
        <v>6290</v>
      </c>
      <c r="J1803" s="10" t="str">
        <f>IFERROR(MID(Table1[شرح],FIND("سهم",Table1[شرح])+4,FIND("به نرخ",Table1[شرح])-FIND("سهم",Table1[شرح])-5),"")</f>
        <v>پالایش نفت تهران(شتران1)</v>
      </c>
      <c r="K1803" s="10" t="str">
        <f>CHOOSE(MID(Table1[تاریخ],6,2),"فروردین","اردیبهشت","خرداد","تیر","مرداد","شهریور","مهر","آبان","آذر","دی","بهمن","اسفند")</f>
        <v>اسفند</v>
      </c>
      <c r="L1803" s="10" t="str">
        <f>LEFT(Table1[[#All],[تاریخ]],4)</f>
        <v>1398</v>
      </c>
      <c r="M1803" s="13" t="str">
        <f>Table1[سال]&amp;"-"&amp;Table1[ماه]</f>
        <v>1398-اسفند</v>
      </c>
      <c r="N1803" s="9"/>
    </row>
    <row r="1804" spans="1:14" ht="15.75" x14ac:dyDescent="0.25">
      <c r="A1804" s="17" t="str">
        <f>IF(AND(C1804&gt;='گزارش روزانه'!$F$2,C1804&lt;='گزارش روزانه'!$F$4,J1804='گزارش روزانه'!$D$6),MAX($A$1:A1803)+1,"")</f>
        <v/>
      </c>
      <c r="B1804" s="10">
        <v>1803</v>
      </c>
      <c r="C1804" s="10" t="s">
        <v>1042</v>
      </c>
      <c r="D1804" s="10" t="s">
        <v>1045</v>
      </c>
      <c r="E1804" s="11">
        <v>0</v>
      </c>
      <c r="F1804" s="11">
        <v>500000000</v>
      </c>
      <c r="G1804" s="11">
        <v>506106559</v>
      </c>
      <c r="H18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804" s="10">
        <f>VALUE(IFERROR(MID(Table1[شرح],11,FIND("سهم",Table1[شرح])-11),0))</f>
        <v>0</v>
      </c>
      <c r="J1804" s="10" t="str">
        <f>IFERROR(MID(Table1[شرح],FIND("سهم",Table1[شرح])+4,FIND("به نرخ",Table1[شرح])-FIND("سهم",Table1[شرح])-5),"")</f>
        <v/>
      </c>
      <c r="K1804" s="10" t="str">
        <f>CHOOSE(MID(Table1[تاریخ],6,2),"فروردین","اردیبهشت","خرداد","تیر","مرداد","شهریور","مهر","آبان","آذر","دی","بهمن","اسفند")</f>
        <v>اسفند</v>
      </c>
      <c r="L1804" s="10" t="str">
        <f>LEFT(Table1[[#All],[تاریخ]],4)</f>
        <v>1398</v>
      </c>
      <c r="M1804" s="13" t="str">
        <f>Table1[سال]&amp;"-"&amp;Table1[ماه]</f>
        <v>1398-اسفند</v>
      </c>
      <c r="N1804" s="9"/>
    </row>
    <row r="1805" spans="1:14" ht="15.75" x14ac:dyDescent="0.25">
      <c r="A1805" s="17" t="str">
        <f>IF(AND(C1805&gt;='گزارش روزانه'!$F$2,C1805&lt;='گزارش روزانه'!$F$4,J1805='گزارش روزانه'!$D$6),MAX($A$1:A1804)+1,"")</f>
        <v/>
      </c>
      <c r="B1805" s="10">
        <v>1804</v>
      </c>
      <c r="C1805" s="10" t="s">
        <v>1028</v>
      </c>
      <c r="D1805" s="10" t="s">
        <v>1029</v>
      </c>
      <c r="E1805" s="11">
        <v>210139597</v>
      </c>
      <c r="F1805" s="11">
        <v>0</v>
      </c>
      <c r="G1805" s="11">
        <v>6951497125</v>
      </c>
      <c r="H18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05" s="10">
        <f>VALUE(IFERROR(MID(Table1[شرح],11,FIND("سهم",Table1[شرح])-11),0))</f>
        <v>14156</v>
      </c>
      <c r="J1805" s="10" t="str">
        <f>IFERROR(MID(Table1[شرح],FIND("سهم",Table1[شرح])+4,FIND("به نرخ",Table1[شرح])-FIND("سهم",Table1[شرح])-5),"")</f>
        <v>همکاران سیستم(سیستم1)</v>
      </c>
      <c r="K1805" s="10" t="str">
        <f>CHOOSE(MID(Table1[تاریخ],6,2),"فروردین","اردیبهشت","خرداد","تیر","مرداد","شهریور","مهر","آبان","آذر","دی","بهمن","اسفند")</f>
        <v>اسفند</v>
      </c>
      <c r="L1805" s="10" t="str">
        <f>LEFT(Table1[[#All],[تاریخ]],4)</f>
        <v>1398</v>
      </c>
      <c r="M1805" s="13" t="str">
        <f>Table1[سال]&amp;"-"&amp;Table1[ماه]</f>
        <v>1398-اسفند</v>
      </c>
      <c r="N1805" s="9"/>
    </row>
    <row r="1806" spans="1:14" ht="15.75" x14ac:dyDescent="0.25">
      <c r="A1806" s="17" t="str">
        <f>IF(AND(C1806&gt;='گزارش روزانه'!$F$2,C1806&lt;='گزارش روزانه'!$F$4,J1806='گزارش روزانه'!$D$6),MAX($A$1:A1805)+1,"")</f>
        <v/>
      </c>
      <c r="B1806" s="10">
        <v>1805</v>
      </c>
      <c r="C1806" s="10" t="s">
        <v>1028</v>
      </c>
      <c r="D1806" s="10" t="s">
        <v>1030</v>
      </c>
      <c r="E1806" s="11">
        <v>90887080</v>
      </c>
      <c r="F1806" s="11">
        <v>0</v>
      </c>
      <c r="G1806" s="11">
        <v>7161636722</v>
      </c>
      <c r="H18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06" s="10">
        <f>VALUE(IFERROR(MID(Table1[شرح],11,FIND("سهم",Table1[شرح])-11),0))</f>
        <v>6123</v>
      </c>
      <c r="J1806" s="10" t="str">
        <f>IFERROR(MID(Table1[شرح],FIND("سهم",Table1[شرح])+4,FIND("به نرخ",Table1[شرح])-FIND("سهم",Table1[شرح])-5),"")</f>
        <v>همکاران سیستم(سیستم1)</v>
      </c>
      <c r="K1806" s="10" t="str">
        <f>CHOOSE(MID(Table1[تاریخ],6,2),"فروردین","اردیبهشت","خرداد","تیر","مرداد","شهریور","مهر","آبان","آذر","دی","بهمن","اسفند")</f>
        <v>اسفند</v>
      </c>
      <c r="L1806" s="10" t="str">
        <f>LEFT(Table1[[#All],[تاریخ]],4)</f>
        <v>1398</v>
      </c>
      <c r="M1806" s="13" t="str">
        <f>Table1[سال]&amp;"-"&amp;Table1[ماه]</f>
        <v>1398-اسفند</v>
      </c>
      <c r="N1806" s="9"/>
    </row>
    <row r="1807" spans="1:14" ht="15.75" x14ac:dyDescent="0.25">
      <c r="A1807" s="17" t="str">
        <f>IF(AND(C1807&gt;='گزارش روزانه'!$F$2,C1807&lt;='گزارش روزانه'!$F$4,J1807='گزارش روزانه'!$D$6),MAX($A$1:A1806)+1,"")</f>
        <v/>
      </c>
      <c r="B1807" s="10">
        <v>1806</v>
      </c>
      <c r="C1807" s="10" t="s">
        <v>1028</v>
      </c>
      <c r="D1807" s="10" t="s">
        <v>1031</v>
      </c>
      <c r="E1807" s="11">
        <v>64814708</v>
      </c>
      <c r="F1807" s="11">
        <v>0</v>
      </c>
      <c r="G1807" s="11">
        <v>7252523802</v>
      </c>
      <c r="H18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07" s="10">
        <f>VALUE(IFERROR(MID(Table1[شرح],11,FIND("سهم",Table1[شرح])-11),0))</f>
        <v>4368</v>
      </c>
      <c r="J1807" s="10" t="str">
        <f>IFERROR(MID(Table1[شرح],FIND("سهم",Table1[شرح])+4,FIND("به نرخ",Table1[شرح])-FIND("سهم",Table1[شرح])-5),"")</f>
        <v>همکاران سیستم(سیستم1)</v>
      </c>
      <c r="K1807" s="10" t="str">
        <f>CHOOSE(MID(Table1[تاریخ],6,2),"فروردین","اردیبهشت","خرداد","تیر","مرداد","شهریور","مهر","آبان","آذر","دی","بهمن","اسفند")</f>
        <v>اسفند</v>
      </c>
      <c r="L1807" s="10" t="str">
        <f>LEFT(Table1[[#All],[تاریخ]],4)</f>
        <v>1398</v>
      </c>
      <c r="M1807" s="13" t="str">
        <f>Table1[سال]&amp;"-"&amp;Table1[ماه]</f>
        <v>1398-اسفند</v>
      </c>
      <c r="N1807" s="9"/>
    </row>
    <row r="1808" spans="1:14" ht="15.75" x14ac:dyDescent="0.25">
      <c r="A1808" s="17" t="str">
        <f>IF(AND(C1808&gt;='گزارش روزانه'!$F$2,C1808&lt;='گزارش روزانه'!$F$4,J1808='گزارش روزانه'!$D$6),MAX($A$1:A1807)+1,"")</f>
        <v/>
      </c>
      <c r="B1808" s="10">
        <v>1807</v>
      </c>
      <c r="C1808" s="10" t="s">
        <v>1028</v>
      </c>
      <c r="D1808" s="10" t="s">
        <v>1032</v>
      </c>
      <c r="E1808" s="11">
        <v>14818440</v>
      </c>
      <c r="F1808" s="11">
        <v>0</v>
      </c>
      <c r="G1808" s="11">
        <v>7317338510</v>
      </c>
      <c r="H18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08" s="10">
        <f>VALUE(IFERROR(MID(Table1[شرح],11,FIND("سهم",Table1[شرح])-11),0))</f>
        <v>1000</v>
      </c>
      <c r="J1808" s="10" t="str">
        <f>IFERROR(MID(Table1[شرح],FIND("سهم",Table1[شرح])+4,FIND("به نرخ",Table1[شرح])-FIND("سهم",Table1[شرح])-5),"")</f>
        <v>همکاران سیستم(سیستم1)</v>
      </c>
      <c r="K1808" s="10" t="str">
        <f>CHOOSE(MID(Table1[تاریخ],6,2),"فروردین","اردیبهشت","خرداد","تیر","مرداد","شهریور","مهر","آبان","آذر","دی","بهمن","اسفند")</f>
        <v>اسفند</v>
      </c>
      <c r="L1808" s="10" t="str">
        <f>LEFT(Table1[[#All],[تاریخ]],4)</f>
        <v>1398</v>
      </c>
      <c r="M1808" s="13" t="str">
        <f>Table1[سال]&amp;"-"&amp;Table1[ماه]</f>
        <v>1398-اسفند</v>
      </c>
      <c r="N1808" s="9"/>
    </row>
    <row r="1809" spans="1:14" ht="15.75" x14ac:dyDescent="0.25">
      <c r="A1809" s="17" t="str">
        <f>IF(AND(C1809&gt;='گزارش روزانه'!$F$2,C1809&lt;='گزارش روزانه'!$F$4,J1809='گزارش روزانه'!$D$6),MAX($A$1:A1808)+1,"")</f>
        <v/>
      </c>
      <c r="B1809" s="10">
        <v>1808</v>
      </c>
      <c r="C1809" s="10" t="s">
        <v>1028</v>
      </c>
      <c r="D1809" s="10" t="s">
        <v>1033</v>
      </c>
      <c r="E1809" s="11">
        <v>359650163</v>
      </c>
      <c r="F1809" s="11">
        <v>0</v>
      </c>
      <c r="G1809" s="11">
        <v>7332156950</v>
      </c>
      <c r="H18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09" s="10">
        <f>VALUE(IFERROR(MID(Table1[شرح],11,FIND("سهم",Table1[شرح])-11),0))</f>
        <v>24353</v>
      </c>
      <c r="J1809" s="10" t="str">
        <f>IFERROR(MID(Table1[شرح],FIND("سهم",Table1[شرح])+4,FIND("به نرخ",Table1[شرح])-FIND("سهم",Table1[شرح])-5),"")</f>
        <v>همکاران سیستم(سیستم1)</v>
      </c>
      <c r="K1809" s="10" t="str">
        <f>CHOOSE(MID(Table1[تاریخ],6,2),"فروردین","اردیبهشت","خرداد","تیر","مرداد","شهریور","مهر","آبان","آذر","دی","بهمن","اسفند")</f>
        <v>اسفند</v>
      </c>
      <c r="L1809" s="10" t="str">
        <f>LEFT(Table1[[#All],[تاریخ]],4)</f>
        <v>1398</v>
      </c>
      <c r="M1809" s="13" t="str">
        <f>Table1[سال]&amp;"-"&amp;Table1[ماه]</f>
        <v>1398-اسفند</v>
      </c>
      <c r="N1809" s="9"/>
    </row>
    <row r="1810" spans="1:14" ht="15.75" x14ac:dyDescent="0.25">
      <c r="A1810" s="17" t="str">
        <f>IF(AND(C1810&gt;='گزارش روزانه'!$F$2,C1810&lt;='گزارش روزانه'!$F$4,J1810='گزارش روزانه'!$D$6),MAX($A$1:A1809)+1,"")</f>
        <v/>
      </c>
      <c r="B1810" s="10">
        <v>1809</v>
      </c>
      <c r="C1810" s="10" t="s">
        <v>1028</v>
      </c>
      <c r="D1810" s="10" t="s">
        <v>1034</v>
      </c>
      <c r="E1810" s="11">
        <v>358137618</v>
      </c>
      <c r="F1810" s="11">
        <v>0</v>
      </c>
      <c r="G1810" s="11">
        <v>7691807113</v>
      </c>
      <c r="H18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0" s="10">
        <f>VALUE(IFERROR(MID(Table1[شرح],11,FIND("سهم",Table1[شرح])-11),0))</f>
        <v>42955</v>
      </c>
      <c r="J1810" s="10" t="str">
        <f>IFERROR(MID(Table1[شرح],FIND("سهم",Table1[شرح])+4,FIND("به نرخ",Table1[شرح])-FIND("سهم",Table1[شرح])-5),"")</f>
        <v>پالایش نفت تهران(شتران1)</v>
      </c>
      <c r="K1810" s="10" t="str">
        <f>CHOOSE(MID(Table1[تاریخ],6,2),"فروردین","اردیبهشت","خرداد","تیر","مرداد","شهریور","مهر","آبان","آذر","دی","بهمن","اسفند")</f>
        <v>اسفند</v>
      </c>
      <c r="L1810" s="10" t="str">
        <f>LEFT(Table1[[#All],[تاریخ]],4)</f>
        <v>1398</v>
      </c>
      <c r="M1810" s="13" t="str">
        <f>Table1[سال]&amp;"-"&amp;Table1[ماه]</f>
        <v>1398-اسفند</v>
      </c>
      <c r="N1810" s="9"/>
    </row>
    <row r="1811" spans="1:14" ht="15.75" x14ac:dyDescent="0.25">
      <c r="A1811" s="17" t="str">
        <f>IF(AND(C1811&gt;='گزارش روزانه'!$F$2,C1811&lt;='گزارش روزانه'!$F$4,J1811='گزارش روزانه'!$D$6),MAX($A$1:A1810)+1,"")</f>
        <v/>
      </c>
      <c r="B1811" s="10">
        <v>1810</v>
      </c>
      <c r="C1811" s="10" t="s">
        <v>1028</v>
      </c>
      <c r="D1811" s="10" t="s">
        <v>1035</v>
      </c>
      <c r="E1811" s="11">
        <v>774189172</v>
      </c>
      <c r="F1811" s="11">
        <v>0</v>
      </c>
      <c r="G1811" s="11">
        <v>8049944731</v>
      </c>
      <c r="H18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1" s="10">
        <f>VALUE(IFERROR(MID(Table1[شرح],11,FIND("سهم",Table1[شرح])-11),0))</f>
        <v>92957</v>
      </c>
      <c r="J1811" s="10" t="str">
        <f>IFERROR(MID(Table1[شرح],FIND("سهم",Table1[شرح])+4,FIND("به نرخ",Table1[شرح])-FIND("سهم",Table1[شرح])-5),"")</f>
        <v>پالایش نفت تهران(شتران1)</v>
      </c>
      <c r="K1811" s="10" t="str">
        <f>CHOOSE(MID(Table1[تاریخ],6,2),"فروردین","اردیبهشت","خرداد","تیر","مرداد","شهریور","مهر","آبان","آذر","دی","بهمن","اسفند")</f>
        <v>اسفند</v>
      </c>
      <c r="L1811" s="10" t="str">
        <f>LEFT(Table1[[#All],[تاریخ]],4)</f>
        <v>1398</v>
      </c>
      <c r="M1811" s="13" t="str">
        <f>Table1[سال]&amp;"-"&amp;Table1[ماه]</f>
        <v>1398-اسفند</v>
      </c>
      <c r="N1811" s="9"/>
    </row>
    <row r="1812" spans="1:14" ht="15.75" x14ac:dyDescent="0.25">
      <c r="A1812" s="17" t="str">
        <f>IF(AND(C1812&gt;='گزارش روزانه'!$F$2,C1812&lt;='گزارش روزانه'!$F$4,J1812='گزارش روزانه'!$D$6),MAX($A$1:A1811)+1,"")</f>
        <v/>
      </c>
      <c r="B1812" s="10">
        <v>1811</v>
      </c>
      <c r="C1812" s="10" t="s">
        <v>1028</v>
      </c>
      <c r="D1812" s="10" t="s">
        <v>1036</v>
      </c>
      <c r="E1812" s="11">
        <v>531823140</v>
      </c>
      <c r="F1812" s="11">
        <v>0</v>
      </c>
      <c r="G1812" s="11">
        <v>8824133903</v>
      </c>
      <c r="H18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2" s="10">
        <f>VALUE(IFERROR(MID(Table1[شرح],11,FIND("سهم",Table1[شرح])-11),0))</f>
        <v>64088</v>
      </c>
      <c r="J1812" s="10" t="str">
        <f>IFERROR(MID(Table1[شرح],FIND("سهم",Table1[شرح])+4,FIND("به نرخ",Table1[شرح])-FIND("سهم",Table1[شرح])-5),"")</f>
        <v>پالایش نفت تهران(شتران1)</v>
      </c>
      <c r="K1812" s="10" t="str">
        <f>CHOOSE(MID(Table1[تاریخ],6,2),"فروردین","اردیبهشت","خرداد","تیر","مرداد","شهریور","مهر","آبان","آذر","دی","بهمن","اسفند")</f>
        <v>اسفند</v>
      </c>
      <c r="L1812" s="10" t="str">
        <f>LEFT(Table1[[#All],[تاریخ]],4)</f>
        <v>1398</v>
      </c>
      <c r="M1812" s="13" t="str">
        <f>Table1[سال]&amp;"-"&amp;Table1[ماه]</f>
        <v>1398-اسفند</v>
      </c>
      <c r="N1812" s="9"/>
    </row>
    <row r="1813" spans="1:14" ht="15.75" x14ac:dyDescent="0.25">
      <c r="A1813" s="17" t="str">
        <f>IF(AND(C1813&gt;='گزارش روزانه'!$F$2,C1813&lt;='گزارش روزانه'!$F$4,J1813='گزارش روزانه'!$D$6),MAX($A$1:A1812)+1,"")</f>
        <v/>
      </c>
      <c r="B1813" s="10">
        <v>1812</v>
      </c>
      <c r="C1813" s="10" t="s">
        <v>1028</v>
      </c>
      <c r="D1813" s="10" t="s">
        <v>1037</v>
      </c>
      <c r="E1813" s="11">
        <v>405564526</v>
      </c>
      <c r="F1813" s="11">
        <v>0</v>
      </c>
      <c r="G1813" s="11">
        <v>9355957043</v>
      </c>
      <c r="H18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3" s="10">
        <f>VALUE(IFERROR(MID(Table1[شرح],11,FIND("سهم",Table1[شرح])-11),0))</f>
        <v>27462</v>
      </c>
      <c r="J1813" s="10" t="str">
        <f>IFERROR(MID(Table1[شرح],FIND("سهم",Table1[شرح])+4,FIND("به نرخ",Table1[شرح])-FIND("سهم",Table1[شرح])-5),"")</f>
        <v>صنایع پتروشیمی کرمانشاه(کرماشا1)</v>
      </c>
      <c r="K1813" s="10" t="str">
        <f>CHOOSE(MID(Table1[تاریخ],6,2),"فروردین","اردیبهشت","خرداد","تیر","مرداد","شهریور","مهر","آبان","آذر","دی","بهمن","اسفند")</f>
        <v>اسفند</v>
      </c>
      <c r="L1813" s="10" t="str">
        <f>LEFT(Table1[[#All],[تاریخ]],4)</f>
        <v>1398</v>
      </c>
      <c r="M1813" s="13" t="str">
        <f>Table1[سال]&amp;"-"&amp;Table1[ماه]</f>
        <v>1398-اسفند</v>
      </c>
      <c r="N1813" s="9"/>
    </row>
    <row r="1814" spans="1:14" ht="15.75" x14ac:dyDescent="0.25">
      <c r="A1814" s="17" t="str">
        <f>IF(AND(C1814&gt;='گزارش روزانه'!$F$2,C1814&lt;='گزارش روزانه'!$F$4,J1814='گزارش روزانه'!$D$6),MAX($A$1:A1813)+1,"")</f>
        <v/>
      </c>
      <c r="B1814" s="10">
        <v>1813</v>
      </c>
      <c r="C1814" s="10" t="s">
        <v>1028</v>
      </c>
      <c r="D1814" s="10" t="s">
        <v>1038</v>
      </c>
      <c r="E1814" s="11">
        <v>98946983</v>
      </c>
      <c r="F1814" s="11">
        <v>0</v>
      </c>
      <c r="G1814" s="11">
        <v>9761521569</v>
      </c>
      <c r="H18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4" s="10">
        <f>VALUE(IFERROR(MID(Table1[شرح],11,FIND("سهم",Table1[شرح])-11),0))</f>
        <v>10000</v>
      </c>
      <c r="J1814" s="10" t="str">
        <f>IFERROR(MID(Table1[شرح],FIND("سهم",Table1[شرح])+4,FIND("به نرخ",Table1[شرح])-FIND("سهم",Table1[شرح])-5),"")</f>
        <v>معدنی و صنعتی گل گهر(کگل1)</v>
      </c>
      <c r="K1814" s="10" t="str">
        <f>CHOOSE(MID(Table1[تاریخ],6,2),"فروردین","اردیبهشت","خرداد","تیر","مرداد","شهریور","مهر","آبان","آذر","دی","بهمن","اسفند")</f>
        <v>اسفند</v>
      </c>
      <c r="L1814" s="10" t="str">
        <f>LEFT(Table1[[#All],[تاریخ]],4)</f>
        <v>1398</v>
      </c>
      <c r="M1814" s="13" t="str">
        <f>Table1[سال]&amp;"-"&amp;Table1[ماه]</f>
        <v>1398-اسفند</v>
      </c>
      <c r="N1814" s="9"/>
    </row>
    <row r="1815" spans="1:14" ht="15.75" x14ac:dyDescent="0.25">
      <c r="A1815" s="17" t="str">
        <f>IF(AND(C1815&gt;='گزارش روزانه'!$F$2,C1815&lt;='گزارش روزانه'!$F$4,J1815='گزارش روزانه'!$D$6),MAX($A$1:A1814)+1,"")</f>
        <v/>
      </c>
      <c r="B1815" s="10">
        <v>1814</v>
      </c>
      <c r="C1815" s="10" t="s">
        <v>1028</v>
      </c>
      <c r="D1815" s="10" t="s">
        <v>1039</v>
      </c>
      <c r="E1815" s="11">
        <v>98555184</v>
      </c>
      <c r="F1815" s="11">
        <v>0</v>
      </c>
      <c r="G1815" s="11">
        <v>9860468552</v>
      </c>
      <c r="H18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5" s="10">
        <f>VALUE(IFERROR(MID(Table1[شرح],11,FIND("سهم",Table1[شرح])-11),0))</f>
        <v>10000</v>
      </c>
      <c r="J1815" s="10" t="str">
        <f>IFERROR(MID(Table1[شرح],FIND("سهم",Table1[شرح])+4,FIND("به نرخ",Table1[شرح])-FIND("سهم",Table1[شرح])-5),"")</f>
        <v>معدنی و صنعتی گل گهر(کگل1)</v>
      </c>
      <c r="K1815" s="10" t="str">
        <f>CHOOSE(MID(Table1[تاریخ],6,2),"فروردین","اردیبهشت","خرداد","تیر","مرداد","شهریور","مهر","آبان","آذر","دی","بهمن","اسفند")</f>
        <v>اسفند</v>
      </c>
      <c r="L1815" s="10" t="str">
        <f>LEFT(Table1[[#All],[تاریخ]],4)</f>
        <v>1398</v>
      </c>
      <c r="M1815" s="13" t="str">
        <f>Table1[سال]&amp;"-"&amp;Table1[ماه]</f>
        <v>1398-اسفند</v>
      </c>
      <c r="N1815" s="9"/>
    </row>
    <row r="1816" spans="1:14" ht="15.75" x14ac:dyDescent="0.25">
      <c r="A1816" s="17" t="str">
        <f>IF(AND(C1816&gt;='گزارش روزانه'!$F$2,C1816&lt;='گزارش روزانه'!$F$4,J1816='گزارش روزانه'!$D$6),MAX($A$1:A1815)+1,"")</f>
        <v/>
      </c>
      <c r="B1816" s="10">
        <v>1815</v>
      </c>
      <c r="C1816" s="10" t="s">
        <v>1028</v>
      </c>
      <c r="D1816" s="10" t="s">
        <v>1040</v>
      </c>
      <c r="E1816" s="11">
        <v>0</v>
      </c>
      <c r="F1816" s="11">
        <v>9958797132</v>
      </c>
      <c r="G1816" s="11">
        <v>9959023736</v>
      </c>
      <c r="H18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16" s="10">
        <f>VALUE(IFERROR(MID(Table1[شرح],11,FIND("سهم",Table1[شرح])-11),0))</f>
        <v>707880</v>
      </c>
      <c r="J1816" s="10" t="str">
        <f>IFERROR(MID(Table1[شرح],FIND("سهم",Table1[شرح])+4,FIND("به نرخ",Table1[شرح])-FIND("سهم",Table1[شرح])-5),"")</f>
        <v>گروه سرمایه گذاری میراث فرهنگی(سمگا1)</v>
      </c>
      <c r="K1816" s="10" t="str">
        <f>CHOOSE(MID(Table1[تاریخ],6,2),"فروردین","اردیبهشت","خرداد","تیر","مرداد","شهریور","مهر","آبان","آذر","دی","بهمن","اسفند")</f>
        <v>اسفند</v>
      </c>
      <c r="L1816" s="10" t="str">
        <f>LEFT(Table1[[#All],[تاریخ]],4)</f>
        <v>1398</v>
      </c>
      <c r="M1816" s="13" t="str">
        <f>Table1[سال]&amp;"-"&amp;Table1[ماه]</f>
        <v>1398-اسفند</v>
      </c>
      <c r="N1816" s="9"/>
    </row>
    <row r="1817" spans="1:14" ht="15.75" x14ac:dyDescent="0.25">
      <c r="A1817" s="17" t="str">
        <f>IF(AND(C1817&gt;='گزارش روزانه'!$F$2,C1817&lt;='گزارش روزانه'!$F$4,J1817='گزارش روزانه'!$D$6),MAX($A$1:A1816)+1,"")</f>
        <v/>
      </c>
      <c r="B1817" s="10">
        <v>1816</v>
      </c>
      <c r="C1817" s="10" t="s">
        <v>1028</v>
      </c>
      <c r="D1817" s="10" t="s">
        <v>1041</v>
      </c>
      <c r="E1817" s="11">
        <v>0</v>
      </c>
      <c r="F1817" s="11">
        <v>50000000</v>
      </c>
      <c r="G1817" s="11">
        <v>226604</v>
      </c>
      <c r="H18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817" s="10">
        <f>VALUE(IFERROR(MID(Table1[شرح],11,FIND("سهم",Table1[شرح])-11),0))</f>
        <v>0</v>
      </c>
      <c r="J1817" s="10" t="str">
        <f>IFERROR(MID(Table1[شرح],FIND("سهم",Table1[شرح])+4,FIND("به نرخ",Table1[شرح])-FIND("سهم",Table1[شرح])-5),"")</f>
        <v/>
      </c>
      <c r="K1817" s="10" t="str">
        <f>CHOOSE(MID(Table1[تاریخ],6,2),"فروردین","اردیبهشت","خرداد","تیر","مرداد","شهریور","مهر","آبان","آذر","دی","بهمن","اسفند")</f>
        <v>اسفند</v>
      </c>
      <c r="L1817" s="10" t="str">
        <f>LEFT(Table1[[#All],[تاریخ]],4)</f>
        <v>1398</v>
      </c>
      <c r="M1817" s="13" t="str">
        <f>Table1[سال]&amp;"-"&amp;Table1[ماه]</f>
        <v>1398-اسفند</v>
      </c>
      <c r="N1817" s="9"/>
    </row>
    <row r="1818" spans="1:14" ht="15.75" x14ac:dyDescent="0.25">
      <c r="A1818" s="17" t="str">
        <f>IF(AND(C1818&gt;='گزارش روزانه'!$F$2,C1818&lt;='گزارش روزانه'!$F$4,J1818='گزارش روزانه'!$D$6),MAX($A$1:A1817)+1,"")</f>
        <v/>
      </c>
      <c r="B1818" s="10">
        <v>1817</v>
      </c>
      <c r="C1818" s="10" t="s">
        <v>1003</v>
      </c>
      <c r="D1818" s="10" t="s">
        <v>1004</v>
      </c>
      <c r="E1818" s="11">
        <v>1434622</v>
      </c>
      <c r="F1818" s="11">
        <v>0</v>
      </c>
      <c r="G1818" s="11">
        <v>7471413550</v>
      </c>
      <c r="H18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8" s="10">
        <f>VALUE(IFERROR(MID(Table1[شرح],11,FIND("سهم",Table1[شرح])-11),0))</f>
        <v>420</v>
      </c>
      <c r="J1818" s="10" t="str">
        <f>IFERROR(MID(Table1[شرح],FIND("سهم",Table1[شرح])+4,FIND("به نرخ",Table1[شرح])-FIND("سهم",Table1[شرح])-5),"")</f>
        <v>تامین سرمایه بانک ملت(تملت1)</v>
      </c>
      <c r="K1818" s="10" t="str">
        <f>CHOOSE(MID(Table1[تاریخ],6,2),"فروردین","اردیبهشت","خرداد","تیر","مرداد","شهریور","مهر","آبان","آذر","دی","بهمن","اسفند")</f>
        <v>اسفند</v>
      </c>
      <c r="L1818" s="10" t="str">
        <f>LEFT(Table1[[#All],[تاریخ]],4)</f>
        <v>1398</v>
      </c>
      <c r="M1818" s="13" t="str">
        <f>Table1[سال]&amp;"-"&amp;Table1[ماه]</f>
        <v>1398-اسفند</v>
      </c>
      <c r="N1818" s="9"/>
    </row>
    <row r="1819" spans="1:14" ht="15.75" x14ac:dyDescent="0.25">
      <c r="A1819" s="17" t="str">
        <f>IF(AND(C1819&gt;='گزارش روزانه'!$F$2,C1819&lt;='گزارش روزانه'!$F$4,J1819='گزارش روزانه'!$D$6),MAX($A$1:A1818)+1,"")</f>
        <v/>
      </c>
      <c r="B1819" s="10">
        <v>1818</v>
      </c>
      <c r="C1819" s="10" t="s">
        <v>1003</v>
      </c>
      <c r="D1819" s="10" t="s">
        <v>1005</v>
      </c>
      <c r="E1819" s="11">
        <v>419794</v>
      </c>
      <c r="F1819" s="11">
        <v>0</v>
      </c>
      <c r="G1819" s="11">
        <v>7472848172</v>
      </c>
      <c r="H18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19" s="10">
        <f>VALUE(IFERROR(MID(Table1[شرح],11,FIND("سهم",Table1[شرح])-11),0))</f>
        <v>21</v>
      </c>
      <c r="J1819" s="10" t="str">
        <f>IFERROR(MID(Table1[شرح],FIND("سهم",Table1[شرح])+4,FIND("به نرخ",Table1[شرح])-FIND("سهم",Table1[شرح])-5),"")</f>
        <v>صنعتی دوده فام(شصدف1)</v>
      </c>
      <c r="K1819" s="10" t="str">
        <f>CHOOSE(MID(Table1[تاریخ],6,2),"فروردین","اردیبهشت","خرداد","تیر","مرداد","شهریور","مهر","آبان","آذر","دی","بهمن","اسفند")</f>
        <v>اسفند</v>
      </c>
      <c r="L1819" s="10" t="str">
        <f>LEFT(Table1[[#All],[تاریخ]],4)</f>
        <v>1398</v>
      </c>
      <c r="M1819" s="13" t="str">
        <f>Table1[سال]&amp;"-"&amp;Table1[ماه]</f>
        <v>1398-اسفند</v>
      </c>
      <c r="N1819" s="9"/>
    </row>
    <row r="1820" spans="1:14" ht="15.75" x14ac:dyDescent="0.25">
      <c r="A1820" s="17" t="str">
        <f>IF(AND(C1820&gt;='گزارش روزانه'!$F$2,C1820&lt;='گزارش روزانه'!$F$4,J1820='گزارش روزانه'!$D$6),MAX($A$1:A1819)+1,"")</f>
        <v/>
      </c>
      <c r="B1820" s="10">
        <v>1819</v>
      </c>
      <c r="C1820" s="10" t="s">
        <v>1003</v>
      </c>
      <c r="D1820" s="10" t="s">
        <v>1006</v>
      </c>
      <c r="E1820" s="11">
        <v>334799356</v>
      </c>
      <c r="F1820" s="11">
        <v>0</v>
      </c>
      <c r="G1820" s="11">
        <v>7473267966</v>
      </c>
      <c r="H18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0" s="10">
        <f>VALUE(IFERROR(MID(Table1[شرح],11,FIND("سهم",Table1[شرح])-11),0))</f>
        <v>40321</v>
      </c>
      <c r="J1820" s="10" t="str">
        <f>IFERROR(MID(Table1[شرح],FIND("سهم",Table1[شرح])+4,FIND("به نرخ",Table1[شرح])-FIND("سهم",Table1[شرح])-5),"")</f>
        <v>پالایش نفت تهران(شتران1)</v>
      </c>
      <c r="K1820" s="10" t="str">
        <f>CHOOSE(MID(Table1[تاریخ],6,2),"فروردین","اردیبهشت","خرداد","تیر","مرداد","شهریور","مهر","آبان","آذر","دی","بهمن","اسفند")</f>
        <v>اسفند</v>
      </c>
      <c r="L1820" s="10" t="str">
        <f>LEFT(Table1[[#All],[تاریخ]],4)</f>
        <v>1398</v>
      </c>
      <c r="M1820" s="13" t="str">
        <f>Table1[سال]&amp;"-"&amp;Table1[ماه]</f>
        <v>1398-اسفند</v>
      </c>
      <c r="N1820" s="9"/>
    </row>
    <row r="1821" spans="1:14" ht="15.75" x14ac:dyDescent="0.25">
      <c r="A1821" s="17" t="str">
        <f>IF(AND(C1821&gt;='گزارش روزانه'!$F$2,C1821&lt;='گزارش روزانه'!$F$4,J1821='گزارش روزانه'!$D$6),MAX($A$1:A1820)+1,"")</f>
        <v/>
      </c>
      <c r="B1821" s="10">
        <v>1820</v>
      </c>
      <c r="C1821" s="10" t="s">
        <v>1003</v>
      </c>
      <c r="D1821" s="10" t="s">
        <v>1007</v>
      </c>
      <c r="E1821" s="11">
        <v>4566283</v>
      </c>
      <c r="F1821" s="11">
        <v>0</v>
      </c>
      <c r="G1821" s="11">
        <v>7808067322</v>
      </c>
      <c r="H18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1" s="10">
        <f>VALUE(IFERROR(MID(Table1[شرح],11,FIND("سهم",Table1[شرح])-11),0))</f>
        <v>550</v>
      </c>
      <c r="J1821" s="10" t="str">
        <f>IFERROR(MID(Table1[شرح],FIND("سهم",Table1[شرح])+4,FIND("به نرخ",Table1[شرح])-FIND("سهم",Table1[شرح])-5),"")</f>
        <v>پالایش نفت تهران(شتران1)</v>
      </c>
      <c r="K1821" s="10" t="str">
        <f>CHOOSE(MID(Table1[تاریخ],6,2),"فروردین","اردیبهشت","خرداد","تیر","مرداد","شهریور","مهر","آبان","آذر","دی","بهمن","اسفند")</f>
        <v>اسفند</v>
      </c>
      <c r="L1821" s="10" t="str">
        <f>LEFT(Table1[[#All],[تاریخ]],4)</f>
        <v>1398</v>
      </c>
      <c r="M1821" s="13" t="str">
        <f>Table1[سال]&amp;"-"&amp;Table1[ماه]</f>
        <v>1398-اسفند</v>
      </c>
      <c r="N1821" s="9"/>
    </row>
    <row r="1822" spans="1:14" ht="15.75" x14ac:dyDescent="0.25">
      <c r="A1822" s="17" t="str">
        <f>IF(AND(C1822&gt;='گزارش روزانه'!$F$2,C1822&lt;='گزارش روزانه'!$F$4,J1822='گزارش روزانه'!$D$6),MAX($A$1:A1821)+1,"")</f>
        <v/>
      </c>
      <c r="B1822" s="10">
        <v>1821</v>
      </c>
      <c r="C1822" s="10" t="s">
        <v>1003</v>
      </c>
      <c r="D1822" s="10" t="s">
        <v>1008</v>
      </c>
      <c r="E1822" s="11">
        <v>74079148</v>
      </c>
      <c r="F1822" s="11">
        <v>0</v>
      </c>
      <c r="G1822" s="11">
        <v>7812633605</v>
      </c>
      <c r="H18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2" s="10">
        <f>VALUE(IFERROR(MID(Table1[شرح],11,FIND("سهم",Table1[شرح])-11),0))</f>
        <v>8927</v>
      </c>
      <c r="J1822" s="10" t="str">
        <f>IFERROR(MID(Table1[شرح],FIND("سهم",Table1[شرح])+4,FIND("به نرخ",Table1[شرح])-FIND("سهم",Table1[شرح])-5),"")</f>
        <v>پالایش نفت تهران(شتران1)</v>
      </c>
      <c r="K1822" s="10" t="str">
        <f>CHOOSE(MID(Table1[تاریخ],6,2),"فروردین","اردیبهشت","خرداد","تیر","مرداد","شهریور","مهر","آبان","آذر","دی","بهمن","اسفند")</f>
        <v>اسفند</v>
      </c>
      <c r="L1822" s="10" t="str">
        <f>LEFT(Table1[[#All],[تاریخ]],4)</f>
        <v>1398</v>
      </c>
      <c r="M1822" s="13" t="str">
        <f>Table1[سال]&amp;"-"&amp;Table1[ماه]</f>
        <v>1398-اسفند</v>
      </c>
      <c r="N1822" s="9"/>
    </row>
    <row r="1823" spans="1:14" ht="15.75" x14ac:dyDescent="0.25">
      <c r="A1823" s="17" t="str">
        <f>IF(AND(C1823&gt;='گزارش روزانه'!$F$2,C1823&lt;='گزارش روزانه'!$F$4,J1823='گزارش روزانه'!$D$6),MAX($A$1:A1822)+1,"")</f>
        <v/>
      </c>
      <c r="B1823" s="10">
        <v>1822</v>
      </c>
      <c r="C1823" s="10" t="s">
        <v>1003</v>
      </c>
      <c r="D1823" s="10" t="s">
        <v>1009</v>
      </c>
      <c r="E1823" s="11">
        <v>38606803</v>
      </c>
      <c r="F1823" s="11">
        <v>0</v>
      </c>
      <c r="G1823" s="11">
        <v>7886712753</v>
      </c>
      <c r="H18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3" s="10">
        <f>VALUE(IFERROR(MID(Table1[شرح],11,FIND("سهم",Table1[شرح])-11),0))</f>
        <v>4658</v>
      </c>
      <c r="J1823" s="10" t="str">
        <f>IFERROR(MID(Table1[شرح],FIND("سهم",Table1[شرح])+4,FIND("به نرخ",Table1[شرح])-FIND("سهم",Table1[شرح])-5),"")</f>
        <v>پالایش نفت تهران(شتران1)</v>
      </c>
      <c r="K1823" s="10" t="str">
        <f>CHOOSE(MID(Table1[تاریخ],6,2),"فروردین","اردیبهشت","خرداد","تیر","مرداد","شهریور","مهر","آبان","آذر","دی","بهمن","اسفند")</f>
        <v>اسفند</v>
      </c>
      <c r="L1823" s="10" t="str">
        <f>LEFT(Table1[[#All],[تاریخ]],4)</f>
        <v>1398</v>
      </c>
      <c r="M1823" s="13" t="str">
        <f>Table1[سال]&amp;"-"&amp;Table1[ماه]</f>
        <v>1398-اسفند</v>
      </c>
      <c r="N1823" s="9"/>
    </row>
    <row r="1824" spans="1:14" ht="15.75" x14ac:dyDescent="0.25">
      <c r="A1824" s="17" t="str">
        <f>IF(AND(C1824&gt;='گزارش روزانه'!$F$2,C1824&lt;='گزارش روزانه'!$F$4,J1824='گزارش روزانه'!$D$6),MAX($A$1:A1823)+1,"")</f>
        <v/>
      </c>
      <c r="B1824" s="10">
        <v>1823</v>
      </c>
      <c r="C1824" s="10" t="s">
        <v>1003</v>
      </c>
      <c r="D1824" s="10" t="s">
        <v>1010</v>
      </c>
      <c r="E1824" s="11">
        <v>1490079</v>
      </c>
      <c r="F1824" s="11">
        <v>0</v>
      </c>
      <c r="G1824" s="11">
        <v>7925319556</v>
      </c>
      <c r="H18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4" s="10">
        <f>VALUE(IFERROR(MID(Table1[شرح],11,FIND("سهم",Table1[شرح])-11),0))</f>
        <v>180</v>
      </c>
      <c r="J1824" s="10" t="str">
        <f>IFERROR(MID(Table1[شرح],FIND("سهم",Table1[شرح])+4,FIND("به نرخ",Table1[شرح])-FIND("سهم",Table1[شرح])-5),"")</f>
        <v>پالایش نفت تهران(شتران1)</v>
      </c>
      <c r="K1824" s="10" t="str">
        <f>CHOOSE(MID(Table1[تاریخ],6,2),"فروردین","اردیبهشت","خرداد","تیر","مرداد","شهریور","مهر","آبان","آذر","دی","بهمن","اسفند")</f>
        <v>اسفند</v>
      </c>
      <c r="L1824" s="10" t="str">
        <f>LEFT(Table1[[#All],[تاریخ]],4)</f>
        <v>1398</v>
      </c>
      <c r="M1824" s="13" t="str">
        <f>Table1[سال]&amp;"-"&amp;Table1[ماه]</f>
        <v>1398-اسفند</v>
      </c>
      <c r="N1824" s="9"/>
    </row>
    <row r="1825" spans="1:14" ht="15.75" x14ac:dyDescent="0.25">
      <c r="A1825" s="17" t="str">
        <f>IF(AND(C1825&gt;='گزارش روزانه'!$F$2,C1825&lt;='گزارش روزانه'!$F$4,J1825='گزارش روزانه'!$D$6),MAX($A$1:A1824)+1,"")</f>
        <v/>
      </c>
      <c r="B1825" s="10">
        <v>1824</v>
      </c>
      <c r="C1825" s="10" t="s">
        <v>1003</v>
      </c>
      <c r="D1825" s="10" t="s">
        <v>1011</v>
      </c>
      <c r="E1825" s="11">
        <v>399339582</v>
      </c>
      <c r="F1825" s="11">
        <v>0</v>
      </c>
      <c r="G1825" s="11">
        <v>7926809635</v>
      </c>
      <c r="H18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5" s="10">
        <f>VALUE(IFERROR(MID(Table1[شرح],11,FIND("سهم",Table1[شرح])-11),0))</f>
        <v>48269</v>
      </c>
      <c r="J1825" s="10" t="str">
        <f>IFERROR(MID(Table1[شرح],FIND("سهم",Table1[شرح])+4,FIND("به نرخ",Table1[شرح])-FIND("سهم",Table1[شرح])-5),"")</f>
        <v>پالایش نفت تهران(شتران1)</v>
      </c>
      <c r="K1825" s="10" t="str">
        <f>CHOOSE(MID(Table1[تاریخ],6,2),"فروردین","اردیبهشت","خرداد","تیر","مرداد","شهریور","مهر","آبان","آذر","دی","بهمن","اسفند")</f>
        <v>اسفند</v>
      </c>
      <c r="L1825" s="10" t="str">
        <f>LEFT(Table1[[#All],[تاریخ]],4)</f>
        <v>1398</v>
      </c>
      <c r="M1825" s="13" t="str">
        <f>Table1[سال]&amp;"-"&amp;Table1[ماه]</f>
        <v>1398-اسفند</v>
      </c>
      <c r="N1825" s="9"/>
    </row>
    <row r="1826" spans="1:14" ht="15.75" x14ac:dyDescent="0.25">
      <c r="A1826" s="17" t="str">
        <f>IF(AND(C1826&gt;='گزارش روزانه'!$F$2,C1826&lt;='گزارش روزانه'!$F$4,J1826='گزارش روزانه'!$D$6),MAX($A$1:A1825)+1,"")</f>
        <v/>
      </c>
      <c r="B1826" s="10">
        <v>1825</v>
      </c>
      <c r="C1826" s="10" t="s">
        <v>1003</v>
      </c>
      <c r="D1826" s="10" t="s">
        <v>1012</v>
      </c>
      <c r="E1826" s="11">
        <v>318746875</v>
      </c>
      <c r="F1826" s="11">
        <v>0</v>
      </c>
      <c r="G1826" s="11">
        <v>8326149217</v>
      </c>
      <c r="H18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6" s="10">
        <f>VALUE(IFERROR(MID(Table1[شرح],11,FIND("سهم",Table1[شرح])-11),0))</f>
        <v>38551</v>
      </c>
      <c r="J1826" s="10" t="str">
        <f>IFERROR(MID(Table1[شرح],FIND("سهم",Table1[شرح])+4,FIND("به نرخ",Table1[شرح])-FIND("سهم",Table1[شرح])-5),"")</f>
        <v>پالایش نفت تهران(شتران1)</v>
      </c>
      <c r="K1826" s="10" t="str">
        <f>CHOOSE(MID(Table1[تاریخ],6,2),"فروردین","اردیبهشت","خرداد","تیر","مرداد","شهریور","مهر","آبان","آذر","دی","بهمن","اسفند")</f>
        <v>اسفند</v>
      </c>
      <c r="L1826" s="10" t="str">
        <f>LEFT(Table1[[#All],[تاریخ]],4)</f>
        <v>1398</v>
      </c>
      <c r="M1826" s="13" t="str">
        <f>Table1[سال]&amp;"-"&amp;Table1[ماه]</f>
        <v>1398-اسفند</v>
      </c>
      <c r="N1826" s="9"/>
    </row>
    <row r="1827" spans="1:14" ht="15.75" x14ac:dyDescent="0.25">
      <c r="A1827" s="17" t="str">
        <f>IF(AND(C1827&gt;='گزارش روزانه'!$F$2,C1827&lt;='گزارش روزانه'!$F$4,J1827='گزارش روزانه'!$D$6),MAX($A$1:A1826)+1,"")</f>
        <v/>
      </c>
      <c r="B1827" s="10">
        <v>1826</v>
      </c>
      <c r="C1827" s="10" t="s">
        <v>1003</v>
      </c>
      <c r="D1827" s="10" t="s">
        <v>1013</v>
      </c>
      <c r="E1827" s="11">
        <v>413979164</v>
      </c>
      <c r="F1827" s="11">
        <v>0</v>
      </c>
      <c r="G1827" s="11">
        <v>8644896092</v>
      </c>
      <c r="H18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7" s="10">
        <f>VALUE(IFERROR(MID(Table1[شرح],11,FIND("سهم",Table1[شرح])-11),0))</f>
        <v>50075</v>
      </c>
      <c r="J1827" s="10" t="str">
        <f>IFERROR(MID(Table1[شرح],FIND("سهم",Table1[شرح])+4,FIND("به نرخ",Table1[شرح])-FIND("سهم",Table1[شرح])-5),"")</f>
        <v>پالایش نفت تهران(شتران1)</v>
      </c>
      <c r="K1827" s="10" t="str">
        <f>CHOOSE(MID(Table1[تاریخ],6,2),"فروردین","اردیبهشت","خرداد","تیر","مرداد","شهریور","مهر","آبان","آذر","دی","بهمن","اسفند")</f>
        <v>اسفند</v>
      </c>
      <c r="L1827" s="10" t="str">
        <f>LEFT(Table1[[#All],[تاریخ]],4)</f>
        <v>1398</v>
      </c>
      <c r="M1827" s="13" t="str">
        <f>Table1[سال]&amp;"-"&amp;Table1[ماه]</f>
        <v>1398-اسفند</v>
      </c>
      <c r="N1827" s="9"/>
    </row>
    <row r="1828" spans="1:14" ht="15.75" x14ac:dyDescent="0.25">
      <c r="A1828" s="17" t="str">
        <f>IF(AND(C1828&gt;='گزارش روزانه'!$F$2,C1828&lt;='گزارش روزانه'!$F$4,J1828='گزارش روزانه'!$D$6),MAX($A$1:A1827)+1,"")</f>
        <v/>
      </c>
      <c r="B1828" s="10">
        <v>1827</v>
      </c>
      <c r="C1828" s="10" t="s">
        <v>1003</v>
      </c>
      <c r="D1828" s="10" t="s">
        <v>1014</v>
      </c>
      <c r="E1828" s="11">
        <v>13687124</v>
      </c>
      <c r="F1828" s="11">
        <v>0</v>
      </c>
      <c r="G1828" s="11">
        <v>9058875256</v>
      </c>
      <c r="H18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8" s="10">
        <f>VALUE(IFERROR(MID(Table1[شرح],11,FIND("سهم",Table1[شرح])-11),0))</f>
        <v>1656</v>
      </c>
      <c r="J1828" s="10" t="str">
        <f>IFERROR(MID(Table1[شرح],FIND("سهم",Table1[شرح])+4,FIND("به نرخ",Table1[شرح])-FIND("سهم",Table1[شرح])-5),"")</f>
        <v>پالایش نفت تهران(شتران1)</v>
      </c>
      <c r="K1828" s="10" t="str">
        <f>CHOOSE(MID(Table1[تاریخ],6,2),"فروردین","اردیبهشت","خرداد","تیر","مرداد","شهریور","مهر","آبان","آذر","دی","بهمن","اسفند")</f>
        <v>اسفند</v>
      </c>
      <c r="L1828" s="10" t="str">
        <f>LEFT(Table1[[#All],[تاریخ]],4)</f>
        <v>1398</v>
      </c>
      <c r="M1828" s="13" t="str">
        <f>Table1[سال]&amp;"-"&amp;Table1[ماه]</f>
        <v>1398-اسفند</v>
      </c>
      <c r="N1828" s="9"/>
    </row>
    <row r="1829" spans="1:14" ht="15.75" x14ac:dyDescent="0.25">
      <c r="A1829" s="17" t="str">
        <f>IF(AND(C1829&gt;='گزارش روزانه'!$F$2,C1829&lt;='گزارش روزانه'!$F$4,J1829='گزارش روزانه'!$D$6),MAX($A$1:A1828)+1,"")</f>
        <v/>
      </c>
      <c r="B1829" s="10">
        <v>1828</v>
      </c>
      <c r="C1829" s="10" t="s">
        <v>1003</v>
      </c>
      <c r="D1829" s="10" t="s">
        <v>1015</v>
      </c>
      <c r="E1829" s="11">
        <v>61560568</v>
      </c>
      <c r="F1829" s="11">
        <v>0</v>
      </c>
      <c r="G1829" s="11">
        <v>9072562380</v>
      </c>
      <c r="H18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29" s="10">
        <f>VALUE(IFERROR(MID(Table1[شرح],11,FIND("سهم",Table1[شرح])-11),0))</f>
        <v>7450</v>
      </c>
      <c r="J1829" s="10" t="str">
        <f>IFERROR(MID(Table1[شرح],FIND("سهم",Table1[شرح])+4,FIND("به نرخ",Table1[شرح])-FIND("سهم",Table1[شرح])-5),"")</f>
        <v>پالایش نفت تهران(شتران1)</v>
      </c>
      <c r="K1829" s="10" t="str">
        <f>CHOOSE(MID(Table1[تاریخ],6,2),"فروردین","اردیبهشت","خرداد","تیر","مرداد","شهریور","مهر","آبان","آذر","دی","بهمن","اسفند")</f>
        <v>اسفند</v>
      </c>
      <c r="L1829" s="10" t="str">
        <f>LEFT(Table1[[#All],[تاریخ]],4)</f>
        <v>1398</v>
      </c>
      <c r="M1829" s="13" t="str">
        <f>Table1[سال]&amp;"-"&amp;Table1[ماه]</f>
        <v>1398-اسفند</v>
      </c>
      <c r="N1829" s="9"/>
    </row>
    <row r="1830" spans="1:14" ht="15.75" x14ac:dyDescent="0.25">
      <c r="A1830" s="17" t="str">
        <f>IF(AND(C1830&gt;='گزارش روزانه'!$F$2,C1830&lt;='گزارش روزانه'!$F$4,J1830='گزارش روزانه'!$D$6),MAX($A$1:A1829)+1,"")</f>
        <v/>
      </c>
      <c r="B1830" s="10">
        <v>1829</v>
      </c>
      <c r="C1830" s="10" t="s">
        <v>1003</v>
      </c>
      <c r="D1830" s="10" t="s">
        <v>1016</v>
      </c>
      <c r="E1830" s="11">
        <v>33032332</v>
      </c>
      <c r="F1830" s="11">
        <v>0</v>
      </c>
      <c r="G1830" s="11">
        <v>9134122948</v>
      </c>
      <c r="H18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0" s="10">
        <f>VALUE(IFERROR(MID(Table1[شرح],11,FIND("سهم",Table1[شرح])-11),0))</f>
        <v>3999</v>
      </c>
      <c r="J1830" s="10" t="str">
        <f>IFERROR(MID(Table1[شرح],FIND("سهم",Table1[شرح])+4,FIND("به نرخ",Table1[شرح])-FIND("سهم",Table1[شرح])-5),"")</f>
        <v>پالایش نفت تهران(شتران1)</v>
      </c>
      <c r="K1830" s="10" t="str">
        <f>CHOOSE(MID(Table1[تاریخ],6,2),"فروردین","اردیبهشت","خرداد","تیر","مرداد","شهریور","مهر","آبان","آذر","دی","بهمن","اسفند")</f>
        <v>اسفند</v>
      </c>
      <c r="L1830" s="10" t="str">
        <f>LEFT(Table1[[#All],[تاریخ]],4)</f>
        <v>1398</v>
      </c>
      <c r="M1830" s="13" t="str">
        <f>Table1[سال]&amp;"-"&amp;Table1[ماه]</f>
        <v>1398-اسفند</v>
      </c>
      <c r="N1830" s="9"/>
    </row>
    <row r="1831" spans="1:14" ht="15.75" x14ac:dyDescent="0.25">
      <c r="A1831" s="17" t="str">
        <f>IF(AND(C1831&gt;='گزارش روزانه'!$F$2,C1831&lt;='گزارش روزانه'!$F$4,J1831='گزارش روزانه'!$D$6),MAX($A$1:A1830)+1,"")</f>
        <v/>
      </c>
      <c r="B1831" s="10">
        <v>1830</v>
      </c>
      <c r="C1831" s="10" t="s">
        <v>1003</v>
      </c>
      <c r="D1831" s="10" t="s">
        <v>1017</v>
      </c>
      <c r="E1831" s="11">
        <v>374667870</v>
      </c>
      <c r="F1831" s="11">
        <v>0</v>
      </c>
      <c r="G1831" s="11">
        <v>9167155280</v>
      </c>
      <c r="H18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1" s="10">
        <f>VALUE(IFERROR(MID(Table1[شرح],11,FIND("سهم",Table1[شرح])-11),0))</f>
        <v>45364</v>
      </c>
      <c r="J1831" s="10" t="str">
        <f>IFERROR(MID(Table1[شرح],FIND("سهم",Table1[شرح])+4,FIND("به نرخ",Table1[شرح])-FIND("سهم",Table1[شرح])-5),"")</f>
        <v>پالایش نفت تهران(شتران1)</v>
      </c>
      <c r="K1831" s="10" t="str">
        <f>CHOOSE(MID(Table1[تاریخ],6,2),"فروردین","اردیبهشت","خرداد","تیر","مرداد","شهریور","مهر","آبان","آذر","دی","بهمن","اسفند")</f>
        <v>اسفند</v>
      </c>
      <c r="L1831" s="10" t="str">
        <f>LEFT(Table1[[#All],[تاریخ]],4)</f>
        <v>1398</v>
      </c>
      <c r="M1831" s="13" t="str">
        <f>Table1[سال]&amp;"-"&amp;Table1[ماه]</f>
        <v>1398-اسفند</v>
      </c>
      <c r="N1831" s="9"/>
    </row>
    <row r="1832" spans="1:14" ht="15.75" x14ac:dyDescent="0.25">
      <c r="A1832" s="17" t="str">
        <f>IF(AND(C1832&gt;='گزارش روزانه'!$F$2,C1832&lt;='گزارش روزانه'!$F$4,J1832='گزارش روزانه'!$D$6),MAX($A$1:A1831)+1,"")</f>
        <v/>
      </c>
      <c r="B1832" s="10">
        <v>1831</v>
      </c>
      <c r="C1832" s="10" t="s">
        <v>1003</v>
      </c>
      <c r="D1832" s="10" t="s">
        <v>1018</v>
      </c>
      <c r="E1832" s="11">
        <v>1014485448</v>
      </c>
      <c r="F1832" s="11">
        <v>0</v>
      </c>
      <c r="G1832" s="11">
        <v>9541823150</v>
      </c>
      <c r="H18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2" s="10">
        <f>VALUE(IFERROR(MID(Table1[شرح],11,FIND("سهم",Table1[شرح])-11),0))</f>
        <v>99000</v>
      </c>
      <c r="J1832" s="10" t="str">
        <f>IFERROR(MID(Table1[شرح],FIND("سهم",Table1[شرح])+4,FIND("به نرخ",Table1[شرح])-FIND("سهم",Table1[شرح])-5),"")</f>
        <v>معدنی و صنعتی گل گهر(کگل1)</v>
      </c>
      <c r="K1832" s="10" t="str">
        <f>CHOOSE(MID(Table1[تاریخ],6,2),"فروردین","اردیبهشت","خرداد","تیر","مرداد","شهریور","مهر","آبان","آذر","دی","بهمن","اسفند")</f>
        <v>اسفند</v>
      </c>
      <c r="L1832" s="10" t="str">
        <f>LEFT(Table1[[#All],[تاریخ]],4)</f>
        <v>1398</v>
      </c>
      <c r="M1832" s="13" t="str">
        <f>Table1[سال]&amp;"-"&amp;Table1[ماه]</f>
        <v>1398-اسفند</v>
      </c>
      <c r="N1832" s="9"/>
    </row>
    <row r="1833" spans="1:14" ht="15.75" x14ac:dyDescent="0.25">
      <c r="A1833" s="17" t="str">
        <f>IF(AND(C1833&gt;='گزارش روزانه'!$F$2,C1833&lt;='گزارش روزانه'!$F$4,J1833='گزارش روزانه'!$D$6),MAX($A$1:A1832)+1,"")</f>
        <v/>
      </c>
      <c r="B1833" s="10">
        <v>1832</v>
      </c>
      <c r="C1833" s="10" t="s">
        <v>1003</v>
      </c>
      <c r="D1833" s="10" t="s">
        <v>1019</v>
      </c>
      <c r="E1833" s="11">
        <v>10232256</v>
      </c>
      <c r="F1833" s="11">
        <v>0</v>
      </c>
      <c r="G1833" s="11">
        <v>10556308598</v>
      </c>
      <c r="H18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3" s="10">
        <f>VALUE(IFERROR(MID(Table1[شرح],11,FIND("سهم",Table1[شرح])-11),0))</f>
        <v>1000</v>
      </c>
      <c r="J1833" s="10" t="str">
        <f>IFERROR(MID(Table1[شرح],FIND("سهم",Table1[شرح])+4,FIND("به نرخ",Table1[شرح])-FIND("سهم",Table1[شرح])-5),"")</f>
        <v>معدنی و صنعتی گل گهر(کگل1)</v>
      </c>
      <c r="K1833" s="10" t="str">
        <f>CHOOSE(MID(Table1[تاریخ],6,2),"فروردین","اردیبهشت","خرداد","تیر","مرداد","شهریور","مهر","آبان","آذر","دی","بهمن","اسفند")</f>
        <v>اسفند</v>
      </c>
      <c r="L1833" s="10" t="str">
        <f>LEFT(Table1[[#All],[تاریخ]],4)</f>
        <v>1398</v>
      </c>
      <c r="M1833" s="13" t="str">
        <f>Table1[سال]&amp;"-"&amp;Table1[ماه]</f>
        <v>1398-اسفند</v>
      </c>
      <c r="N1833" s="9"/>
    </row>
    <row r="1834" spans="1:14" ht="15.75" x14ac:dyDescent="0.25">
      <c r="A1834" s="17" t="str">
        <f>IF(AND(C1834&gt;='گزارش روزانه'!$F$2,C1834&lt;='گزارش روزانه'!$F$4,J1834='گزارش روزانه'!$D$6),MAX($A$1:A1833)+1,"")</f>
        <v/>
      </c>
      <c r="B1834" s="10">
        <v>1833</v>
      </c>
      <c r="C1834" s="10" t="s">
        <v>1003</v>
      </c>
      <c r="D1834" s="10" t="s">
        <v>1020</v>
      </c>
      <c r="E1834" s="11">
        <v>48409731</v>
      </c>
      <c r="F1834" s="11">
        <v>0</v>
      </c>
      <c r="G1834" s="11">
        <v>10566540854</v>
      </c>
      <c r="H18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4" s="10">
        <f>VALUE(IFERROR(MID(Table1[شرح],11,FIND("سهم",Table1[شرح])-11),0))</f>
        <v>4739</v>
      </c>
      <c r="J1834" s="10" t="str">
        <f>IFERROR(MID(Table1[شرح],FIND("سهم",Table1[شرح])+4,FIND("به نرخ",Table1[شرح])-FIND("سهم",Table1[شرح])-5),"")</f>
        <v>معدنی و صنعتی گل گهر(کگل1)</v>
      </c>
      <c r="K1834" s="10" t="str">
        <f>CHOOSE(MID(Table1[تاریخ],6,2),"فروردین","اردیبهشت","خرداد","تیر","مرداد","شهریور","مهر","آبان","آذر","دی","بهمن","اسفند")</f>
        <v>اسفند</v>
      </c>
      <c r="L1834" s="10" t="str">
        <f>LEFT(Table1[[#All],[تاریخ]],4)</f>
        <v>1398</v>
      </c>
      <c r="M1834" s="13" t="str">
        <f>Table1[سال]&amp;"-"&amp;Table1[ماه]</f>
        <v>1398-اسفند</v>
      </c>
      <c r="N1834" s="9"/>
    </row>
    <row r="1835" spans="1:14" ht="15.75" x14ac:dyDescent="0.25">
      <c r="A1835" s="17" t="str">
        <f>IF(AND(C1835&gt;='گزارش روزانه'!$F$2,C1835&lt;='گزارش روزانه'!$F$4,J1835='گزارش روزانه'!$D$6),MAX($A$1:A1834)+1,"")</f>
        <v/>
      </c>
      <c r="B1835" s="10">
        <v>1834</v>
      </c>
      <c r="C1835" s="10" t="s">
        <v>1003</v>
      </c>
      <c r="D1835" s="10" t="s">
        <v>1021</v>
      </c>
      <c r="E1835" s="11">
        <v>3002963</v>
      </c>
      <c r="F1835" s="11">
        <v>0</v>
      </c>
      <c r="G1835" s="11">
        <v>10614950585</v>
      </c>
      <c r="H18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5" s="10">
        <f>VALUE(IFERROR(MID(Table1[شرح],11,FIND("سهم",Table1[شرح])-11),0))</f>
        <v>294</v>
      </c>
      <c r="J1835" s="10" t="str">
        <f>IFERROR(MID(Table1[شرح],FIND("سهم",Table1[شرح])+4,FIND("به نرخ",Table1[شرح])-FIND("سهم",Table1[شرح])-5),"")</f>
        <v>معدنی و صنعتی گل گهر(کگل1)</v>
      </c>
      <c r="K1835" s="10" t="str">
        <f>CHOOSE(MID(Table1[تاریخ],6,2),"فروردین","اردیبهشت","خرداد","تیر","مرداد","شهریور","مهر","آبان","آذر","دی","بهمن","اسفند")</f>
        <v>اسفند</v>
      </c>
      <c r="L1835" s="10" t="str">
        <f>LEFT(Table1[[#All],[تاریخ]],4)</f>
        <v>1398</v>
      </c>
      <c r="M1835" s="13" t="str">
        <f>Table1[سال]&amp;"-"&amp;Table1[ماه]</f>
        <v>1398-اسفند</v>
      </c>
      <c r="N1835" s="9"/>
    </row>
    <row r="1836" spans="1:14" ht="15.75" x14ac:dyDescent="0.25">
      <c r="A1836" s="17" t="str">
        <f>IF(AND(C1836&gt;='گزارش روزانه'!$F$2,C1836&lt;='گزارش روزانه'!$F$4,J1836='گزارش روزانه'!$D$6),MAX($A$1:A1835)+1,"")</f>
        <v/>
      </c>
      <c r="B1836" s="10">
        <v>1835</v>
      </c>
      <c r="C1836" s="10" t="s">
        <v>1003</v>
      </c>
      <c r="D1836" s="10" t="s">
        <v>1022</v>
      </c>
      <c r="E1836" s="11">
        <v>132758149</v>
      </c>
      <c r="F1836" s="11">
        <v>0</v>
      </c>
      <c r="G1836" s="11">
        <v>10617953548</v>
      </c>
      <c r="H18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6" s="10">
        <f>VALUE(IFERROR(MID(Table1[شرح],11,FIND("سهم",Table1[شرح])-11),0))</f>
        <v>13000</v>
      </c>
      <c r="J1836" s="10" t="str">
        <f>IFERROR(MID(Table1[شرح],FIND("سهم",Table1[شرح])+4,FIND("به نرخ",Table1[شرح])-FIND("سهم",Table1[شرح])-5),"")</f>
        <v>معدنی و صنعتی گل گهر(کگل1)</v>
      </c>
      <c r="K1836" s="10" t="str">
        <f>CHOOSE(MID(Table1[تاریخ],6,2),"فروردین","اردیبهشت","خرداد","تیر","مرداد","شهریور","مهر","آبان","آذر","دی","بهمن","اسفند")</f>
        <v>اسفند</v>
      </c>
      <c r="L1836" s="10" t="str">
        <f>LEFT(Table1[[#All],[تاریخ]],4)</f>
        <v>1398</v>
      </c>
      <c r="M1836" s="13" t="str">
        <f>Table1[سال]&amp;"-"&amp;Table1[ماه]</f>
        <v>1398-اسفند</v>
      </c>
      <c r="N1836" s="9"/>
    </row>
    <row r="1837" spans="1:14" ht="15.75" x14ac:dyDescent="0.25">
      <c r="A1837" s="17" t="str">
        <f>IF(AND(C1837&gt;='گزارش روزانه'!$F$2,C1837&lt;='گزارش روزانه'!$F$4,J1837='گزارش روزانه'!$D$6),MAX($A$1:A1836)+1,"")</f>
        <v/>
      </c>
      <c r="B1837" s="10">
        <v>1836</v>
      </c>
      <c r="C1837" s="10" t="s">
        <v>1003</v>
      </c>
      <c r="D1837" s="10" t="s">
        <v>1023</v>
      </c>
      <c r="E1837" s="11">
        <v>10211159</v>
      </c>
      <c r="F1837" s="11">
        <v>0</v>
      </c>
      <c r="G1837" s="11">
        <v>10750711697</v>
      </c>
      <c r="H18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7" s="10">
        <f>VALUE(IFERROR(MID(Table1[شرح],11,FIND("سهم",Table1[شرح])-11),0))</f>
        <v>1000</v>
      </c>
      <c r="J1837" s="10" t="str">
        <f>IFERROR(MID(Table1[شرح],FIND("سهم",Table1[شرح])+4,FIND("به نرخ",Table1[شرح])-FIND("سهم",Table1[شرح])-5),"")</f>
        <v>معدنی و صنعتی گل گهر(کگل1)</v>
      </c>
      <c r="K1837" s="10" t="str">
        <f>CHOOSE(MID(Table1[تاریخ],6,2),"فروردین","اردیبهشت","خرداد","تیر","مرداد","شهریور","مهر","آبان","آذر","دی","بهمن","اسفند")</f>
        <v>اسفند</v>
      </c>
      <c r="L1837" s="10" t="str">
        <f>LEFT(Table1[[#All],[تاریخ]],4)</f>
        <v>1398</v>
      </c>
      <c r="M1837" s="13" t="str">
        <f>Table1[سال]&amp;"-"&amp;Table1[ماه]</f>
        <v>1398-اسفند</v>
      </c>
      <c r="N1837" s="9"/>
    </row>
    <row r="1838" spans="1:14" ht="15.75" x14ac:dyDescent="0.25">
      <c r="A1838" s="17" t="str">
        <f>IF(AND(C1838&gt;='گزارش روزانه'!$F$2,C1838&lt;='گزارش روزانه'!$F$4,J1838='گزارش روزانه'!$D$6),MAX($A$1:A1837)+1,"")</f>
        <v/>
      </c>
      <c r="B1838" s="10">
        <v>1837</v>
      </c>
      <c r="C1838" s="10" t="s">
        <v>1003</v>
      </c>
      <c r="D1838" s="10" t="s">
        <v>1024</v>
      </c>
      <c r="E1838" s="11">
        <v>316084574</v>
      </c>
      <c r="F1838" s="11">
        <v>0</v>
      </c>
      <c r="G1838" s="11">
        <v>10760922856</v>
      </c>
      <c r="H18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38" s="10">
        <f>VALUE(IFERROR(MID(Table1[شرح],11,FIND("سهم",Table1[شرح])-11),0))</f>
        <v>30967</v>
      </c>
      <c r="J1838" s="10" t="str">
        <f>IFERROR(MID(Table1[شرح],FIND("سهم",Table1[شرح])+4,FIND("به نرخ",Table1[شرح])-FIND("سهم",Table1[شرح])-5),"")</f>
        <v>معدنی و صنعتی گل گهر(کگل1)</v>
      </c>
      <c r="K1838" s="10" t="str">
        <f>CHOOSE(MID(Table1[تاریخ],6,2),"فروردین","اردیبهشت","خرداد","تیر","مرداد","شهریور","مهر","آبان","آذر","دی","بهمن","اسفند")</f>
        <v>اسفند</v>
      </c>
      <c r="L1838" s="10" t="str">
        <f>LEFT(Table1[[#All],[تاریخ]],4)</f>
        <v>1398</v>
      </c>
      <c r="M1838" s="13" t="str">
        <f>Table1[سال]&amp;"-"&amp;Table1[ماه]</f>
        <v>1398-اسفند</v>
      </c>
      <c r="N1838" s="9"/>
    </row>
    <row r="1839" spans="1:14" ht="15.75" x14ac:dyDescent="0.25">
      <c r="A1839" s="17" t="str">
        <f>IF(AND(C1839&gt;='گزارش روزانه'!$F$2,C1839&lt;='گزارش روزانه'!$F$4,J1839='گزارش روزانه'!$D$6),MAX($A$1:A1838)+1,"")</f>
        <v/>
      </c>
      <c r="B1839" s="10">
        <v>1838</v>
      </c>
      <c r="C1839" s="10" t="s">
        <v>1003</v>
      </c>
      <c r="D1839" s="10" t="s">
        <v>1025</v>
      </c>
      <c r="E1839" s="11">
        <v>0</v>
      </c>
      <c r="F1839" s="11">
        <v>31588979</v>
      </c>
      <c r="G1839" s="11">
        <v>11077007430</v>
      </c>
      <c r="H18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39" s="10">
        <f>VALUE(IFERROR(MID(Table1[شرح],11,FIND("سهم",Table1[شرح])-11),0))</f>
        <v>2000</v>
      </c>
      <c r="J1839" s="10" t="str">
        <f>IFERROR(MID(Table1[شرح],FIND("سهم",Table1[شرح])+4,FIND("به نرخ",Table1[شرح])-FIND("سهم",Table1[شرح])-5),"")</f>
        <v>پتروشیمی شازند(شاراک1)</v>
      </c>
      <c r="K1839" s="10" t="str">
        <f>CHOOSE(MID(Table1[تاریخ],6,2),"فروردین","اردیبهشت","خرداد","تیر","مرداد","شهریور","مهر","آبان","آذر","دی","بهمن","اسفند")</f>
        <v>اسفند</v>
      </c>
      <c r="L1839" s="10" t="str">
        <f>LEFT(Table1[[#All],[تاریخ]],4)</f>
        <v>1398</v>
      </c>
      <c r="M1839" s="13" t="str">
        <f>Table1[سال]&amp;"-"&amp;Table1[ماه]</f>
        <v>1398-اسفند</v>
      </c>
      <c r="N1839" s="9"/>
    </row>
    <row r="1840" spans="1:14" ht="15.75" x14ac:dyDescent="0.25">
      <c r="A1840" s="17" t="str">
        <f>IF(AND(C1840&gt;='گزارش روزانه'!$F$2,C1840&lt;='گزارش روزانه'!$F$4,J1840='گزارش روزانه'!$D$6),MAX($A$1:A1839)+1,"")</f>
        <v/>
      </c>
      <c r="B1840" s="10">
        <v>1839</v>
      </c>
      <c r="C1840" s="10" t="s">
        <v>1003</v>
      </c>
      <c r="D1840" s="10" t="s">
        <v>1026</v>
      </c>
      <c r="E1840" s="11">
        <v>0</v>
      </c>
      <c r="F1840" s="11">
        <v>157677524</v>
      </c>
      <c r="G1840" s="11">
        <v>11045418451</v>
      </c>
      <c r="H18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40" s="10">
        <f>VALUE(IFERROR(MID(Table1[شرح],11,FIND("سهم",Table1[شرح])-11),0))</f>
        <v>10000</v>
      </c>
      <c r="J1840" s="10" t="str">
        <f>IFERROR(MID(Table1[شرح],FIND("سهم",Table1[شرح])+4,FIND("به نرخ",Table1[شرح])-FIND("سهم",Table1[شرح])-5),"")</f>
        <v>پتروشیمی شازند(شاراک1)</v>
      </c>
      <c r="K1840" s="10" t="str">
        <f>CHOOSE(MID(Table1[تاریخ],6,2),"فروردین","اردیبهشت","خرداد","تیر","مرداد","شهریور","مهر","آبان","آذر","دی","بهمن","اسفند")</f>
        <v>اسفند</v>
      </c>
      <c r="L1840" s="10" t="str">
        <f>LEFT(Table1[[#All],[تاریخ]],4)</f>
        <v>1398</v>
      </c>
      <c r="M1840" s="13" t="str">
        <f>Table1[سال]&amp;"-"&amp;Table1[ماه]</f>
        <v>1398-اسفند</v>
      </c>
      <c r="N1840" s="9"/>
    </row>
    <row r="1841" spans="1:14" ht="15.75" x14ac:dyDescent="0.25">
      <c r="A1841" s="17" t="str">
        <f>IF(AND(C1841&gt;='گزارش روزانه'!$F$2,C1841&lt;='گزارش روزانه'!$F$4,J1841='گزارش روزانه'!$D$6),MAX($A$1:A1840)+1,"")</f>
        <v/>
      </c>
      <c r="B1841" s="10">
        <v>1840</v>
      </c>
      <c r="C1841" s="10" t="s">
        <v>1003</v>
      </c>
      <c r="D1841" s="10" t="s">
        <v>1027</v>
      </c>
      <c r="E1841" s="11">
        <v>0</v>
      </c>
      <c r="F1841" s="11">
        <v>3936243802</v>
      </c>
      <c r="G1841" s="11">
        <v>10887740927</v>
      </c>
      <c r="H18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41" s="10">
        <f>VALUE(IFERROR(MID(Table1[شرح],11,FIND("سهم",Table1[شرح])-11),0))</f>
        <v>250000</v>
      </c>
      <c r="J1841" s="10" t="str">
        <f>IFERROR(MID(Table1[شرح],FIND("سهم",Table1[شرح])+4,FIND("به نرخ",Table1[شرح])-FIND("سهم",Table1[شرح])-5),"")</f>
        <v>پتروشیمی شازند(شاراک1)</v>
      </c>
      <c r="K1841" s="10" t="str">
        <f>CHOOSE(MID(Table1[تاریخ],6,2),"فروردین","اردیبهشت","خرداد","تیر","مرداد","شهریور","مهر","آبان","آذر","دی","بهمن","اسفند")</f>
        <v>اسفند</v>
      </c>
      <c r="L1841" s="10" t="str">
        <f>LEFT(Table1[[#All],[تاریخ]],4)</f>
        <v>1398</v>
      </c>
      <c r="M1841" s="13" t="str">
        <f>Table1[سال]&amp;"-"&amp;Table1[ماه]</f>
        <v>1398-اسفند</v>
      </c>
      <c r="N1841" s="9"/>
    </row>
    <row r="1842" spans="1:14" ht="15.75" x14ac:dyDescent="0.25">
      <c r="A1842" s="17" t="str">
        <f>IF(AND(C1842&gt;='گزارش روزانه'!$F$2,C1842&lt;='گزارش روزانه'!$F$4,J1842='گزارش روزانه'!$D$6),MAX($A$1:A1841)+1,"")</f>
        <v/>
      </c>
      <c r="B1842" s="10">
        <v>1841</v>
      </c>
      <c r="C1842" s="10" t="s">
        <v>999</v>
      </c>
      <c r="D1842" s="10" t="s">
        <v>1000</v>
      </c>
      <c r="E1842" s="11">
        <v>5882644</v>
      </c>
      <c r="F1842" s="11">
        <v>0</v>
      </c>
      <c r="G1842" s="11">
        <v>155167540</v>
      </c>
      <c r="H18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42" s="10">
        <f>VALUE(IFERROR(MID(Table1[شرح],11,FIND("سهم",Table1[شرح])-11),0))</f>
        <v>1337</v>
      </c>
      <c r="J1842" s="10" t="str">
        <f>IFERROR(MID(Table1[شرح],FIND("سهم",Table1[شرح])+4,FIND("به نرخ",Table1[شرح])-FIND("سهم",Table1[شرح])-5),"")</f>
        <v>پتروشیمی تندگویان(شگویا1)</v>
      </c>
      <c r="K1842" s="10" t="str">
        <f>CHOOSE(MID(Table1[تاریخ],6,2),"فروردین","اردیبهشت","خرداد","تیر","مرداد","شهریور","مهر","آبان","آذر","دی","بهمن","اسفند")</f>
        <v>اسفند</v>
      </c>
      <c r="L1842" s="10" t="str">
        <f>LEFT(Table1[[#All],[تاریخ]],4)</f>
        <v>1398</v>
      </c>
      <c r="M1842" s="13" t="str">
        <f>Table1[سال]&amp;"-"&amp;Table1[ماه]</f>
        <v>1398-اسفند</v>
      </c>
      <c r="N1842" s="9"/>
    </row>
    <row r="1843" spans="1:14" ht="15.75" x14ac:dyDescent="0.25">
      <c r="A1843" s="17" t="str">
        <f>IF(AND(C1843&gt;='گزارش روزانه'!$F$2,C1843&lt;='گزارش روزانه'!$F$4,J1843='گزارش روزانه'!$D$6),MAX($A$1:A1842)+1,"")</f>
        <v/>
      </c>
      <c r="B1843" s="10">
        <v>1842</v>
      </c>
      <c r="C1843" s="10" t="s">
        <v>999</v>
      </c>
      <c r="D1843" s="10" t="s">
        <v>1001</v>
      </c>
      <c r="E1843" s="11">
        <v>3196362624</v>
      </c>
      <c r="F1843" s="11">
        <v>0</v>
      </c>
      <c r="G1843" s="11">
        <v>161050184</v>
      </c>
      <c r="H18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43" s="10">
        <f>VALUE(IFERROR(MID(Table1[شرح],11,FIND("سهم",Table1[شرح])-11),0))</f>
        <v>400000</v>
      </c>
      <c r="J1843" s="10" t="str">
        <f>IFERROR(MID(Table1[شرح],FIND("سهم",Table1[شرح])+4,FIND("به نرخ",Table1[شرح])-FIND("سهم",Table1[شرح])-5),"")</f>
        <v>پالایش نفت تهران(شتران1)</v>
      </c>
      <c r="K1843" s="10" t="str">
        <f>CHOOSE(MID(Table1[تاریخ],6,2),"فروردین","اردیبهشت","خرداد","تیر","مرداد","شهریور","مهر","آبان","آذر","دی","بهمن","اسفند")</f>
        <v>اسفند</v>
      </c>
      <c r="L1843" s="10" t="str">
        <f>LEFT(Table1[[#All],[تاریخ]],4)</f>
        <v>1398</v>
      </c>
      <c r="M1843" s="13" t="str">
        <f>Table1[سال]&amp;"-"&amp;Table1[ماه]</f>
        <v>1398-اسفند</v>
      </c>
      <c r="N1843" s="9"/>
    </row>
    <row r="1844" spans="1:14" ht="15.75" x14ac:dyDescent="0.25">
      <c r="A1844" s="17" t="str">
        <f>IF(AND(C1844&gt;='گزارش روزانه'!$F$2,C1844&lt;='گزارش روزانه'!$F$4,J1844='گزارش روزانه'!$D$6),MAX($A$1:A1843)+1,"")</f>
        <v/>
      </c>
      <c r="B1844" s="10">
        <v>1843</v>
      </c>
      <c r="C1844" s="10" t="s">
        <v>999</v>
      </c>
      <c r="D1844" s="10" t="s">
        <v>1002</v>
      </c>
      <c r="E1844" s="11">
        <v>4114000742</v>
      </c>
      <c r="F1844" s="11">
        <v>0</v>
      </c>
      <c r="G1844" s="11">
        <v>3357412808</v>
      </c>
      <c r="H18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44" s="10">
        <f>VALUE(IFERROR(MID(Table1[شرح],11,FIND("سهم",Table1[شرح])-11),0))</f>
        <v>650000</v>
      </c>
      <c r="J1844" s="10" t="str">
        <f>IFERROR(MID(Table1[شرح],FIND("سهم",Table1[شرح])+4,FIND("به نرخ",Table1[شرح])-FIND("سهم",Table1[شرح])-5),"")</f>
        <v>حمل و نقل بین المللی خلیج فارس(حفارس1)</v>
      </c>
      <c r="K1844" s="10" t="str">
        <f>CHOOSE(MID(Table1[تاریخ],6,2),"فروردین","اردیبهشت","خرداد","تیر","مرداد","شهریور","مهر","آبان","آذر","دی","بهمن","اسفند")</f>
        <v>اسفند</v>
      </c>
      <c r="L1844" s="10" t="str">
        <f>LEFT(Table1[[#All],[تاریخ]],4)</f>
        <v>1398</v>
      </c>
      <c r="M1844" s="13" t="str">
        <f>Table1[سال]&amp;"-"&amp;Table1[ماه]</f>
        <v>1398-اسفند</v>
      </c>
      <c r="N1844" s="9"/>
    </row>
    <row r="1845" spans="1:14" ht="15.75" x14ac:dyDescent="0.25">
      <c r="A1845" s="17" t="str">
        <f>IF(AND(C1845&gt;='گزارش روزانه'!$F$2,C1845&lt;='گزارش روزانه'!$F$4,J1845='گزارش روزانه'!$D$6),MAX($A$1:A1844)+1,"")</f>
        <v/>
      </c>
      <c r="B1845" s="10">
        <v>1844</v>
      </c>
      <c r="C1845" s="10" t="s">
        <v>990</v>
      </c>
      <c r="D1845" s="10" t="s">
        <v>991</v>
      </c>
      <c r="E1845" s="11">
        <v>890084704</v>
      </c>
      <c r="F1845" s="11">
        <v>0</v>
      </c>
      <c r="G1845" s="11">
        <v>39986</v>
      </c>
      <c r="H18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45" s="10">
        <f>VALUE(IFERROR(MID(Table1[شرح],11,FIND("سهم",Table1[شرح])-11),0))</f>
        <v>11780</v>
      </c>
      <c r="J1845" s="10" t="str">
        <f>IFERROR(MID(Table1[شرح],FIND("سهم",Table1[شرح])+4,FIND("به نرخ",Table1[شرح])-FIND("سهم",Table1[شرح])-5),"")</f>
        <v>بورس کالای ایران(کالا1)</v>
      </c>
      <c r="K1845" s="10" t="str">
        <f>CHOOSE(MID(Table1[تاریخ],6,2),"فروردین","اردیبهشت","خرداد","تیر","مرداد","شهریور","مهر","آبان","آذر","دی","بهمن","اسفند")</f>
        <v>اسفند</v>
      </c>
      <c r="L1845" s="10" t="str">
        <f>LEFT(Table1[[#All],[تاریخ]],4)</f>
        <v>1398</v>
      </c>
      <c r="M1845" s="13" t="str">
        <f>Table1[سال]&amp;"-"&amp;Table1[ماه]</f>
        <v>1398-اسفند</v>
      </c>
      <c r="N1845" s="9"/>
    </row>
    <row r="1846" spans="1:14" ht="15.75" x14ac:dyDescent="0.25">
      <c r="A1846" s="17" t="str">
        <f>IF(AND(C1846&gt;='گزارش روزانه'!$F$2,C1846&lt;='گزارش روزانه'!$F$4,J1846='گزارش روزانه'!$D$6),MAX($A$1:A1845)+1,"")</f>
        <v/>
      </c>
      <c r="B1846" s="10">
        <v>1845</v>
      </c>
      <c r="C1846" s="10" t="s">
        <v>990</v>
      </c>
      <c r="D1846" s="10" t="s">
        <v>992</v>
      </c>
      <c r="E1846" s="11">
        <v>0</v>
      </c>
      <c r="F1846" s="11">
        <v>95967317</v>
      </c>
      <c r="G1846" s="11">
        <v>890124690</v>
      </c>
      <c r="H18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46" s="10">
        <f>VALUE(IFERROR(MID(Table1[شرح],11,FIND("سهم",Table1[شرح])-11),0))</f>
        <v>6293</v>
      </c>
      <c r="J1846" s="10" t="str">
        <f>IFERROR(MID(Table1[شرح],FIND("سهم",Table1[شرح])+4,FIND("به نرخ",Table1[شرح])-FIND("سهم",Table1[شرح])-5),"")</f>
        <v>همکاران سیستم(سیستم1)</v>
      </c>
      <c r="K1846" s="10" t="str">
        <f>CHOOSE(MID(Table1[تاریخ],6,2),"فروردین","اردیبهشت","خرداد","تیر","مرداد","شهریور","مهر","آبان","آذر","دی","بهمن","اسفند")</f>
        <v>اسفند</v>
      </c>
      <c r="L1846" s="10" t="str">
        <f>LEFT(Table1[[#All],[تاریخ]],4)</f>
        <v>1398</v>
      </c>
      <c r="M1846" s="13" t="str">
        <f>Table1[سال]&amp;"-"&amp;Table1[ماه]</f>
        <v>1398-اسفند</v>
      </c>
      <c r="N1846" s="9"/>
    </row>
    <row r="1847" spans="1:14" ht="15.75" x14ac:dyDescent="0.25">
      <c r="A1847" s="17" t="str">
        <f>IF(AND(C1847&gt;='گزارش روزانه'!$F$2,C1847&lt;='گزارش روزانه'!$F$4,J1847='گزارش روزانه'!$D$6),MAX($A$1:A1846)+1,"")</f>
        <v/>
      </c>
      <c r="B1847" s="10">
        <v>1846</v>
      </c>
      <c r="C1847" s="10" t="s">
        <v>990</v>
      </c>
      <c r="D1847" s="10" t="s">
        <v>993</v>
      </c>
      <c r="E1847" s="11">
        <v>0</v>
      </c>
      <c r="F1847" s="11">
        <v>15153799</v>
      </c>
      <c r="G1847" s="11">
        <v>794157373</v>
      </c>
      <c r="H18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47" s="10">
        <f>VALUE(IFERROR(MID(Table1[شرح],11,FIND("سهم",Table1[شرح])-11),0))</f>
        <v>1000</v>
      </c>
      <c r="J1847" s="10" t="str">
        <f>IFERROR(MID(Table1[شرح],FIND("سهم",Table1[شرح])+4,FIND("به نرخ",Table1[شرح])-FIND("سهم",Table1[شرح])-5),"")</f>
        <v>همکاران سیستم(سیستم1)</v>
      </c>
      <c r="K1847" s="10" t="str">
        <f>CHOOSE(MID(Table1[تاریخ],6,2),"فروردین","اردیبهشت","خرداد","تیر","مرداد","شهریور","مهر","آبان","آذر","دی","بهمن","اسفند")</f>
        <v>اسفند</v>
      </c>
      <c r="L1847" s="10" t="str">
        <f>LEFT(Table1[[#All],[تاریخ]],4)</f>
        <v>1398</v>
      </c>
      <c r="M1847" s="13" t="str">
        <f>Table1[سال]&amp;"-"&amp;Table1[ماه]</f>
        <v>1398-اسفند</v>
      </c>
      <c r="N1847" s="9"/>
    </row>
    <row r="1848" spans="1:14" ht="15.75" x14ac:dyDescent="0.25">
      <c r="A1848" s="17" t="str">
        <f>IF(AND(C1848&gt;='گزارش روزانه'!$F$2,C1848&lt;='گزارش روزانه'!$F$4,J1848='گزارش روزانه'!$D$6),MAX($A$1:A1847)+1,"")</f>
        <v/>
      </c>
      <c r="B1848" s="10">
        <v>1847</v>
      </c>
      <c r="C1848" s="10" t="s">
        <v>990</v>
      </c>
      <c r="D1848" s="10" t="s">
        <v>994</v>
      </c>
      <c r="E1848" s="11">
        <v>0</v>
      </c>
      <c r="F1848" s="11">
        <v>11894958</v>
      </c>
      <c r="G1848" s="11">
        <v>779003574</v>
      </c>
      <c r="H18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48" s="10">
        <f>VALUE(IFERROR(MID(Table1[شرح],11,FIND("سهم",Table1[شرح])-11),0))</f>
        <v>785</v>
      </c>
      <c r="J1848" s="10" t="str">
        <f>IFERROR(MID(Table1[شرح],FIND("سهم",Table1[شرح])+4,FIND("به نرخ",Table1[شرح])-FIND("سهم",Table1[شرح])-5),"")</f>
        <v>همکاران سیستم(سیستم1)</v>
      </c>
      <c r="K1848" s="10" t="str">
        <f>CHOOSE(MID(Table1[تاریخ],6,2),"فروردین","اردیبهشت","خرداد","تیر","مرداد","شهریور","مهر","آبان","آذر","دی","بهمن","اسفند")</f>
        <v>اسفند</v>
      </c>
      <c r="L1848" s="10" t="str">
        <f>LEFT(Table1[[#All],[تاریخ]],4)</f>
        <v>1398</v>
      </c>
      <c r="M1848" s="13" t="str">
        <f>Table1[سال]&amp;"-"&amp;Table1[ماه]</f>
        <v>1398-اسفند</v>
      </c>
      <c r="N1848" s="9"/>
    </row>
    <row r="1849" spans="1:14" ht="15.75" x14ac:dyDescent="0.25">
      <c r="A1849" s="17" t="str">
        <f>IF(AND(C1849&gt;='گزارش روزانه'!$F$2,C1849&lt;='گزارش روزانه'!$F$4,J1849='گزارش روزانه'!$D$6),MAX($A$1:A1848)+1,"")</f>
        <v/>
      </c>
      <c r="B1849" s="10">
        <v>1848</v>
      </c>
      <c r="C1849" s="10" t="s">
        <v>990</v>
      </c>
      <c r="D1849" s="10" t="s">
        <v>995</v>
      </c>
      <c r="E1849" s="11">
        <v>0</v>
      </c>
      <c r="F1849" s="11">
        <v>165488134</v>
      </c>
      <c r="G1849" s="11">
        <v>767108616</v>
      </c>
      <c r="H18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49" s="10">
        <f>VALUE(IFERROR(MID(Table1[شرح],11,FIND("سهم",Table1[شرح])-11),0))</f>
        <v>10922</v>
      </c>
      <c r="J1849" s="10" t="str">
        <f>IFERROR(MID(Table1[شرح],FIND("سهم",Table1[شرح])+4,FIND("به نرخ",Table1[شرح])-FIND("سهم",Table1[شرح])-5),"")</f>
        <v>همکاران سیستم(سیستم1)</v>
      </c>
      <c r="K1849" s="10" t="str">
        <f>CHOOSE(MID(Table1[تاریخ],6,2),"فروردین","اردیبهشت","خرداد","تیر","مرداد","شهریور","مهر","آبان","آذر","دی","بهمن","اسفند")</f>
        <v>اسفند</v>
      </c>
      <c r="L1849" s="10" t="str">
        <f>LEFT(Table1[[#All],[تاریخ]],4)</f>
        <v>1398</v>
      </c>
      <c r="M1849" s="13" t="str">
        <f>Table1[سال]&amp;"-"&amp;Table1[ماه]</f>
        <v>1398-اسفند</v>
      </c>
      <c r="N1849" s="9"/>
    </row>
    <row r="1850" spans="1:14" ht="15.75" x14ac:dyDescent="0.25">
      <c r="A1850" s="17" t="str">
        <f>IF(AND(C1850&gt;='گزارش روزانه'!$F$2,C1850&lt;='گزارش روزانه'!$F$4,J1850='گزارش روزانه'!$D$6),MAX($A$1:A1849)+1,"")</f>
        <v/>
      </c>
      <c r="B1850" s="10">
        <v>1849</v>
      </c>
      <c r="C1850" s="10" t="s">
        <v>990</v>
      </c>
      <c r="D1850" s="10" t="s">
        <v>996</v>
      </c>
      <c r="E1850" s="11">
        <v>0</v>
      </c>
      <c r="F1850" s="11">
        <v>132870381</v>
      </c>
      <c r="G1850" s="11">
        <v>601620482</v>
      </c>
      <c r="H18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50" s="10">
        <f>VALUE(IFERROR(MID(Table1[شرح],11,FIND("سهم",Table1[شرح])-11),0))</f>
        <v>9060</v>
      </c>
      <c r="J1850" s="10" t="str">
        <f>IFERROR(MID(Table1[شرح],FIND("سهم",Table1[شرح])+4,FIND("به نرخ",Table1[شرح])-FIND("سهم",Table1[شرح])-5),"")</f>
        <v>همکاران سیستم(سیستم1)</v>
      </c>
      <c r="K1850" s="10" t="str">
        <f>CHOOSE(MID(Table1[تاریخ],6,2),"فروردین","اردیبهشت","خرداد","تیر","مرداد","شهریور","مهر","آبان","آذر","دی","بهمن","اسفند")</f>
        <v>اسفند</v>
      </c>
      <c r="L1850" s="10" t="str">
        <f>LEFT(Table1[[#All],[تاریخ]],4)</f>
        <v>1398</v>
      </c>
      <c r="M1850" s="13" t="str">
        <f>Table1[سال]&amp;"-"&amp;Table1[ماه]</f>
        <v>1398-اسفند</v>
      </c>
      <c r="N1850" s="9"/>
    </row>
    <row r="1851" spans="1:14" ht="15.75" x14ac:dyDescent="0.25">
      <c r="A1851" s="17" t="str">
        <f>IF(AND(C1851&gt;='گزارش روزانه'!$F$2,C1851&lt;='گزارش روزانه'!$F$4,J1851='گزارش روزانه'!$D$6),MAX($A$1:A1850)+1,"")</f>
        <v/>
      </c>
      <c r="B1851" s="10">
        <v>1850</v>
      </c>
      <c r="C1851" s="10" t="s">
        <v>990</v>
      </c>
      <c r="D1851" s="10" t="s">
        <v>997</v>
      </c>
      <c r="E1851" s="11">
        <v>0</v>
      </c>
      <c r="F1851" s="11">
        <v>298976372</v>
      </c>
      <c r="G1851" s="11">
        <v>468750101</v>
      </c>
      <c r="H18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51" s="10">
        <f>VALUE(IFERROR(MID(Table1[شرح],11,FIND("سهم",Table1[شرح])-11),0))</f>
        <v>20400</v>
      </c>
      <c r="J1851" s="10" t="str">
        <f>IFERROR(MID(Table1[شرح],FIND("سهم",Table1[شرح])+4,FIND("به نرخ",Table1[شرح])-FIND("سهم",Table1[شرح])-5),"")</f>
        <v>همکاران سیستم(سیستم1)</v>
      </c>
      <c r="K1851" s="10" t="str">
        <f>CHOOSE(MID(Table1[تاریخ],6,2),"فروردین","اردیبهشت","خرداد","تیر","مرداد","شهریور","مهر","آبان","آذر","دی","بهمن","اسفند")</f>
        <v>اسفند</v>
      </c>
      <c r="L1851" s="10" t="str">
        <f>LEFT(Table1[[#All],[تاریخ]],4)</f>
        <v>1398</v>
      </c>
      <c r="M1851" s="13" t="str">
        <f>Table1[سال]&amp;"-"&amp;Table1[ماه]</f>
        <v>1398-اسفند</v>
      </c>
      <c r="N1851" s="9"/>
    </row>
    <row r="1852" spans="1:14" ht="15.75" x14ac:dyDescent="0.25">
      <c r="A1852" s="17" t="str">
        <f>IF(AND(C1852&gt;='گزارش روزانه'!$F$2,C1852&lt;='گزارش روزانه'!$F$4,J1852='گزارش روزانه'!$D$6),MAX($A$1:A1851)+1,"")</f>
        <v/>
      </c>
      <c r="B1852" s="10">
        <v>1851</v>
      </c>
      <c r="C1852" s="10" t="s">
        <v>990</v>
      </c>
      <c r="D1852" s="10" t="s">
        <v>998</v>
      </c>
      <c r="E1852" s="11">
        <v>0</v>
      </c>
      <c r="F1852" s="11">
        <v>14606189</v>
      </c>
      <c r="G1852" s="11">
        <v>169773729</v>
      </c>
      <c r="H18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52" s="10">
        <f>VALUE(IFERROR(MID(Table1[شرح],11,FIND("سهم",Table1[شرح])-11),0))</f>
        <v>1000</v>
      </c>
      <c r="J1852" s="10" t="str">
        <f>IFERROR(MID(Table1[شرح],FIND("سهم",Table1[شرح])+4,FIND("به نرخ",Table1[شرح])-FIND("سهم",Table1[شرح])-5),"")</f>
        <v>همکاران سیستم(سیستم1)</v>
      </c>
      <c r="K1852" s="10" t="str">
        <f>CHOOSE(MID(Table1[تاریخ],6,2),"فروردین","اردیبهشت","خرداد","تیر","مرداد","شهریور","مهر","آبان","آذر","دی","بهمن","اسفند")</f>
        <v>اسفند</v>
      </c>
      <c r="L1852" s="10" t="str">
        <f>LEFT(Table1[[#All],[تاریخ]],4)</f>
        <v>1398</v>
      </c>
      <c r="M1852" s="13" t="str">
        <f>Table1[سال]&amp;"-"&amp;Table1[ماه]</f>
        <v>1398-اسفند</v>
      </c>
      <c r="N1852" s="9"/>
    </row>
    <row r="1853" spans="1:14" ht="15.75" x14ac:dyDescent="0.25">
      <c r="A1853" s="17" t="str">
        <f>IF(AND(C1853&gt;='گزارش روزانه'!$F$2,C1853&lt;='گزارش روزانه'!$F$4,J1853='گزارش روزانه'!$D$6),MAX($A$1:A1852)+1,"")</f>
        <v/>
      </c>
      <c r="B1853" s="10">
        <v>1852</v>
      </c>
      <c r="C1853" s="10" t="s">
        <v>985</v>
      </c>
      <c r="D1853" s="10" t="s">
        <v>986</v>
      </c>
      <c r="E1853" s="11">
        <v>62547225</v>
      </c>
      <c r="F1853" s="11">
        <v>0</v>
      </c>
      <c r="G1853" s="11">
        <v>205275</v>
      </c>
      <c r="H18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53" s="10">
        <f>VALUE(IFERROR(MID(Table1[شرح],11,FIND("سهم",Table1[شرح])-11),0))</f>
        <v>785</v>
      </c>
      <c r="J1853" s="10" t="str">
        <f>IFERROR(MID(Table1[شرح],FIND("سهم",Table1[شرح])+4,FIND("به نرخ",Table1[شرح])-FIND("سهم",Table1[شرح])-5),"")</f>
        <v>بورس اوراق بهادار تهران(بورس1)</v>
      </c>
      <c r="K1853" s="10" t="str">
        <f>CHOOSE(MID(Table1[تاریخ],6,2),"فروردین","اردیبهشت","خرداد","تیر","مرداد","شهریور","مهر","آبان","آذر","دی","بهمن","اسفند")</f>
        <v>اسفند</v>
      </c>
      <c r="L1853" s="10" t="str">
        <f>LEFT(Table1[[#All],[تاریخ]],4)</f>
        <v>1398</v>
      </c>
      <c r="M1853" s="13" t="str">
        <f>Table1[سال]&amp;"-"&amp;Table1[ماه]</f>
        <v>1398-اسفند</v>
      </c>
      <c r="N1853" s="9"/>
    </row>
    <row r="1854" spans="1:14" ht="15.75" x14ac:dyDescent="0.25">
      <c r="A1854" s="17" t="str">
        <f>IF(AND(C1854&gt;='گزارش روزانه'!$F$2,C1854&lt;='گزارش روزانه'!$F$4,J1854='گزارش روزانه'!$D$6),MAX($A$1:A1853)+1,"")</f>
        <v/>
      </c>
      <c r="B1854" s="10">
        <v>1853</v>
      </c>
      <c r="C1854" s="10" t="s">
        <v>985</v>
      </c>
      <c r="D1854" s="10" t="s">
        <v>987</v>
      </c>
      <c r="E1854" s="11">
        <v>588043980</v>
      </c>
      <c r="F1854" s="11">
        <v>0</v>
      </c>
      <c r="G1854" s="11">
        <v>62752500</v>
      </c>
      <c r="H18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54" s="10">
        <f>VALUE(IFERROR(MID(Table1[شرح],11,FIND("سهم",Table1[شرح])-11),0))</f>
        <v>7381</v>
      </c>
      <c r="J1854" s="10" t="str">
        <f>IFERROR(MID(Table1[شرح],FIND("سهم",Table1[شرح])+4,FIND("به نرخ",Table1[شرح])-FIND("سهم",Table1[شرح])-5),"")</f>
        <v>بورس اوراق بهادار تهران(بورس1)</v>
      </c>
      <c r="K1854" s="10" t="str">
        <f>CHOOSE(MID(Table1[تاریخ],6,2),"فروردین","اردیبهشت","خرداد","تیر","مرداد","شهریور","مهر","آبان","آذر","دی","بهمن","اسفند")</f>
        <v>اسفند</v>
      </c>
      <c r="L1854" s="10" t="str">
        <f>LEFT(Table1[[#All],[تاریخ]],4)</f>
        <v>1398</v>
      </c>
      <c r="M1854" s="13" t="str">
        <f>Table1[سال]&amp;"-"&amp;Table1[ماه]</f>
        <v>1398-اسفند</v>
      </c>
      <c r="N1854" s="9"/>
    </row>
    <row r="1855" spans="1:14" ht="15.75" x14ac:dyDescent="0.25">
      <c r="A1855" s="17" t="str">
        <f>IF(AND(C1855&gt;='گزارش روزانه'!$F$2,C1855&lt;='گزارش روزانه'!$F$4,J1855='گزارش روزانه'!$D$6),MAX($A$1:A1854)+1,"")</f>
        <v/>
      </c>
      <c r="B1855" s="10">
        <v>1854</v>
      </c>
      <c r="C1855" s="10" t="s">
        <v>985</v>
      </c>
      <c r="D1855" s="10" t="s">
        <v>988</v>
      </c>
      <c r="E1855" s="11">
        <v>55687896</v>
      </c>
      <c r="F1855" s="11">
        <v>0</v>
      </c>
      <c r="G1855" s="11">
        <v>650796480</v>
      </c>
      <c r="H18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55" s="10">
        <f>VALUE(IFERROR(MID(Table1[شرح],11,FIND("سهم",Table1[شرح])-11),0))</f>
        <v>699</v>
      </c>
      <c r="J1855" s="10" t="str">
        <f>IFERROR(MID(Table1[شرح],FIND("سهم",Table1[شرح])+4,FIND("به نرخ",Table1[شرح])-FIND("سهم",Table1[شرح])-5),"")</f>
        <v>بورس اوراق بهادار تهران(بورس1)</v>
      </c>
      <c r="K1855" s="10" t="str">
        <f>CHOOSE(MID(Table1[تاریخ],6,2),"فروردین","اردیبهشت","خرداد","تیر","مرداد","شهریور","مهر","آبان","آذر","دی","بهمن","اسفند")</f>
        <v>اسفند</v>
      </c>
      <c r="L1855" s="10" t="str">
        <f>LEFT(Table1[[#All],[تاریخ]],4)</f>
        <v>1398</v>
      </c>
      <c r="M1855" s="13" t="str">
        <f>Table1[سال]&amp;"-"&amp;Table1[ماه]</f>
        <v>1398-اسفند</v>
      </c>
      <c r="N1855" s="9"/>
    </row>
    <row r="1856" spans="1:14" ht="15.75" x14ac:dyDescent="0.25">
      <c r="A1856" s="17" t="str">
        <f>IF(AND(C1856&gt;='گزارش روزانه'!$F$2,C1856&lt;='گزارش روزانه'!$F$4,J1856='گزارش روزانه'!$D$6),MAX($A$1:A1855)+1,"")</f>
        <v/>
      </c>
      <c r="B1856" s="10">
        <v>1855</v>
      </c>
      <c r="C1856" s="10" t="s">
        <v>985</v>
      </c>
      <c r="D1856" s="10" t="s">
        <v>989</v>
      </c>
      <c r="E1856" s="11">
        <v>0</v>
      </c>
      <c r="F1856" s="11">
        <v>706444390</v>
      </c>
      <c r="G1856" s="11">
        <v>706484376</v>
      </c>
      <c r="H18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56" s="10">
        <f>VALUE(IFERROR(MID(Table1[شرح],11,FIND("سهم",Table1[شرح])-11),0))</f>
        <v>200000</v>
      </c>
      <c r="J1856" s="10" t="str">
        <f>IFERROR(MID(Table1[شرح],FIND("سهم",Table1[شرح])+4,FIND("به نرخ",Table1[شرح])-FIND("سهم",Table1[شرح])-5),"")</f>
        <v>لیزینگ رایان سایپا(ولساپا1)</v>
      </c>
      <c r="K1856" s="10" t="str">
        <f>CHOOSE(MID(Table1[تاریخ],6,2),"فروردین","اردیبهشت","خرداد","تیر","مرداد","شهریور","مهر","آبان","آذر","دی","بهمن","اسفند")</f>
        <v>اسفند</v>
      </c>
      <c r="L1856" s="10" t="str">
        <f>LEFT(Table1[[#All],[تاریخ]],4)</f>
        <v>1398</v>
      </c>
      <c r="M1856" s="13" t="str">
        <f>Table1[سال]&amp;"-"&amp;Table1[ماه]</f>
        <v>1398-اسفند</v>
      </c>
      <c r="N1856" s="9"/>
    </row>
    <row r="1857" spans="1:14" ht="15.75" x14ac:dyDescent="0.25">
      <c r="A1857" s="17" t="str">
        <f>IF(AND(C1857&gt;='گزارش روزانه'!$F$2,C1857&lt;='گزارش روزانه'!$F$4,J1857='گزارش روزانه'!$D$6),MAX($A$1:A1856)+1,"")</f>
        <v/>
      </c>
      <c r="B1857" s="10">
        <v>1856</v>
      </c>
      <c r="C1857" s="10" t="s">
        <v>978</v>
      </c>
      <c r="D1857" s="10" t="s">
        <v>979</v>
      </c>
      <c r="E1857" s="11">
        <v>2649353</v>
      </c>
      <c r="F1857" s="11">
        <v>0</v>
      </c>
      <c r="G1857" s="11">
        <v>-379691321</v>
      </c>
      <c r="H18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57" s="10">
        <f>VALUE(IFERROR(MID(Table1[شرح],11,FIND("سهم",Table1[شرح])-11),0))</f>
        <v>201</v>
      </c>
      <c r="J1857" s="10" t="str">
        <f>IFERROR(MID(Table1[شرح],FIND("سهم",Table1[شرح])+4,FIND("به نرخ",Table1[شرح])-FIND("سهم",Table1[شرح])-5),"")</f>
        <v>سرمایه گذاری کشاورزی کوثر(زکوثر1)</v>
      </c>
      <c r="K1857" s="10" t="str">
        <f>CHOOSE(MID(Table1[تاریخ],6,2),"فروردین","اردیبهشت","خرداد","تیر","مرداد","شهریور","مهر","آبان","آذر","دی","بهمن","اسفند")</f>
        <v>اسفند</v>
      </c>
      <c r="L1857" s="10" t="str">
        <f>LEFT(Table1[[#All],[تاریخ]],4)</f>
        <v>1398</v>
      </c>
      <c r="M1857" s="13" t="str">
        <f>Table1[سال]&amp;"-"&amp;Table1[ماه]</f>
        <v>1398-اسفند</v>
      </c>
      <c r="N1857" s="9"/>
    </row>
    <row r="1858" spans="1:14" ht="15.75" x14ac:dyDescent="0.25">
      <c r="A1858" s="17" t="str">
        <f>IF(AND(C1858&gt;='گزارش روزانه'!$F$2,C1858&lt;='گزارش روزانه'!$F$4,J1858='گزارش روزانه'!$D$6),MAX($A$1:A1857)+1,"")</f>
        <v/>
      </c>
      <c r="B1858" s="10">
        <v>1857</v>
      </c>
      <c r="C1858" s="10" t="s">
        <v>978</v>
      </c>
      <c r="D1858" s="10" t="s">
        <v>980</v>
      </c>
      <c r="E1858" s="11">
        <v>849837</v>
      </c>
      <c r="F1858" s="11">
        <v>0</v>
      </c>
      <c r="G1858" s="11">
        <v>-377041968</v>
      </c>
      <c r="H18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58" s="10">
        <f>VALUE(IFERROR(MID(Table1[شرح],11,FIND("سهم",Table1[شرح])-11),0))</f>
        <v>36</v>
      </c>
      <c r="J1858" s="10" t="str">
        <f>IFERROR(MID(Table1[شرح],FIND("سهم",Table1[شرح])+4,FIND("به نرخ",Table1[شرح])-FIND("سهم",Table1[شرح])-5),"")</f>
        <v>سیمان ساوه(ساوه1)</v>
      </c>
      <c r="K1858" s="10" t="str">
        <f>CHOOSE(MID(Table1[تاریخ],6,2),"فروردین","اردیبهشت","خرداد","تیر","مرداد","شهریور","مهر","آبان","آذر","دی","بهمن","اسفند")</f>
        <v>اسفند</v>
      </c>
      <c r="L1858" s="10" t="str">
        <f>LEFT(Table1[[#All],[تاریخ]],4)</f>
        <v>1398</v>
      </c>
      <c r="M1858" s="13" t="str">
        <f>Table1[سال]&amp;"-"&amp;Table1[ماه]</f>
        <v>1398-اسفند</v>
      </c>
      <c r="N1858" s="9"/>
    </row>
    <row r="1859" spans="1:14" ht="15.75" x14ac:dyDescent="0.25">
      <c r="A1859" s="17" t="str">
        <f>IF(AND(C1859&gt;='گزارش روزانه'!$F$2,C1859&lt;='گزارش روزانه'!$F$4,J1859='گزارش روزانه'!$D$6),MAX($A$1:A1858)+1,"")</f>
        <v/>
      </c>
      <c r="B1859" s="10">
        <v>1858</v>
      </c>
      <c r="C1859" s="10" t="s">
        <v>978</v>
      </c>
      <c r="D1859" s="10" t="s">
        <v>981</v>
      </c>
      <c r="E1859" s="11">
        <v>60440763</v>
      </c>
      <c r="F1859" s="11">
        <v>0</v>
      </c>
      <c r="G1859" s="11">
        <v>-376192131</v>
      </c>
      <c r="H18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59" s="10">
        <f>VALUE(IFERROR(MID(Table1[شرح],11,FIND("سهم",Table1[شرح])-11),0))</f>
        <v>785</v>
      </c>
      <c r="J1859" s="10" t="str">
        <f>IFERROR(MID(Table1[شرح],FIND("سهم",Table1[شرح])+4,FIND("به نرخ",Table1[شرح])-FIND("سهم",Table1[شرح])-5),"")</f>
        <v>بورس کالای ایران(کالا1)</v>
      </c>
      <c r="K1859" s="10" t="str">
        <f>CHOOSE(MID(Table1[تاریخ],6,2),"فروردین","اردیبهشت","خرداد","تیر","مرداد","شهریور","مهر","آبان","آذر","دی","بهمن","اسفند")</f>
        <v>اسفند</v>
      </c>
      <c r="L1859" s="10" t="str">
        <f>LEFT(Table1[[#All],[تاریخ]],4)</f>
        <v>1398</v>
      </c>
      <c r="M1859" s="13" t="str">
        <f>Table1[سال]&amp;"-"&amp;Table1[ماه]</f>
        <v>1398-اسفند</v>
      </c>
      <c r="N1859" s="9"/>
    </row>
    <row r="1860" spans="1:14" ht="15.75" x14ac:dyDescent="0.25">
      <c r="A1860" s="17" t="str">
        <f>IF(AND(C1860&gt;='گزارش روزانه'!$F$2,C1860&lt;='گزارش روزانه'!$F$4,J1860='گزارش روزانه'!$D$6),MAX($A$1:A1859)+1,"")</f>
        <v/>
      </c>
      <c r="B1860" s="10">
        <v>1859</v>
      </c>
      <c r="C1860" s="10" t="s">
        <v>978</v>
      </c>
      <c r="D1860" s="10" t="s">
        <v>982</v>
      </c>
      <c r="E1860" s="11">
        <v>190653042</v>
      </c>
      <c r="F1860" s="11">
        <v>0</v>
      </c>
      <c r="G1860" s="11">
        <v>-315751368</v>
      </c>
      <c r="H18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0" s="10">
        <f>VALUE(IFERROR(MID(Table1[شرح],11,FIND("سهم",Table1[شرح])-11),0))</f>
        <v>2500</v>
      </c>
      <c r="J1860" s="10" t="str">
        <f>IFERROR(MID(Table1[شرح],FIND("سهم",Table1[شرح])+4,FIND("به نرخ",Table1[شرح])-FIND("سهم",Table1[شرح])-5),"")</f>
        <v>بورس کالای ایران(کالا1)</v>
      </c>
      <c r="K1860" s="10" t="str">
        <f>CHOOSE(MID(Table1[تاریخ],6,2),"فروردین","اردیبهشت","خرداد","تیر","مرداد","شهریور","مهر","آبان","آذر","دی","بهمن","اسفند")</f>
        <v>اسفند</v>
      </c>
      <c r="L1860" s="10" t="str">
        <f>LEFT(Table1[[#All],[تاریخ]],4)</f>
        <v>1398</v>
      </c>
      <c r="M1860" s="13" t="str">
        <f>Table1[سال]&amp;"-"&amp;Table1[ماه]</f>
        <v>1398-اسفند</v>
      </c>
      <c r="N1860" s="9"/>
    </row>
    <row r="1861" spans="1:14" ht="15.75" x14ac:dyDescent="0.25">
      <c r="A1861" s="17" t="str">
        <f>IF(AND(C1861&gt;='گزارش روزانه'!$F$2,C1861&lt;='گزارش روزانه'!$F$4,J1861='گزارش روزانه'!$D$6),MAX($A$1:A1860)+1,"")</f>
        <v/>
      </c>
      <c r="B1861" s="10">
        <v>1860</v>
      </c>
      <c r="C1861" s="10" t="s">
        <v>978</v>
      </c>
      <c r="D1861" s="10" t="s">
        <v>983</v>
      </c>
      <c r="E1861" s="11">
        <v>115446495</v>
      </c>
      <c r="F1861" s="11">
        <v>0</v>
      </c>
      <c r="G1861" s="11">
        <v>-125098326</v>
      </c>
      <c r="H18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1" s="10">
        <f>VALUE(IFERROR(MID(Table1[شرح],11,FIND("سهم",Table1[شرح])-11),0))</f>
        <v>1382</v>
      </c>
      <c r="J1861" s="10" t="str">
        <f>IFERROR(MID(Table1[شرح],FIND("سهم",Table1[شرح])+4,FIND("به نرخ",Table1[شرح])-FIND("سهم",Table1[شرح])-5),"")</f>
        <v>بورس اوراق بهادار تهران(بورس1)</v>
      </c>
      <c r="K1861" s="10" t="str">
        <f>CHOOSE(MID(Table1[تاریخ],6,2),"فروردین","اردیبهشت","خرداد","تیر","مرداد","شهریور","مهر","آبان","آذر","دی","بهمن","اسفند")</f>
        <v>اسفند</v>
      </c>
      <c r="L1861" s="10" t="str">
        <f>LEFT(Table1[[#All],[تاریخ]],4)</f>
        <v>1398</v>
      </c>
      <c r="M1861" s="13" t="str">
        <f>Table1[سال]&amp;"-"&amp;Table1[ماه]</f>
        <v>1398-اسفند</v>
      </c>
      <c r="N1861" s="9"/>
    </row>
    <row r="1862" spans="1:14" ht="15.75" x14ac:dyDescent="0.25">
      <c r="A1862" s="17" t="str">
        <f>IF(AND(C1862&gt;='گزارش روزانه'!$F$2,C1862&lt;='گزارش روزانه'!$F$4,J1862='گزارش روزانه'!$D$6),MAX($A$1:A1861)+1,"")</f>
        <v/>
      </c>
      <c r="B1862" s="10">
        <v>1861</v>
      </c>
      <c r="C1862" s="10" t="s">
        <v>978</v>
      </c>
      <c r="D1862" s="10" t="s">
        <v>984</v>
      </c>
      <c r="E1862" s="11">
        <v>9857106</v>
      </c>
      <c r="F1862" s="11">
        <v>0</v>
      </c>
      <c r="G1862" s="11">
        <v>-9651831</v>
      </c>
      <c r="H18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2" s="10">
        <f>VALUE(IFERROR(MID(Table1[شرح],11,FIND("سهم",Table1[شرح])-11),0))</f>
        <v>118</v>
      </c>
      <c r="J1862" s="10" t="str">
        <f>IFERROR(MID(Table1[شرح],FIND("سهم",Table1[شرح])+4,FIND("به نرخ",Table1[شرح])-FIND("سهم",Table1[شرح])-5),"")</f>
        <v>بورس اوراق بهادار تهران(بورس1)</v>
      </c>
      <c r="K1862" s="10" t="str">
        <f>CHOOSE(MID(Table1[تاریخ],6,2),"فروردین","اردیبهشت","خرداد","تیر","مرداد","شهریور","مهر","آبان","آذر","دی","بهمن","اسفند")</f>
        <v>اسفند</v>
      </c>
      <c r="L1862" s="10" t="str">
        <f>LEFT(Table1[[#All],[تاریخ]],4)</f>
        <v>1398</v>
      </c>
      <c r="M1862" s="13" t="str">
        <f>Table1[سال]&amp;"-"&amp;Table1[ماه]</f>
        <v>1398-اسفند</v>
      </c>
      <c r="N1862" s="9"/>
    </row>
    <row r="1863" spans="1:14" ht="15.75" x14ac:dyDescent="0.25">
      <c r="A1863" s="17" t="str">
        <f>IF(AND(C1863&gt;='گزارش روزانه'!$F$2,C1863&lt;='گزارش روزانه'!$F$4,J1863='گزارش روزانه'!$D$6),MAX($A$1:A1862)+1,"")</f>
        <v/>
      </c>
      <c r="B1863" s="10">
        <v>1862</v>
      </c>
      <c r="C1863" s="10" t="s">
        <v>976</v>
      </c>
      <c r="D1863" s="10" t="s">
        <v>977</v>
      </c>
      <c r="E1863" s="11">
        <v>0</v>
      </c>
      <c r="F1863" s="11">
        <v>400000000</v>
      </c>
      <c r="G1863" s="11">
        <v>20308679</v>
      </c>
      <c r="H18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863" s="10">
        <f>VALUE(IFERROR(MID(Table1[شرح],11,FIND("سهم",Table1[شرح])-11),0))</f>
        <v>0</v>
      </c>
      <c r="J1863" s="10" t="str">
        <f>IFERROR(MID(Table1[شرح],FIND("سهم",Table1[شرح])+4,FIND("به نرخ",Table1[شرح])-FIND("سهم",Table1[شرح])-5),"")</f>
        <v/>
      </c>
      <c r="K1863" s="10" t="str">
        <f>CHOOSE(MID(Table1[تاریخ],6,2),"فروردین","اردیبهشت","خرداد","تیر","مرداد","شهریور","مهر","آبان","آذر","دی","بهمن","اسفند")</f>
        <v>اسفند</v>
      </c>
      <c r="L1863" s="10" t="str">
        <f>LEFT(Table1[[#All],[تاریخ]],4)</f>
        <v>1398</v>
      </c>
      <c r="M1863" s="13" t="str">
        <f>Table1[سال]&amp;"-"&amp;Table1[ماه]</f>
        <v>1398-اسفند</v>
      </c>
      <c r="N1863" s="9"/>
    </row>
    <row r="1864" spans="1:14" ht="15.75" x14ac:dyDescent="0.25">
      <c r="A1864" s="17" t="str">
        <f>IF(AND(C1864&gt;='گزارش روزانه'!$F$2,C1864&lt;='گزارش روزانه'!$F$4,J1864='گزارش روزانه'!$D$6),MAX($A$1:A1863)+1,"")</f>
        <v/>
      </c>
      <c r="B1864" s="10">
        <v>1863</v>
      </c>
      <c r="C1864" s="10" t="s">
        <v>973</v>
      </c>
      <c r="D1864" s="10" t="s">
        <v>974</v>
      </c>
      <c r="E1864" s="11">
        <v>15079646</v>
      </c>
      <c r="F1864" s="11">
        <v>0</v>
      </c>
      <c r="G1864" s="11">
        <v>549965</v>
      </c>
      <c r="H18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4" s="10">
        <f>VALUE(IFERROR(MID(Table1[شرح],11,FIND("سهم",Table1[شرح])-11),0))</f>
        <v>190</v>
      </c>
      <c r="J1864" s="10" t="str">
        <f>IFERROR(MID(Table1[شرح],FIND("سهم",Table1[شرح])+4,FIND("به نرخ",Table1[شرح])-FIND("سهم",Table1[شرح])-5),"")</f>
        <v>بورس اوراق بهادار تهران(بورس1)</v>
      </c>
      <c r="K1864" s="10" t="str">
        <f>CHOOSE(MID(Table1[تاریخ],6,2),"فروردین","اردیبهشت","خرداد","تیر","مرداد","شهریور","مهر","آبان","آذر","دی","بهمن","اسفند")</f>
        <v>اسفند</v>
      </c>
      <c r="L1864" s="10" t="str">
        <f>LEFT(Table1[[#All],[تاریخ]],4)</f>
        <v>1398</v>
      </c>
      <c r="M1864" s="13" t="str">
        <f>Table1[سال]&amp;"-"&amp;Table1[ماه]</f>
        <v>1398-اسفند</v>
      </c>
      <c r="N1864" s="9"/>
    </row>
    <row r="1865" spans="1:14" ht="15.75" x14ac:dyDescent="0.25">
      <c r="A1865" s="17" t="str">
        <f>IF(AND(C1865&gt;='گزارش روزانه'!$F$2,C1865&lt;='گزارش روزانه'!$F$4,J1865='گزارش روزانه'!$D$6),MAX($A$1:A1864)+1,"")</f>
        <v/>
      </c>
      <c r="B1865" s="10">
        <v>1864</v>
      </c>
      <c r="C1865" s="10" t="s">
        <v>973</v>
      </c>
      <c r="D1865" s="10" t="s">
        <v>975</v>
      </c>
      <c r="E1865" s="11">
        <v>4679068</v>
      </c>
      <c r="F1865" s="11">
        <v>0</v>
      </c>
      <c r="G1865" s="11">
        <v>15629611</v>
      </c>
      <c r="H18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5" s="10">
        <f>VALUE(IFERROR(MID(Table1[شرح],11,FIND("سهم",Table1[شرح])-11),0))</f>
        <v>59</v>
      </c>
      <c r="J1865" s="10" t="str">
        <f>IFERROR(MID(Table1[شرح],FIND("سهم",Table1[شرح])+4,FIND("به نرخ",Table1[شرح])-FIND("سهم",Table1[شرح])-5),"")</f>
        <v>بورس اوراق بهادار تهران(بورس1)</v>
      </c>
      <c r="K1865" s="10" t="str">
        <f>CHOOSE(MID(Table1[تاریخ],6,2),"فروردین","اردیبهشت","خرداد","تیر","مرداد","شهریور","مهر","آبان","آذر","دی","بهمن","اسفند")</f>
        <v>اسفند</v>
      </c>
      <c r="L1865" s="10" t="str">
        <f>LEFT(Table1[[#All],[تاریخ]],4)</f>
        <v>1398</v>
      </c>
      <c r="M1865" s="13" t="str">
        <f>Table1[سال]&amp;"-"&amp;Table1[ماه]</f>
        <v>1398-اسفند</v>
      </c>
      <c r="N1865" s="9"/>
    </row>
    <row r="1866" spans="1:14" ht="15.75" x14ac:dyDescent="0.25">
      <c r="A1866" s="17" t="str">
        <f>IF(AND(C1866&gt;='گزارش روزانه'!$F$2,C1866&lt;='گزارش روزانه'!$F$4,J1866='گزارش روزانه'!$D$6),MAX($A$1:A1865)+1,"")</f>
        <v/>
      </c>
      <c r="B1866" s="10">
        <v>1865</v>
      </c>
      <c r="C1866" s="10" t="s">
        <v>966</v>
      </c>
      <c r="D1866" s="10" t="s">
        <v>967</v>
      </c>
      <c r="E1866" s="11">
        <v>339351322</v>
      </c>
      <c r="F1866" s="11">
        <v>0</v>
      </c>
      <c r="G1866" s="11">
        <v>36518</v>
      </c>
      <c r="H18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6" s="10">
        <f>VALUE(IFERROR(MID(Table1[شرح],11,FIND("سهم",Table1[شرح])-11),0))</f>
        <v>22549</v>
      </c>
      <c r="J1866" s="10" t="str">
        <f>IFERROR(MID(Table1[شرح],FIND("سهم",Table1[شرح])+4,FIND("به نرخ",Table1[شرح])-FIND("سهم",Table1[شرح])-5),"")</f>
        <v>همکاران سیستم(سیستم1)</v>
      </c>
      <c r="K1866" s="10" t="str">
        <f>CHOOSE(MID(Table1[تاریخ],6,2),"فروردین","اردیبهشت","خرداد","تیر","مرداد","شهریور","مهر","آبان","آذر","دی","بهمن","اسفند")</f>
        <v>اسفند</v>
      </c>
      <c r="L1866" s="10" t="str">
        <f>LEFT(Table1[[#All],[تاریخ]],4)</f>
        <v>1398</v>
      </c>
      <c r="M1866" s="13" t="str">
        <f>Table1[سال]&amp;"-"&amp;Table1[ماه]</f>
        <v>1398-اسفند</v>
      </c>
      <c r="N1866" s="9"/>
    </row>
    <row r="1867" spans="1:14" ht="15.75" x14ac:dyDescent="0.25">
      <c r="A1867" s="17" t="str">
        <f>IF(AND(C1867&gt;='گزارش روزانه'!$F$2,C1867&lt;='گزارش روزانه'!$F$4,J1867='گزارش روزانه'!$D$6),MAX($A$1:A1866)+1,"")</f>
        <v/>
      </c>
      <c r="B1867" s="10">
        <v>1866</v>
      </c>
      <c r="C1867" s="10" t="s">
        <v>966</v>
      </c>
      <c r="D1867" s="10" t="s">
        <v>968</v>
      </c>
      <c r="E1867" s="11">
        <v>150485024</v>
      </c>
      <c r="F1867" s="11">
        <v>0</v>
      </c>
      <c r="G1867" s="11">
        <v>339387840</v>
      </c>
      <c r="H18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7" s="10">
        <f>VALUE(IFERROR(MID(Table1[شرح],11,FIND("سهم",Table1[شرح])-11),0))</f>
        <v>10000</v>
      </c>
      <c r="J1867" s="10" t="str">
        <f>IFERROR(MID(Table1[شرح],FIND("سهم",Table1[شرح])+4,FIND("به نرخ",Table1[شرح])-FIND("سهم",Table1[شرح])-5),"")</f>
        <v>همکاران سیستم(سیستم1)</v>
      </c>
      <c r="K1867" s="10" t="str">
        <f>CHOOSE(MID(Table1[تاریخ],6,2),"فروردین","اردیبهشت","خرداد","تیر","مرداد","شهریور","مهر","آبان","آذر","دی","بهمن","اسفند")</f>
        <v>اسفند</v>
      </c>
      <c r="L1867" s="10" t="str">
        <f>LEFT(Table1[[#All],[تاریخ]],4)</f>
        <v>1398</v>
      </c>
      <c r="M1867" s="13" t="str">
        <f>Table1[سال]&amp;"-"&amp;Table1[ماه]</f>
        <v>1398-اسفند</v>
      </c>
      <c r="N1867" s="9"/>
    </row>
    <row r="1868" spans="1:14" ht="15.75" x14ac:dyDescent="0.25">
      <c r="A1868" s="17" t="str">
        <f>IF(AND(C1868&gt;='گزارش روزانه'!$F$2,C1868&lt;='گزارش روزانه'!$F$4,J1868='گزارش روزانه'!$D$6),MAX($A$1:A1867)+1,"")</f>
        <v/>
      </c>
      <c r="B1868" s="10">
        <v>1867</v>
      </c>
      <c r="C1868" s="10" t="s">
        <v>966</v>
      </c>
      <c r="D1868" s="10" t="s">
        <v>969</v>
      </c>
      <c r="E1868" s="11">
        <v>10468498</v>
      </c>
      <c r="F1868" s="11">
        <v>0</v>
      </c>
      <c r="G1868" s="11">
        <v>489872864</v>
      </c>
      <c r="H18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8" s="10">
        <f>VALUE(IFERROR(MID(Table1[شرح],11,FIND("سهم",Table1[شرح])-11),0))</f>
        <v>697</v>
      </c>
      <c r="J1868" s="10" t="str">
        <f>IFERROR(MID(Table1[شرح],FIND("سهم",Table1[شرح])+4,FIND("به نرخ",Table1[شرح])-FIND("سهم",Table1[شرح])-5),"")</f>
        <v>همکاران سیستم(سیستم1)</v>
      </c>
      <c r="K1868" s="10" t="str">
        <f>CHOOSE(MID(Table1[تاریخ],6,2),"فروردین","اردیبهشت","خرداد","تیر","مرداد","شهریور","مهر","آبان","آذر","دی","بهمن","اسفند")</f>
        <v>اسفند</v>
      </c>
      <c r="L1868" s="10" t="str">
        <f>LEFT(Table1[[#All],[تاریخ]],4)</f>
        <v>1398</v>
      </c>
      <c r="M1868" s="13" t="str">
        <f>Table1[سال]&amp;"-"&amp;Table1[ماه]</f>
        <v>1398-اسفند</v>
      </c>
      <c r="N1868" s="9"/>
    </row>
    <row r="1869" spans="1:14" ht="15.75" x14ac:dyDescent="0.25">
      <c r="A1869" s="17" t="str">
        <f>IF(AND(C1869&gt;='گزارش روزانه'!$F$2,C1869&lt;='گزارش روزانه'!$F$4,J1869='گزارش روزانه'!$D$6),MAX($A$1:A1868)+1,"")</f>
        <v/>
      </c>
      <c r="B1869" s="10">
        <v>1868</v>
      </c>
      <c r="C1869" s="10" t="s">
        <v>966</v>
      </c>
      <c r="D1869" s="10" t="s">
        <v>970</v>
      </c>
      <c r="E1869" s="11">
        <v>4685338</v>
      </c>
      <c r="F1869" s="11">
        <v>0</v>
      </c>
      <c r="G1869" s="11">
        <v>500341362</v>
      </c>
      <c r="H18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69" s="10">
        <f>VALUE(IFERROR(MID(Table1[شرح],11,FIND("سهم",Table1[شرح])-11),0))</f>
        <v>313</v>
      </c>
      <c r="J1869" s="10" t="str">
        <f>IFERROR(MID(Table1[شرح],FIND("سهم",Table1[شرح])+4,FIND("به نرخ",Table1[شرح])-FIND("سهم",Table1[شرح])-5),"")</f>
        <v>همکاران سیستم(سیستم1)</v>
      </c>
      <c r="K1869" s="10" t="str">
        <f>CHOOSE(MID(Table1[تاریخ],6,2),"فروردین","اردیبهشت","خرداد","تیر","مرداد","شهریور","مهر","آبان","آذر","دی","بهمن","اسفند")</f>
        <v>اسفند</v>
      </c>
      <c r="L1869" s="10" t="str">
        <f>LEFT(Table1[[#All],[تاریخ]],4)</f>
        <v>1398</v>
      </c>
      <c r="M1869" s="13" t="str">
        <f>Table1[سال]&amp;"-"&amp;Table1[ماه]</f>
        <v>1398-اسفند</v>
      </c>
      <c r="N1869" s="9"/>
    </row>
    <row r="1870" spans="1:14" ht="15.75" x14ac:dyDescent="0.25">
      <c r="A1870" s="17" t="str">
        <f>IF(AND(C1870&gt;='گزارش روزانه'!$F$2,C1870&lt;='گزارش روزانه'!$F$4,J1870='گزارش روزانه'!$D$6),MAX($A$1:A1869)+1,"")</f>
        <v/>
      </c>
      <c r="B1870" s="10">
        <v>1869</v>
      </c>
      <c r="C1870" s="10" t="s">
        <v>966</v>
      </c>
      <c r="D1870" s="10" t="s">
        <v>971</v>
      </c>
      <c r="E1870" s="11">
        <v>0</v>
      </c>
      <c r="F1870" s="11">
        <v>441594071</v>
      </c>
      <c r="G1870" s="11">
        <v>505026700</v>
      </c>
      <c r="H18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0" s="10">
        <f>VALUE(IFERROR(MID(Table1[شرح],11,FIND("سهم",Table1[شرح])-11),0))</f>
        <v>43767</v>
      </c>
      <c r="J1870" s="10" t="str">
        <f>IFERROR(MID(Table1[شرح],FIND("سهم",Table1[شرح])+4,FIND("به نرخ",Table1[شرح])-FIND("سهم",Table1[شرح])-5),"")</f>
        <v>پالایش نفت بندرعباس(شبندر1)</v>
      </c>
      <c r="K1870" s="10" t="str">
        <f>CHOOSE(MID(Table1[تاریخ],6,2),"فروردین","اردیبهشت","خرداد","تیر","مرداد","شهریور","مهر","آبان","آذر","دی","بهمن","اسفند")</f>
        <v>اسفند</v>
      </c>
      <c r="L1870" s="10" t="str">
        <f>LEFT(Table1[[#All],[تاریخ]],4)</f>
        <v>1398</v>
      </c>
      <c r="M1870" s="13" t="str">
        <f>Table1[سال]&amp;"-"&amp;Table1[ماه]</f>
        <v>1398-اسفند</v>
      </c>
      <c r="N1870" s="9"/>
    </row>
    <row r="1871" spans="1:14" ht="15.75" x14ac:dyDescent="0.25">
      <c r="A1871" s="17" t="str">
        <f>IF(AND(C1871&gt;='گزارش روزانه'!$F$2,C1871&lt;='گزارش روزانه'!$F$4,J1871='گزارش روزانه'!$D$6),MAX($A$1:A1870)+1,"")</f>
        <v/>
      </c>
      <c r="B1871" s="10">
        <v>1870</v>
      </c>
      <c r="C1871" s="10" t="s">
        <v>966</v>
      </c>
      <c r="D1871" s="10" t="s">
        <v>972</v>
      </c>
      <c r="E1871" s="11">
        <v>0</v>
      </c>
      <c r="F1871" s="11">
        <v>62882664</v>
      </c>
      <c r="G1871" s="11">
        <v>63432629</v>
      </c>
      <c r="H18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1" s="10">
        <f>VALUE(IFERROR(MID(Table1[شرح],11,FIND("سهم",Table1[شرح])-11),0))</f>
        <v>6233</v>
      </c>
      <c r="J1871" s="10" t="str">
        <f>IFERROR(MID(Table1[شرح],FIND("سهم",Table1[شرح])+4,FIND("به نرخ",Table1[شرح])-FIND("سهم",Table1[شرح])-5),"")</f>
        <v>پالایش نفت بندرعباس(شبندر1)</v>
      </c>
      <c r="K1871" s="10" t="str">
        <f>CHOOSE(MID(Table1[تاریخ],6,2),"فروردین","اردیبهشت","خرداد","تیر","مرداد","شهریور","مهر","آبان","آذر","دی","بهمن","اسفند")</f>
        <v>اسفند</v>
      </c>
      <c r="L1871" s="10" t="str">
        <f>LEFT(Table1[[#All],[تاریخ]],4)</f>
        <v>1398</v>
      </c>
      <c r="M1871" s="13" t="str">
        <f>Table1[سال]&amp;"-"&amp;Table1[ماه]</f>
        <v>1398-اسفند</v>
      </c>
      <c r="N1871" s="9"/>
    </row>
    <row r="1872" spans="1:14" ht="15.75" x14ac:dyDescent="0.25">
      <c r="A1872" s="17" t="str">
        <f>IF(AND(C1872&gt;='گزارش روزانه'!$F$2,C1872&lt;='گزارش روزانه'!$F$4,J1872='گزارش روزانه'!$D$6),MAX($A$1:A1871)+1,"")</f>
        <v/>
      </c>
      <c r="B1872" s="10">
        <v>1871</v>
      </c>
      <c r="C1872" s="10" t="s">
        <v>948</v>
      </c>
      <c r="D1872" s="10" t="s">
        <v>949</v>
      </c>
      <c r="E1872" s="11">
        <v>598367648</v>
      </c>
      <c r="F1872" s="11">
        <v>0</v>
      </c>
      <c r="G1872" s="11">
        <v>38978</v>
      </c>
      <c r="H18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72" s="10">
        <f>VALUE(IFERROR(MID(Table1[شرح],11,FIND("سهم",Table1[شرح])-11),0))</f>
        <v>9370</v>
      </c>
      <c r="J1872" s="10" t="str">
        <f>IFERROR(MID(Table1[شرح],FIND("سهم",Table1[شرح])+4,FIND("به نرخ",Table1[شرح])-FIND("سهم",Table1[شرح])-5),"")</f>
        <v>بورس کالای ایران(کالا1)</v>
      </c>
      <c r="K1872" s="10" t="str">
        <f>CHOOSE(MID(Table1[تاریخ],6,2),"فروردین","اردیبهشت","خرداد","تیر","مرداد","شهریور","مهر","آبان","آذر","دی","بهمن","اسفند")</f>
        <v>اسفند</v>
      </c>
      <c r="L1872" s="10" t="str">
        <f>LEFT(Table1[[#All],[تاریخ]],4)</f>
        <v>1398</v>
      </c>
      <c r="M1872" s="13" t="str">
        <f>Table1[سال]&amp;"-"&amp;Table1[ماه]</f>
        <v>1398-اسفند</v>
      </c>
      <c r="N1872" s="9"/>
    </row>
    <row r="1873" spans="1:14" ht="15.75" x14ac:dyDescent="0.25">
      <c r="A1873" s="17" t="str">
        <f>IF(AND(C1873&gt;='گزارش روزانه'!$F$2,C1873&lt;='گزارش روزانه'!$F$4,J1873='گزارش روزانه'!$D$6),MAX($A$1:A1872)+1,"")</f>
        <v/>
      </c>
      <c r="B1873" s="10">
        <v>1872</v>
      </c>
      <c r="C1873" s="10" t="s">
        <v>948</v>
      </c>
      <c r="D1873" s="10" t="s">
        <v>950</v>
      </c>
      <c r="E1873" s="11">
        <v>624795838</v>
      </c>
      <c r="F1873" s="11">
        <v>0</v>
      </c>
      <c r="G1873" s="11">
        <v>598406626</v>
      </c>
      <c r="H18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73" s="10">
        <f>VALUE(IFERROR(MID(Table1[شرح],11,FIND("سهم",Table1[شرح])-11),0))</f>
        <v>9784</v>
      </c>
      <c r="J1873" s="10" t="str">
        <f>IFERROR(MID(Table1[شرح],FIND("سهم",Table1[شرح])+4,FIND("به نرخ",Table1[شرح])-FIND("سهم",Table1[شرح])-5),"")</f>
        <v>بورس کالای ایران(کالا1)</v>
      </c>
      <c r="K1873" s="10" t="str">
        <f>CHOOSE(MID(Table1[تاریخ],6,2),"فروردین","اردیبهشت","خرداد","تیر","مرداد","شهریور","مهر","آبان","آذر","دی","بهمن","اسفند")</f>
        <v>اسفند</v>
      </c>
      <c r="L1873" s="10" t="str">
        <f>LEFT(Table1[[#All],[تاریخ]],4)</f>
        <v>1398</v>
      </c>
      <c r="M1873" s="13" t="str">
        <f>Table1[سال]&amp;"-"&amp;Table1[ماه]</f>
        <v>1398-اسفند</v>
      </c>
      <c r="N1873" s="9"/>
    </row>
    <row r="1874" spans="1:14" ht="15.75" x14ac:dyDescent="0.25">
      <c r="A1874" s="17" t="str">
        <f>IF(AND(C1874&gt;='گزارش روزانه'!$F$2,C1874&lt;='گزارش روزانه'!$F$4,J1874='گزارش روزانه'!$D$6),MAX($A$1:A1873)+1,"")</f>
        <v/>
      </c>
      <c r="B1874" s="10">
        <v>1873</v>
      </c>
      <c r="C1874" s="10" t="s">
        <v>948</v>
      </c>
      <c r="D1874" s="10" t="s">
        <v>951</v>
      </c>
      <c r="E1874" s="11">
        <v>0</v>
      </c>
      <c r="F1874" s="11">
        <v>624759225</v>
      </c>
      <c r="G1874" s="11">
        <v>1223202464</v>
      </c>
      <c r="H18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4" s="10">
        <f>VALUE(IFERROR(MID(Table1[شرح],11,FIND("سهم",Table1[شرح])-11),0))</f>
        <v>15690</v>
      </c>
      <c r="J1874" s="10" t="str">
        <f>IFERROR(MID(Table1[شرح],FIND("سهم",Table1[شرح])+4,FIND("به نرخ",Table1[شرح])-FIND("سهم",Table1[شرح])-5),"")</f>
        <v>پخش هجرت(هجرت1)</v>
      </c>
      <c r="K1874" s="10" t="str">
        <f>CHOOSE(MID(Table1[تاریخ],6,2),"فروردین","اردیبهشت","خرداد","تیر","مرداد","شهریور","مهر","آبان","آذر","دی","بهمن","اسفند")</f>
        <v>اسفند</v>
      </c>
      <c r="L1874" s="10" t="str">
        <f>LEFT(Table1[[#All],[تاریخ]],4)</f>
        <v>1398</v>
      </c>
      <c r="M1874" s="13" t="str">
        <f>Table1[سال]&amp;"-"&amp;Table1[ماه]</f>
        <v>1398-اسفند</v>
      </c>
      <c r="N1874" s="9"/>
    </row>
    <row r="1875" spans="1:14" ht="15.75" x14ac:dyDescent="0.25">
      <c r="A1875" s="17" t="str">
        <f>IF(AND(C1875&gt;='گزارش روزانه'!$F$2,C1875&lt;='گزارش روزانه'!$F$4,J1875='گزارش روزانه'!$D$6),MAX($A$1:A1874)+1,"")</f>
        <v/>
      </c>
      <c r="B1875" s="10">
        <v>1874</v>
      </c>
      <c r="C1875" s="10" t="s">
        <v>948</v>
      </c>
      <c r="D1875" s="10" t="s">
        <v>952</v>
      </c>
      <c r="E1875" s="11">
        <v>0</v>
      </c>
      <c r="F1875" s="11">
        <v>44837533</v>
      </c>
      <c r="G1875" s="11">
        <v>598443239</v>
      </c>
      <c r="H18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5" s="10">
        <f>VALUE(IFERROR(MID(Table1[شرح],11,FIND("سهم",Table1[شرح])-11),0))</f>
        <v>1170</v>
      </c>
      <c r="J1875" s="10" t="str">
        <f>IFERROR(MID(Table1[شرح],FIND("سهم",Table1[شرح])+4,FIND("به نرخ",Table1[شرح])-FIND("سهم",Table1[شرح])-5),"")</f>
        <v>پخش هجرت(هجرت1)</v>
      </c>
      <c r="K1875" s="10" t="str">
        <f>CHOOSE(MID(Table1[تاریخ],6,2),"فروردین","اردیبهشت","خرداد","تیر","مرداد","شهریور","مهر","آبان","آذر","دی","بهمن","اسفند")</f>
        <v>اسفند</v>
      </c>
      <c r="L1875" s="10" t="str">
        <f>LEFT(Table1[[#All],[تاریخ]],4)</f>
        <v>1398</v>
      </c>
      <c r="M1875" s="13" t="str">
        <f>Table1[سال]&amp;"-"&amp;Table1[ماه]</f>
        <v>1398-اسفند</v>
      </c>
      <c r="N1875" s="9"/>
    </row>
    <row r="1876" spans="1:14" ht="15.75" x14ac:dyDescent="0.25">
      <c r="A1876" s="17" t="str">
        <f>IF(AND(C1876&gt;='گزارش روزانه'!$F$2,C1876&lt;='گزارش روزانه'!$F$4,J1876='گزارش روزانه'!$D$6),MAX($A$1:A1875)+1,"")</f>
        <v/>
      </c>
      <c r="B1876" s="10">
        <v>1875</v>
      </c>
      <c r="C1876" s="10" t="s">
        <v>948</v>
      </c>
      <c r="D1876" s="10" t="s">
        <v>953</v>
      </c>
      <c r="E1876" s="11">
        <v>0</v>
      </c>
      <c r="F1876" s="11">
        <v>30587637</v>
      </c>
      <c r="G1876" s="11">
        <v>553605706</v>
      </c>
      <c r="H18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6" s="10">
        <f>VALUE(IFERROR(MID(Table1[شرح],11,FIND("سهم",Table1[شرح])-11),0))</f>
        <v>800</v>
      </c>
      <c r="J1876" s="10" t="str">
        <f>IFERROR(MID(Table1[شرح],FIND("سهم",Table1[شرح])+4,FIND("به نرخ",Table1[شرح])-FIND("سهم",Table1[شرح])-5),"")</f>
        <v>پخش هجرت(هجرت1)</v>
      </c>
      <c r="K1876" s="10" t="str">
        <f>CHOOSE(MID(Table1[تاریخ],6,2),"فروردین","اردیبهشت","خرداد","تیر","مرداد","شهریور","مهر","آبان","آذر","دی","بهمن","اسفند")</f>
        <v>اسفند</v>
      </c>
      <c r="L1876" s="10" t="str">
        <f>LEFT(Table1[[#All],[تاریخ]],4)</f>
        <v>1398</v>
      </c>
      <c r="M1876" s="13" t="str">
        <f>Table1[سال]&amp;"-"&amp;Table1[ماه]</f>
        <v>1398-اسفند</v>
      </c>
      <c r="N1876" s="9"/>
    </row>
    <row r="1877" spans="1:14" ht="15.75" x14ac:dyDescent="0.25">
      <c r="A1877" s="17" t="str">
        <f>IF(AND(C1877&gt;='گزارش روزانه'!$F$2,C1877&lt;='گزارش روزانه'!$F$4,J1877='گزارش روزانه'!$D$6),MAX($A$1:A1876)+1,"")</f>
        <v/>
      </c>
      <c r="B1877" s="10">
        <v>1876</v>
      </c>
      <c r="C1877" s="10" t="s">
        <v>948</v>
      </c>
      <c r="D1877" s="10" t="s">
        <v>954</v>
      </c>
      <c r="E1877" s="11">
        <v>0</v>
      </c>
      <c r="F1877" s="11">
        <v>95736822</v>
      </c>
      <c r="G1877" s="11">
        <v>523018069</v>
      </c>
      <c r="H18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7" s="10">
        <f>VALUE(IFERROR(MID(Table1[شرح],11,FIND("سهم",Table1[شرح])-11),0))</f>
        <v>2504</v>
      </c>
      <c r="J1877" s="10" t="str">
        <f>IFERROR(MID(Table1[شرح],FIND("سهم",Table1[شرح])+4,FIND("به نرخ",Table1[شرح])-FIND("سهم",Table1[شرح])-5),"")</f>
        <v>پخش هجرت(هجرت1)</v>
      </c>
      <c r="K1877" s="10" t="str">
        <f>CHOOSE(MID(Table1[تاریخ],6,2),"فروردین","اردیبهشت","خرداد","تیر","مرداد","شهریور","مهر","آبان","آذر","دی","بهمن","اسفند")</f>
        <v>اسفند</v>
      </c>
      <c r="L1877" s="10" t="str">
        <f>LEFT(Table1[[#All],[تاریخ]],4)</f>
        <v>1398</v>
      </c>
      <c r="M1877" s="13" t="str">
        <f>Table1[سال]&amp;"-"&amp;Table1[ماه]</f>
        <v>1398-اسفند</v>
      </c>
      <c r="N1877" s="9"/>
    </row>
    <row r="1878" spans="1:14" ht="15.75" x14ac:dyDescent="0.25">
      <c r="A1878" s="17" t="str">
        <f>IF(AND(C1878&gt;='گزارش روزانه'!$F$2,C1878&lt;='گزارش روزانه'!$F$4,J1878='گزارش روزانه'!$D$6),MAX($A$1:A1877)+1,"")</f>
        <v/>
      </c>
      <c r="B1878" s="10">
        <v>1877</v>
      </c>
      <c r="C1878" s="10" t="s">
        <v>948</v>
      </c>
      <c r="D1878" s="10" t="s">
        <v>955</v>
      </c>
      <c r="E1878" s="11">
        <v>0</v>
      </c>
      <c r="F1878" s="11">
        <v>2561122</v>
      </c>
      <c r="G1878" s="11">
        <v>427281247</v>
      </c>
      <c r="H18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8" s="10">
        <f>VALUE(IFERROR(MID(Table1[شرح],11,FIND("سهم",Table1[شرح])-11),0))</f>
        <v>67</v>
      </c>
      <c r="J1878" s="10" t="str">
        <f>IFERROR(MID(Table1[شرح],FIND("سهم",Table1[شرح])+4,FIND("به نرخ",Table1[شرح])-FIND("سهم",Table1[شرح])-5),"")</f>
        <v>پخش هجرت(هجرت1)</v>
      </c>
      <c r="K1878" s="10" t="str">
        <f>CHOOSE(MID(Table1[تاریخ],6,2),"فروردین","اردیبهشت","خرداد","تیر","مرداد","شهریور","مهر","آبان","آذر","دی","بهمن","اسفند")</f>
        <v>اسفند</v>
      </c>
      <c r="L1878" s="10" t="str">
        <f>LEFT(Table1[[#All],[تاریخ]],4)</f>
        <v>1398</v>
      </c>
      <c r="M1878" s="13" t="str">
        <f>Table1[سال]&amp;"-"&amp;Table1[ماه]</f>
        <v>1398-اسفند</v>
      </c>
      <c r="N1878" s="9"/>
    </row>
    <row r="1879" spans="1:14" ht="15.75" x14ac:dyDescent="0.25">
      <c r="A1879" s="17" t="str">
        <f>IF(AND(C1879&gt;='گزارش روزانه'!$F$2,C1879&lt;='گزارش روزانه'!$F$4,J1879='گزارش روزانه'!$D$6),MAX($A$1:A1878)+1,"")</f>
        <v/>
      </c>
      <c r="B1879" s="10">
        <v>1878</v>
      </c>
      <c r="C1879" s="10" t="s">
        <v>948</v>
      </c>
      <c r="D1879" s="10" t="s">
        <v>956</v>
      </c>
      <c r="E1879" s="11">
        <v>0</v>
      </c>
      <c r="F1879" s="11">
        <v>38224642</v>
      </c>
      <c r="G1879" s="11">
        <v>424720125</v>
      </c>
      <c r="H18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79" s="10">
        <f>VALUE(IFERROR(MID(Table1[شرح],11,FIND("سهم",Table1[شرح])-11),0))</f>
        <v>1000</v>
      </c>
      <c r="J1879" s="10" t="str">
        <f>IFERROR(MID(Table1[شرح],FIND("سهم",Table1[شرح])+4,FIND("به نرخ",Table1[شرح])-FIND("سهم",Table1[شرح])-5),"")</f>
        <v>پخش هجرت(هجرت1)</v>
      </c>
      <c r="K1879" s="10" t="str">
        <f>CHOOSE(MID(Table1[تاریخ],6,2),"فروردین","اردیبهشت","خرداد","تیر","مرداد","شهریور","مهر","آبان","آذر","دی","بهمن","اسفند")</f>
        <v>اسفند</v>
      </c>
      <c r="L1879" s="10" t="str">
        <f>LEFT(Table1[[#All],[تاریخ]],4)</f>
        <v>1398</v>
      </c>
      <c r="M1879" s="13" t="str">
        <f>Table1[سال]&amp;"-"&amp;Table1[ماه]</f>
        <v>1398-اسفند</v>
      </c>
      <c r="N1879" s="9"/>
    </row>
    <row r="1880" spans="1:14" ht="15.75" x14ac:dyDescent="0.25">
      <c r="A1880" s="17" t="str">
        <f>IF(AND(C1880&gt;='گزارش روزانه'!$F$2,C1880&lt;='گزارش روزانه'!$F$4,J1880='گزارش روزانه'!$D$6),MAX($A$1:A1879)+1,"")</f>
        <v/>
      </c>
      <c r="B1880" s="10">
        <v>1879</v>
      </c>
      <c r="C1880" s="10" t="s">
        <v>948</v>
      </c>
      <c r="D1880" s="10" t="s">
        <v>957</v>
      </c>
      <c r="E1880" s="11">
        <v>0</v>
      </c>
      <c r="F1880" s="11">
        <v>134623703</v>
      </c>
      <c r="G1880" s="11">
        <v>386495483</v>
      </c>
      <c r="H18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0" s="10">
        <f>VALUE(IFERROR(MID(Table1[شرح],11,FIND("سهم",Table1[شرح])-11),0))</f>
        <v>3522</v>
      </c>
      <c r="J1880" s="10" t="str">
        <f>IFERROR(MID(Table1[شرح],FIND("سهم",Table1[شرح])+4,FIND("به نرخ",Table1[شرح])-FIND("سهم",Table1[شرح])-5),"")</f>
        <v>پخش هجرت(هجرت1)</v>
      </c>
      <c r="K1880" s="10" t="str">
        <f>CHOOSE(MID(Table1[تاریخ],6,2),"فروردین","اردیبهشت","خرداد","تیر","مرداد","شهریور","مهر","آبان","آذر","دی","بهمن","اسفند")</f>
        <v>اسفند</v>
      </c>
      <c r="L1880" s="10" t="str">
        <f>LEFT(Table1[[#All],[تاریخ]],4)</f>
        <v>1398</v>
      </c>
      <c r="M1880" s="13" t="str">
        <f>Table1[سال]&amp;"-"&amp;Table1[ماه]</f>
        <v>1398-اسفند</v>
      </c>
      <c r="N1880" s="9"/>
    </row>
    <row r="1881" spans="1:14" ht="15.75" x14ac:dyDescent="0.25">
      <c r="A1881" s="17" t="str">
        <f>IF(AND(C1881&gt;='گزارش روزانه'!$F$2,C1881&lt;='گزارش روزانه'!$F$4,J1881='گزارش روزانه'!$D$6),MAX($A$1:A1880)+1,"")</f>
        <v/>
      </c>
      <c r="B1881" s="10">
        <v>1880</v>
      </c>
      <c r="C1881" s="10" t="s">
        <v>948</v>
      </c>
      <c r="D1881" s="10" t="s">
        <v>958</v>
      </c>
      <c r="E1881" s="11">
        <v>0</v>
      </c>
      <c r="F1881" s="11">
        <v>3931429</v>
      </c>
      <c r="G1881" s="11">
        <v>251871780</v>
      </c>
      <c r="H18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1" s="10">
        <f>VALUE(IFERROR(MID(Table1[شرح],11,FIND("سهم",Table1[شرح])-11),0))</f>
        <v>103</v>
      </c>
      <c r="J1881" s="10" t="str">
        <f>IFERROR(MID(Table1[شرح],FIND("سهم",Table1[شرح])+4,FIND("به نرخ",Table1[شرح])-FIND("سهم",Table1[شرح])-5),"")</f>
        <v>پخش هجرت(هجرت1)</v>
      </c>
      <c r="K1881" s="10" t="str">
        <f>CHOOSE(MID(Table1[تاریخ],6,2),"فروردین","اردیبهشت","خرداد","تیر","مرداد","شهریور","مهر","آبان","آذر","دی","بهمن","اسفند")</f>
        <v>اسفند</v>
      </c>
      <c r="L1881" s="10" t="str">
        <f>LEFT(Table1[[#All],[تاریخ]],4)</f>
        <v>1398</v>
      </c>
      <c r="M1881" s="13" t="str">
        <f>Table1[سال]&amp;"-"&amp;Table1[ماه]</f>
        <v>1398-اسفند</v>
      </c>
      <c r="N1881" s="9"/>
    </row>
    <row r="1882" spans="1:14" ht="15.75" x14ac:dyDescent="0.25">
      <c r="A1882" s="17" t="str">
        <f>IF(AND(C1882&gt;='گزارش روزانه'!$F$2,C1882&lt;='گزارش روزانه'!$F$4,J1882='گزارش روزانه'!$D$6),MAX($A$1:A1881)+1,"")</f>
        <v/>
      </c>
      <c r="B1882" s="10">
        <v>1881</v>
      </c>
      <c r="C1882" s="10" t="s">
        <v>948</v>
      </c>
      <c r="D1882" s="10" t="s">
        <v>959</v>
      </c>
      <c r="E1882" s="11">
        <v>0</v>
      </c>
      <c r="F1882" s="11">
        <v>9540323</v>
      </c>
      <c r="G1882" s="11">
        <v>247940351</v>
      </c>
      <c r="H18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2" s="10">
        <f>VALUE(IFERROR(MID(Table1[شرح],11,FIND("سهم",Table1[شرح])-11),0))</f>
        <v>250</v>
      </c>
      <c r="J1882" s="10" t="str">
        <f>IFERROR(MID(Table1[شرح],FIND("سهم",Table1[شرح])+4,FIND("به نرخ",Table1[شرح])-FIND("سهم",Table1[شرح])-5),"")</f>
        <v>پخش هجرت(هجرت1)</v>
      </c>
      <c r="K1882" s="10" t="str">
        <f>CHOOSE(MID(Table1[تاریخ],6,2),"فروردین","اردیبهشت","خرداد","تیر","مرداد","شهریور","مهر","آبان","آذر","دی","بهمن","اسفند")</f>
        <v>اسفند</v>
      </c>
      <c r="L1882" s="10" t="str">
        <f>LEFT(Table1[[#All],[تاریخ]],4)</f>
        <v>1398</v>
      </c>
      <c r="M1882" s="13" t="str">
        <f>Table1[سال]&amp;"-"&amp;Table1[ماه]</f>
        <v>1398-اسفند</v>
      </c>
      <c r="N1882" s="9"/>
    </row>
    <row r="1883" spans="1:14" ht="15.75" x14ac:dyDescent="0.25">
      <c r="A1883" s="17" t="str">
        <f>IF(AND(C1883&gt;='گزارش روزانه'!$F$2,C1883&lt;='گزارش روزانه'!$F$4,J1883='گزارش روزانه'!$D$6),MAX($A$1:A1882)+1,"")</f>
        <v/>
      </c>
      <c r="B1883" s="10">
        <v>1882</v>
      </c>
      <c r="C1883" s="10" t="s">
        <v>948</v>
      </c>
      <c r="D1883" s="10" t="s">
        <v>960</v>
      </c>
      <c r="E1883" s="11">
        <v>0</v>
      </c>
      <c r="F1883" s="11">
        <v>20108900</v>
      </c>
      <c r="G1883" s="11">
        <v>238400028</v>
      </c>
      <c r="H18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3" s="10">
        <f>VALUE(IFERROR(MID(Table1[شرح],11,FIND("سهم",Table1[شرح])-11),0))</f>
        <v>527</v>
      </c>
      <c r="J1883" s="10" t="str">
        <f>IFERROR(MID(Table1[شرح],FIND("سهم",Table1[شرح])+4,FIND("به نرخ",Table1[شرح])-FIND("سهم",Table1[شرح])-5),"")</f>
        <v>پخش هجرت(هجرت1)</v>
      </c>
      <c r="K1883" s="10" t="str">
        <f>CHOOSE(MID(Table1[تاریخ],6,2),"فروردین","اردیبهشت","خرداد","تیر","مرداد","شهریور","مهر","آبان","آذر","دی","بهمن","اسفند")</f>
        <v>اسفند</v>
      </c>
      <c r="L1883" s="10" t="str">
        <f>LEFT(Table1[[#All],[تاریخ]],4)</f>
        <v>1398</v>
      </c>
      <c r="M1883" s="13" t="str">
        <f>Table1[سال]&amp;"-"&amp;Table1[ماه]</f>
        <v>1398-اسفند</v>
      </c>
      <c r="N1883" s="9"/>
    </row>
    <row r="1884" spans="1:14" ht="15.75" x14ac:dyDescent="0.25">
      <c r="A1884" s="17" t="str">
        <f>IF(AND(C1884&gt;='گزارش روزانه'!$F$2,C1884&lt;='گزارش روزانه'!$F$4,J1884='گزارش روزانه'!$D$6),MAX($A$1:A1883)+1,"")</f>
        <v/>
      </c>
      <c r="B1884" s="10">
        <v>1883</v>
      </c>
      <c r="C1884" s="10" t="s">
        <v>948</v>
      </c>
      <c r="D1884" s="10" t="s">
        <v>961</v>
      </c>
      <c r="E1884" s="11">
        <v>0</v>
      </c>
      <c r="F1884" s="11">
        <v>29986973</v>
      </c>
      <c r="G1884" s="11">
        <v>218291128</v>
      </c>
      <c r="H18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4" s="10">
        <f>VALUE(IFERROR(MID(Table1[شرح],11,FIND("سهم",Table1[شرح])-11),0))</f>
        <v>786</v>
      </c>
      <c r="J1884" s="10" t="str">
        <f>IFERROR(MID(Table1[شرح],FIND("سهم",Table1[شرح])+4,FIND("به نرخ",Table1[شرح])-FIND("سهم",Table1[شرح])-5),"")</f>
        <v>پخش هجرت(هجرت1)</v>
      </c>
      <c r="K1884" s="10" t="str">
        <f>CHOOSE(MID(Table1[تاریخ],6,2),"فروردین","اردیبهشت","خرداد","تیر","مرداد","شهریور","مهر","آبان","آذر","دی","بهمن","اسفند")</f>
        <v>اسفند</v>
      </c>
      <c r="L1884" s="10" t="str">
        <f>LEFT(Table1[[#All],[تاریخ]],4)</f>
        <v>1398</v>
      </c>
      <c r="M1884" s="13" t="str">
        <f>Table1[سال]&amp;"-"&amp;Table1[ماه]</f>
        <v>1398-اسفند</v>
      </c>
      <c r="N1884" s="9"/>
    </row>
    <row r="1885" spans="1:14" ht="15.75" x14ac:dyDescent="0.25">
      <c r="A1885" s="17" t="str">
        <f>IF(AND(C1885&gt;='گزارش روزانه'!$F$2,C1885&lt;='گزارش روزانه'!$F$4,J1885='گزارش روزانه'!$D$6),MAX($A$1:A1884)+1,"")</f>
        <v/>
      </c>
      <c r="B1885" s="10">
        <v>1884</v>
      </c>
      <c r="C1885" s="10" t="s">
        <v>948</v>
      </c>
      <c r="D1885" s="10" t="s">
        <v>962</v>
      </c>
      <c r="E1885" s="11">
        <v>0</v>
      </c>
      <c r="F1885" s="11">
        <v>22815361</v>
      </c>
      <c r="G1885" s="11">
        <v>188304155</v>
      </c>
      <c r="H18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5" s="10">
        <f>VALUE(IFERROR(MID(Table1[شرح],11,FIND("سهم",Table1[شرح])-11),0))</f>
        <v>600</v>
      </c>
      <c r="J1885" s="10" t="str">
        <f>IFERROR(MID(Table1[شرح],FIND("سهم",Table1[شرح])+4,FIND("به نرخ",Table1[شرح])-FIND("سهم",Table1[شرح])-5),"")</f>
        <v>پخش هجرت(هجرت1)</v>
      </c>
      <c r="K1885" s="10" t="str">
        <f>CHOOSE(MID(Table1[تاریخ],6,2),"فروردین","اردیبهشت","خرداد","تیر","مرداد","شهریور","مهر","آبان","آذر","دی","بهمن","اسفند")</f>
        <v>اسفند</v>
      </c>
      <c r="L1885" s="10" t="str">
        <f>LEFT(Table1[[#All],[تاریخ]],4)</f>
        <v>1398</v>
      </c>
      <c r="M1885" s="13" t="str">
        <f>Table1[سال]&amp;"-"&amp;Table1[ماه]</f>
        <v>1398-اسفند</v>
      </c>
      <c r="N1885" s="9"/>
    </row>
    <row r="1886" spans="1:14" ht="15.75" x14ac:dyDescent="0.25">
      <c r="A1886" s="17" t="str">
        <f>IF(AND(C1886&gt;='گزارش روزانه'!$F$2,C1886&lt;='گزارش روزانه'!$F$4,J1886='گزارش روزانه'!$D$6),MAX($A$1:A1885)+1,"")</f>
        <v/>
      </c>
      <c r="B1886" s="10">
        <v>1885</v>
      </c>
      <c r="C1886" s="10" t="s">
        <v>948</v>
      </c>
      <c r="D1886" s="10" t="s">
        <v>963</v>
      </c>
      <c r="E1886" s="11">
        <v>0</v>
      </c>
      <c r="F1886" s="11">
        <v>37976089</v>
      </c>
      <c r="G1886" s="11">
        <v>165488794</v>
      </c>
      <c r="H18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6" s="10">
        <f>VALUE(IFERROR(MID(Table1[شرح],11,FIND("سهم",Table1[شرح])-11),0))</f>
        <v>1000</v>
      </c>
      <c r="J1886" s="10" t="str">
        <f>IFERROR(MID(Table1[شرح],FIND("سهم",Table1[شرح])+4,FIND("به نرخ",Table1[شرح])-FIND("سهم",Table1[شرح])-5),"")</f>
        <v>پخش هجرت(هجرت1)</v>
      </c>
      <c r="K1886" s="10" t="str">
        <f>CHOOSE(MID(Table1[تاریخ],6,2),"فروردین","اردیبهشت","خرداد","تیر","مرداد","شهریور","مهر","آبان","آذر","دی","بهمن","اسفند")</f>
        <v>اسفند</v>
      </c>
      <c r="L1886" s="10" t="str">
        <f>LEFT(Table1[[#All],[تاریخ]],4)</f>
        <v>1398</v>
      </c>
      <c r="M1886" s="13" t="str">
        <f>Table1[سال]&amp;"-"&amp;Table1[ماه]</f>
        <v>1398-اسفند</v>
      </c>
      <c r="N1886" s="9"/>
    </row>
    <row r="1887" spans="1:14" ht="15.75" x14ac:dyDescent="0.25">
      <c r="A1887" s="17" t="str">
        <f>IF(AND(C1887&gt;='گزارش روزانه'!$F$2,C1887&lt;='گزارش روزانه'!$F$4,J1887='گزارش روزانه'!$D$6),MAX($A$1:A1886)+1,"")</f>
        <v/>
      </c>
      <c r="B1887" s="10">
        <v>1886</v>
      </c>
      <c r="C1887" s="10" t="s">
        <v>948</v>
      </c>
      <c r="D1887" s="10" t="s">
        <v>964</v>
      </c>
      <c r="E1887" s="11">
        <v>0</v>
      </c>
      <c r="F1887" s="11">
        <v>18968247</v>
      </c>
      <c r="G1887" s="11">
        <v>127512705</v>
      </c>
      <c r="H18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7" s="10">
        <f>VALUE(IFERROR(MID(Table1[شرح],11,FIND("سهم",Table1[شرح])-11),0))</f>
        <v>500</v>
      </c>
      <c r="J1887" s="10" t="str">
        <f>IFERROR(MID(Table1[شرح],FIND("سهم",Table1[شرح])+4,FIND("به نرخ",Table1[شرح])-FIND("سهم",Table1[شرح])-5),"")</f>
        <v>پخش هجرت(هجرت1)</v>
      </c>
      <c r="K1887" s="10" t="str">
        <f>CHOOSE(MID(Table1[تاریخ],6,2),"فروردین","اردیبهشت","خرداد","تیر","مرداد","شهریور","مهر","آبان","آذر","دی","بهمن","اسفند")</f>
        <v>اسفند</v>
      </c>
      <c r="L1887" s="10" t="str">
        <f>LEFT(Table1[[#All],[تاریخ]],4)</f>
        <v>1398</v>
      </c>
      <c r="M1887" s="13" t="str">
        <f>Table1[سال]&amp;"-"&amp;Table1[ماه]</f>
        <v>1398-اسفند</v>
      </c>
      <c r="N1887" s="9"/>
    </row>
    <row r="1888" spans="1:14" ht="15.75" x14ac:dyDescent="0.25">
      <c r="A1888" s="17" t="str">
        <f>IF(AND(C1888&gt;='گزارش روزانه'!$F$2,C1888&lt;='گزارش روزانه'!$F$4,J1888='گزارش روزانه'!$D$6),MAX($A$1:A1887)+1,"")</f>
        <v/>
      </c>
      <c r="B1888" s="10">
        <v>1887</v>
      </c>
      <c r="C1888" s="10" t="s">
        <v>948</v>
      </c>
      <c r="D1888" s="10" t="s">
        <v>965</v>
      </c>
      <c r="E1888" s="11">
        <v>0</v>
      </c>
      <c r="F1888" s="11">
        <v>108507940</v>
      </c>
      <c r="G1888" s="11">
        <v>108544458</v>
      </c>
      <c r="H18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88" s="10">
        <f>VALUE(IFERROR(MID(Table1[شرح],11,FIND("سهم",Table1[شرح])-11),0))</f>
        <v>2861</v>
      </c>
      <c r="J1888" s="10" t="str">
        <f>IFERROR(MID(Table1[شرح],FIND("سهم",Table1[شرح])+4,FIND("به نرخ",Table1[شرح])-FIND("سهم",Table1[شرح])-5),"")</f>
        <v>پخش هجرت(هجرت1)</v>
      </c>
      <c r="K1888" s="10" t="str">
        <f>CHOOSE(MID(Table1[تاریخ],6,2),"فروردین","اردیبهشت","خرداد","تیر","مرداد","شهریور","مهر","آبان","آذر","دی","بهمن","اسفند")</f>
        <v>اسفند</v>
      </c>
      <c r="L1888" s="10" t="str">
        <f>LEFT(Table1[[#All],[تاریخ]],4)</f>
        <v>1398</v>
      </c>
      <c r="M1888" s="13" t="str">
        <f>Table1[سال]&amp;"-"&amp;Table1[ماه]</f>
        <v>1398-اسفند</v>
      </c>
      <c r="N1888" s="9"/>
    </row>
    <row r="1889" spans="1:14" ht="15.75" x14ac:dyDescent="0.25">
      <c r="A1889" s="17" t="str">
        <f>IF(AND(C1889&gt;='گزارش روزانه'!$F$2,C1889&lt;='گزارش روزانه'!$F$4,J1889='گزارش روزانه'!$D$6),MAX($A$1:A1888)+1,"")</f>
        <v/>
      </c>
      <c r="B1889" s="10">
        <v>1888</v>
      </c>
      <c r="C1889" s="10" t="s">
        <v>946</v>
      </c>
      <c r="D1889" s="10" t="s">
        <v>947</v>
      </c>
      <c r="E1889" s="11">
        <v>0</v>
      </c>
      <c r="F1889" s="11">
        <v>7680329</v>
      </c>
      <c r="G1889" s="11">
        <v>7719307</v>
      </c>
      <c r="H18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1889" s="10">
        <f>VALUE(IFERROR(MID(Table1[شرح],11,FIND("سهم",Table1[شرح])-11),0))</f>
        <v>0</v>
      </c>
      <c r="J1889" s="10" t="str">
        <f>IFERROR(MID(Table1[شرح],FIND("سهم",Table1[شرح])+4,FIND("به نرخ",Table1[شرح])-FIND("سهم",Table1[شرح])-5),"")</f>
        <v/>
      </c>
      <c r="K1889" s="10" t="str">
        <f>CHOOSE(MID(Table1[تاریخ],6,2),"فروردین","اردیبهشت","خرداد","تیر","مرداد","شهریور","مهر","آبان","آذر","دی","بهمن","اسفند")</f>
        <v>اسفند</v>
      </c>
      <c r="L1889" s="10" t="str">
        <f>LEFT(Table1[[#All],[تاریخ]],4)</f>
        <v>1398</v>
      </c>
      <c r="M1889" s="13" t="str">
        <f>Table1[سال]&amp;"-"&amp;Table1[ماه]</f>
        <v>1398-اسفند</v>
      </c>
      <c r="N1889" s="9"/>
    </row>
    <row r="1890" spans="1:14" ht="15.75" x14ac:dyDescent="0.25">
      <c r="A1890" s="17" t="str">
        <f>IF(AND(C1890&gt;='گزارش روزانه'!$F$2,C1890&lt;='گزارش روزانه'!$F$4,J1890='گزارش روزانه'!$D$6),MAX($A$1:A1889)+1,"")</f>
        <v/>
      </c>
      <c r="B1890" s="10">
        <v>1889</v>
      </c>
      <c r="C1890" s="10" t="s">
        <v>941</v>
      </c>
      <c r="D1890" s="10" t="s">
        <v>942</v>
      </c>
      <c r="E1890" s="11">
        <v>32321073</v>
      </c>
      <c r="F1890" s="11">
        <v>0</v>
      </c>
      <c r="G1890" s="11">
        <v>-24957804</v>
      </c>
      <c r="H18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90" s="10">
        <f>VALUE(IFERROR(MID(Table1[شرح],11,FIND("سهم",Table1[شرح])-11),0))</f>
        <v>390</v>
      </c>
      <c r="J1890" s="10" t="str">
        <f>IFERROR(MID(Table1[شرح],FIND("سهم",Table1[شرح])+4,FIND("به نرخ",Table1[شرح])-FIND("سهم",Table1[شرح])-5),"")</f>
        <v>کلر پارس(کلر1)</v>
      </c>
      <c r="K1890" s="10" t="str">
        <f>CHOOSE(MID(Table1[تاریخ],6,2),"فروردین","اردیبهشت","خرداد","تیر","مرداد","شهریور","مهر","آبان","آذر","دی","بهمن","اسفند")</f>
        <v>فروردین</v>
      </c>
      <c r="L1890" s="10" t="str">
        <f>LEFT(Table1[[#All],[تاریخ]],4)</f>
        <v>1399</v>
      </c>
      <c r="M1890" s="13" t="str">
        <f>Table1[سال]&amp;"-"&amp;Table1[ماه]</f>
        <v>1399-فروردین</v>
      </c>
      <c r="N1890" s="9"/>
    </row>
    <row r="1891" spans="1:14" ht="15.75" x14ac:dyDescent="0.25">
      <c r="A1891" s="17" t="str">
        <f>IF(AND(C1891&gt;='گزارش روزانه'!$F$2,C1891&lt;='گزارش روزانه'!$F$4,J1891='گزارش روزانه'!$D$6),MAX($A$1:A1890)+1,"")</f>
        <v/>
      </c>
      <c r="B1891" s="10">
        <v>1890</v>
      </c>
      <c r="C1891" s="10" t="s">
        <v>941</v>
      </c>
      <c r="D1891" s="10" t="s">
        <v>943</v>
      </c>
      <c r="E1891" s="11">
        <v>273562056</v>
      </c>
      <c r="F1891" s="11">
        <v>0</v>
      </c>
      <c r="G1891" s="11">
        <v>7363269</v>
      </c>
      <c r="H18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91" s="10">
        <f>VALUE(IFERROR(MID(Table1[شرح],11,FIND("سهم",Table1[شرح])-11),0))</f>
        <v>3317</v>
      </c>
      <c r="J1891" s="10" t="str">
        <f>IFERROR(MID(Table1[شرح],FIND("سهم",Table1[شرح])+4,FIND("به نرخ",Table1[شرح])-FIND("سهم",Table1[شرح])-5),"")</f>
        <v>کلر پارس(کلر1)</v>
      </c>
      <c r="K1891" s="10" t="str">
        <f>CHOOSE(MID(Table1[تاریخ],6,2),"فروردین","اردیبهشت","خرداد","تیر","مرداد","شهریور","مهر","آبان","آذر","دی","بهمن","اسفند")</f>
        <v>فروردین</v>
      </c>
      <c r="L1891" s="10" t="str">
        <f>LEFT(Table1[[#All],[تاریخ]],4)</f>
        <v>1399</v>
      </c>
      <c r="M1891" s="13" t="str">
        <f>Table1[سال]&amp;"-"&amp;Table1[ماه]</f>
        <v>1399-فروردین</v>
      </c>
      <c r="N1891" s="9"/>
    </row>
    <row r="1892" spans="1:14" ht="15.75" x14ac:dyDescent="0.25">
      <c r="A1892" s="17" t="str">
        <f>IF(AND(C1892&gt;='گزارش روزانه'!$F$2,C1892&lt;='گزارش روزانه'!$F$4,J1892='گزارش روزانه'!$D$6),MAX($A$1:A1891)+1,"")</f>
        <v/>
      </c>
      <c r="B1892" s="10">
        <v>1891</v>
      </c>
      <c r="C1892" s="10" t="s">
        <v>941</v>
      </c>
      <c r="D1892" s="10" t="s">
        <v>944</v>
      </c>
      <c r="E1892" s="11">
        <v>0</v>
      </c>
      <c r="F1892" s="11">
        <v>66243768</v>
      </c>
      <c r="G1892" s="11">
        <v>280925325</v>
      </c>
      <c r="H18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92" s="10">
        <f>VALUE(IFERROR(MID(Table1[شرح],11,FIND("سهم",Table1[شرح])-11),0))</f>
        <v>16000</v>
      </c>
      <c r="J1892" s="10" t="str">
        <f>IFERROR(MID(Table1[شرح],FIND("سهم",Table1[شرح])+4,FIND("به نرخ",Table1[شرح])-FIND("سهم",Table1[شرح])-5),"")</f>
        <v>لیزینگ رایان سایپا(ولساپا1)</v>
      </c>
      <c r="K1892" s="10" t="str">
        <f>CHOOSE(MID(Table1[تاریخ],6,2),"فروردین","اردیبهشت","خرداد","تیر","مرداد","شهریور","مهر","آبان","آذر","دی","بهمن","اسفند")</f>
        <v>فروردین</v>
      </c>
      <c r="L1892" s="10" t="str">
        <f>LEFT(Table1[[#All],[تاریخ]],4)</f>
        <v>1399</v>
      </c>
      <c r="M1892" s="13" t="str">
        <f>Table1[سال]&amp;"-"&amp;Table1[ماه]</f>
        <v>1399-فروردین</v>
      </c>
      <c r="N1892" s="9"/>
    </row>
    <row r="1893" spans="1:14" ht="15.75" x14ac:dyDescent="0.25">
      <c r="A1893" s="17" t="str">
        <f>IF(AND(C1893&gt;='گزارش روزانه'!$F$2,C1893&lt;='گزارش روزانه'!$F$4,J1893='گزارش روزانه'!$D$6),MAX($A$1:A1892)+1,"")</f>
        <v/>
      </c>
      <c r="B1893" s="10">
        <v>1892</v>
      </c>
      <c r="C1893" s="10" t="s">
        <v>941</v>
      </c>
      <c r="D1893" s="10" t="s">
        <v>945</v>
      </c>
      <c r="E1893" s="11">
        <v>0</v>
      </c>
      <c r="F1893" s="11">
        <v>206962250</v>
      </c>
      <c r="G1893" s="11">
        <v>214681557</v>
      </c>
      <c r="H18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93" s="10">
        <f>VALUE(IFERROR(MID(Table1[شرح],11,FIND("سهم",Table1[شرح])-11),0))</f>
        <v>50000</v>
      </c>
      <c r="J1893" s="10" t="str">
        <f>IFERROR(MID(Table1[شرح],FIND("سهم",Table1[شرح])+4,FIND("به نرخ",Table1[شرح])-FIND("سهم",Table1[شرح])-5),"")</f>
        <v>لیزینگ رایان سایپا(ولساپا1)</v>
      </c>
      <c r="K1893" s="10" t="str">
        <f>CHOOSE(MID(Table1[تاریخ],6,2),"فروردین","اردیبهشت","خرداد","تیر","مرداد","شهریور","مهر","آبان","آذر","دی","بهمن","اسفند")</f>
        <v>فروردین</v>
      </c>
      <c r="L1893" s="10" t="str">
        <f>LEFT(Table1[[#All],[تاریخ]],4)</f>
        <v>1399</v>
      </c>
      <c r="M1893" s="13" t="str">
        <f>Table1[سال]&amp;"-"&amp;Table1[ماه]</f>
        <v>1399-فروردین</v>
      </c>
      <c r="N1893" s="9"/>
    </row>
    <row r="1894" spans="1:14" ht="15.75" x14ac:dyDescent="0.25">
      <c r="A1894" s="17" t="str">
        <f>IF(AND(C1894&gt;='گزارش روزانه'!$F$2,C1894&lt;='گزارش روزانه'!$F$4,J1894='گزارش روزانه'!$D$6),MAX($A$1:A1893)+1,"")</f>
        <v/>
      </c>
      <c r="B1894" s="10">
        <v>1893</v>
      </c>
      <c r="C1894" s="10" t="s">
        <v>939</v>
      </c>
      <c r="D1894" s="10" t="s">
        <v>940</v>
      </c>
      <c r="E1894" s="11">
        <v>0</v>
      </c>
      <c r="F1894" s="11">
        <v>25000000</v>
      </c>
      <c r="G1894" s="11">
        <v>42196</v>
      </c>
      <c r="H18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894" s="10">
        <f>VALUE(IFERROR(MID(Table1[شرح],11,FIND("سهم",Table1[شرح])-11),0))</f>
        <v>0</v>
      </c>
      <c r="J1894" s="10" t="str">
        <f>IFERROR(MID(Table1[شرح],FIND("سهم",Table1[شرح])+4,FIND("به نرخ",Table1[شرح])-FIND("سهم",Table1[شرح])-5),"")</f>
        <v/>
      </c>
      <c r="K1894" s="10" t="str">
        <f>CHOOSE(MID(Table1[تاریخ],6,2),"فروردین","اردیبهشت","خرداد","تیر","مرداد","شهریور","مهر","آبان","آذر","دی","بهمن","اسفند")</f>
        <v>فروردین</v>
      </c>
      <c r="L1894" s="10" t="str">
        <f>LEFT(Table1[[#All],[تاریخ]],4)</f>
        <v>1399</v>
      </c>
      <c r="M1894" s="13" t="str">
        <f>Table1[سال]&amp;"-"&amp;Table1[ماه]</f>
        <v>1399-فروردین</v>
      </c>
      <c r="N1894" s="9"/>
    </row>
    <row r="1895" spans="1:14" ht="15.75" x14ac:dyDescent="0.25">
      <c r="A1895" s="17" t="str">
        <f>IF(AND(C1895&gt;='گزارش روزانه'!$F$2,C1895&lt;='گزارش روزانه'!$F$4,J1895='گزارش روزانه'!$D$6),MAX($A$1:A1894)+1,"")</f>
        <v/>
      </c>
      <c r="B1895" s="10">
        <v>1894</v>
      </c>
      <c r="C1895" s="10" t="s">
        <v>933</v>
      </c>
      <c r="D1895" s="10" t="s">
        <v>934</v>
      </c>
      <c r="E1895" s="11">
        <v>590303864</v>
      </c>
      <c r="F1895" s="11">
        <v>0</v>
      </c>
      <c r="G1895" s="11">
        <v>1219889</v>
      </c>
      <c r="H18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895" s="10">
        <f>VALUE(IFERROR(MID(Table1[شرح],11,FIND("سهم",Table1[شرح])-11),0))</f>
        <v>6770</v>
      </c>
      <c r="J1895" s="10" t="str">
        <f>IFERROR(MID(Table1[شرح],FIND("سهم",Table1[شرح])+4,FIND("به نرخ",Table1[شرح])-FIND("سهم",Table1[شرح])-5),"")</f>
        <v>کلر پارس(کلر1)</v>
      </c>
      <c r="K1895" s="10" t="str">
        <f>CHOOSE(MID(Table1[تاریخ],6,2),"فروردین","اردیبهشت","خرداد","تیر","مرداد","شهریور","مهر","آبان","آذر","دی","بهمن","اسفند")</f>
        <v>فروردین</v>
      </c>
      <c r="L1895" s="10" t="str">
        <f>LEFT(Table1[[#All],[تاریخ]],4)</f>
        <v>1399</v>
      </c>
      <c r="M1895" s="13" t="str">
        <f>Table1[سال]&amp;"-"&amp;Table1[ماه]</f>
        <v>1399-فروردین</v>
      </c>
      <c r="N1895" s="9"/>
    </row>
    <row r="1896" spans="1:14" ht="15.75" x14ac:dyDescent="0.25">
      <c r="A1896" s="17" t="str">
        <f>IF(AND(C1896&gt;='گزارش روزانه'!$F$2,C1896&lt;='گزارش روزانه'!$F$4,J1896='گزارش روزانه'!$D$6),MAX($A$1:A1895)+1,"")</f>
        <v/>
      </c>
      <c r="B1896" s="10">
        <v>1895</v>
      </c>
      <c r="C1896" s="10" t="s">
        <v>933</v>
      </c>
      <c r="D1896" s="10" t="s">
        <v>935</v>
      </c>
      <c r="E1896" s="11">
        <v>0</v>
      </c>
      <c r="F1896" s="11">
        <v>58713507</v>
      </c>
      <c r="G1896" s="11">
        <v>591523753</v>
      </c>
      <c r="H18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96" s="10">
        <f>VALUE(IFERROR(MID(Table1[شرح],11,FIND("سهم",Table1[شرح])-11),0))</f>
        <v>5947</v>
      </c>
      <c r="J1896" s="10" t="str">
        <f>IFERROR(MID(Table1[شرح],FIND("سهم",Table1[شرح])+4,FIND("به نرخ",Table1[شرح])-FIND("سهم",Table1[شرح])-5),"")</f>
        <v>معدنی و صنعتی گل گهر(کگل1)</v>
      </c>
      <c r="K1896" s="10" t="str">
        <f>CHOOSE(MID(Table1[تاریخ],6,2),"فروردین","اردیبهشت","خرداد","تیر","مرداد","شهریور","مهر","آبان","آذر","دی","بهمن","اسفند")</f>
        <v>فروردین</v>
      </c>
      <c r="L1896" s="10" t="str">
        <f>LEFT(Table1[[#All],[تاریخ]],4)</f>
        <v>1399</v>
      </c>
      <c r="M1896" s="13" t="str">
        <f>Table1[سال]&amp;"-"&amp;Table1[ماه]</f>
        <v>1399-فروردین</v>
      </c>
      <c r="N1896" s="9"/>
    </row>
    <row r="1897" spans="1:14" ht="15.75" x14ac:dyDescent="0.25">
      <c r="A1897" s="17" t="str">
        <f>IF(AND(C1897&gt;='گزارش روزانه'!$F$2,C1897&lt;='گزارش روزانه'!$F$4,J1897='گزارش روزانه'!$D$6),MAX($A$1:A1896)+1,"")</f>
        <v/>
      </c>
      <c r="B1897" s="10">
        <v>1896</v>
      </c>
      <c r="C1897" s="10" t="s">
        <v>933</v>
      </c>
      <c r="D1897" s="10" t="s">
        <v>936</v>
      </c>
      <c r="E1897" s="11">
        <v>0</v>
      </c>
      <c r="F1897" s="11">
        <v>55259923</v>
      </c>
      <c r="G1897" s="11">
        <v>532810246</v>
      </c>
      <c r="H18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97" s="10">
        <f>VALUE(IFERROR(MID(Table1[شرح],11,FIND("سهم",Table1[شرح])-11),0))</f>
        <v>5600</v>
      </c>
      <c r="J1897" s="10" t="str">
        <f>IFERROR(MID(Table1[شرح],FIND("سهم",Table1[شرح])+4,FIND("به نرخ",Table1[شرح])-FIND("سهم",Table1[شرح])-5),"")</f>
        <v>معدنی و صنعتی گل گهر(کگل1)</v>
      </c>
      <c r="K1897" s="10" t="str">
        <f>CHOOSE(MID(Table1[تاریخ],6,2),"فروردین","اردیبهشت","خرداد","تیر","مرداد","شهریور","مهر","آبان","آذر","دی","بهمن","اسفند")</f>
        <v>فروردین</v>
      </c>
      <c r="L1897" s="10" t="str">
        <f>LEFT(Table1[[#All],[تاریخ]],4)</f>
        <v>1399</v>
      </c>
      <c r="M1897" s="13" t="str">
        <f>Table1[سال]&amp;"-"&amp;Table1[ماه]</f>
        <v>1399-فروردین</v>
      </c>
      <c r="N1897" s="9"/>
    </row>
    <row r="1898" spans="1:14" ht="15.75" x14ac:dyDescent="0.25">
      <c r="A1898" s="17" t="str">
        <f>IF(AND(C1898&gt;='گزارش روزانه'!$F$2,C1898&lt;='گزارش روزانه'!$F$4,J1898='گزارش روزانه'!$D$6),MAX($A$1:A1897)+1,"")</f>
        <v/>
      </c>
      <c r="B1898" s="10">
        <v>1897</v>
      </c>
      <c r="C1898" s="10" t="s">
        <v>933</v>
      </c>
      <c r="D1898" s="10" t="s">
        <v>937</v>
      </c>
      <c r="E1898" s="11">
        <v>0</v>
      </c>
      <c r="F1898" s="11">
        <v>4519021</v>
      </c>
      <c r="G1898" s="11">
        <v>477550323</v>
      </c>
      <c r="H18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98" s="10">
        <f>VALUE(IFERROR(MID(Table1[شرح],11,FIND("سهم",Table1[شرح])-11),0))</f>
        <v>458</v>
      </c>
      <c r="J1898" s="10" t="str">
        <f>IFERROR(MID(Table1[شرح],FIND("سهم",Table1[شرح])+4,FIND("به نرخ",Table1[شرح])-FIND("سهم",Table1[شرح])-5),"")</f>
        <v>معدنی و صنعتی گل گهر(کگل1)</v>
      </c>
      <c r="K1898" s="10" t="str">
        <f>CHOOSE(MID(Table1[تاریخ],6,2),"فروردین","اردیبهشت","خرداد","تیر","مرداد","شهریور","مهر","آبان","آذر","دی","بهمن","اسفند")</f>
        <v>فروردین</v>
      </c>
      <c r="L1898" s="10" t="str">
        <f>LEFT(Table1[[#All],[تاریخ]],4)</f>
        <v>1399</v>
      </c>
      <c r="M1898" s="13" t="str">
        <f>Table1[سال]&amp;"-"&amp;Table1[ماه]</f>
        <v>1399-فروردین</v>
      </c>
      <c r="N1898" s="9"/>
    </row>
    <row r="1899" spans="1:14" ht="15.75" x14ac:dyDescent="0.25">
      <c r="A1899" s="17" t="str">
        <f>IF(AND(C1899&gt;='گزارش روزانه'!$F$2,C1899&lt;='گزارش روزانه'!$F$4,J1899='گزارش روزانه'!$D$6),MAX($A$1:A1898)+1,"")</f>
        <v/>
      </c>
      <c r="B1899" s="10">
        <v>1898</v>
      </c>
      <c r="C1899" s="10" t="s">
        <v>933</v>
      </c>
      <c r="D1899" s="10" t="s">
        <v>938</v>
      </c>
      <c r="E1899" s="11">
        <v>0</v>
      </c>
      <c r="F1899" s="11">
        <v>472989106</v>
      </c>
      <c r="G1899" s="11">
        <v>473031302</v>
      </c>
      <c r="H18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899" s="10">
        <f>VALUE(IFERROR(MID(Table1[شرح],11,FIND("سهم",Table1[شرح])-11),0))</f>
        <v>47942</v>
      </c>
      <c r="J1899" s="10" t="str">
        <f>IFERROR(MID(Table1[شرح],FIND("سهم",Table1[شرح])+4,FIND("به نرخ",Table1[شرح])-FIND("سهم",Table1[شرح])-5),"")</f>
        <v>معدنی و صنعتی گل گهر(کگل1)</v>
      </c>
      <c r="K1899" s="10" t="str">
        <f>CHOOSE(MID(Table1[تاریخ],6,2),"فروردین","اردیبهشت","خرداد","تیر","مرداد","شهریور","مهر","آبان","آذر","دی","بهمن","اسفند")</f>
        <v>فروردین</v>
      </c>
      <c r="L1899" s="10" t="str">
        <f>LEFT(Table1[[#All],[تاریخ]],4)</f>
        <v>1399</v>
      </c>
      <c r="M1899" s="13" t="str">
        <f>Table1[سال]&amp;"-"&amp;Table1[ماه]</f>
        <v>1399-فروردین</v>
      </c>
      <c r="N1899" s="9"/>
    </row>
    <row r="1900" spans="1:14" ht="15.75" x14ac:dyDescent="0.25">
      <c r="A1900" s="17" t="str">
        <f>IF(AND(C1900&gt;='گزارش روزانه'!$F$2,C1900&lt;='گزارش روزانه'!$F$4,J1900='گزارش روزانه'!$D$6),MAX($A$1:A1899)+1,"")</f>
        <v/>
      </c>
      <c r="B1900" s="10">
        <v>1899</v>
      </c>
      <c r="C1900" s="10" t="s">
        <v>921</v>
      </c>
      <c r="D1900" s="10" t="s">
        <v>922</v>
      </c>
      <c r="E1900" s="11">
        <v>1168793</v>
      </c>
      <c r="F1900" s="11">
        <v>0</v>
      </c>
      <c r="G1900" s="11">
        <v>14272</v>
      </c>
      <c r="H19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00" s="10">
        <f>VALUE(IFERROR(MID(Table1[شرح],11,FIND("سهم",Table1[شرح])-11),0))</f>
        <v>13</v>
      </c>
      <c r="J1900" s="10" t="str">
        <f>IFERROR(MID(Table1[شرح],FIND("سهم",Table1[شرح])+4,FIND("به نرخ",Table1[شرح])-FIND("سهم",Table1[شرح])-5),"")</f>
        <v>کلر پارس(کلر1)</v>
      </c>
      <c r="K1900" s="10" t="str">
        <f>CHOOSE(MID(Table1[تاریخ],6,2),"فروردین","اردیبهشت","خرداد","تیر","مرداد","شهریور","مهر","آبان","آذر","دی","بهمن","اسفند")</f>
        <v>فروردین</v>
      </c>
      <c r="L1900" s="10" t="str">
        <f>LEFT(Table1[[#All],[تاریخ]],4)</f>
        <v>1399</v>
      </c>
      <c r="M1900" s="13" t="str">
        <f>Table1[سال]&amp;"-"&amp;Table1[ماه]</f>
        <v>1399-فروردین</v>
      </c>
      <c r="N1900" s="9"/>
    </row>
    <row r="1901" spans="1:14" ht="15.75" x14ac:dyDescent="0.25">
      <c r="A1901" s="17" t="str">
        <f>IF(AND(C1901&gt;='گزارش روزانه'!$F$2,C1901&lt;='گزارش روزانه'!$F$4,J1901='گزارش روزانه'!$D$6),MAX($A$1:A1900)+1,"")</f>
        <v/>
      </c>
      <c r="B1901" s="10">
        <v>1900</v>
      </c>
      <c r="C1901" s="10" t="s">
        <v>921</v>
      </c>
      <c r="D1901" s="10" t="s">
        <v>923</v>
      </c>
      <c r="E1901" s="11">
        <v>106401277</v>
      </c>
      <c r="F1901" s="11">
        <v>0</v>
      </c>
      <c r="G1901" s="11">
        <v>1183065</v>
      </c>
      <c r="H19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01" s="10">
        <f>VALUE(IFERROR(MID(Table1[شرح],11,FIND("سهم",Table1[شرح])-11),0))</f>
        <v>36600</v>
      </c>
      <c r="J1901" s="10" t="str">
        <f>IFERROR(MID(Table1[شرح],FIND("سهم",Table1[شرح])+4,FIND("به نرخ",Table1[شرح])-FIND("سهم",Table1[شرح])-5),"")</f>
        <v>سهامی ذوب آهن اصفهان(ذوب1)</v>
      </c>
      <c r="K1901" s="10" t="str">
        <f>CHOOSE(MID(Table1[تاریخ],6,2),"فروردین","اردیبهشت","خرداد","تیر","مرداد","شهریور","مهر","آبان","آذر","دی","بهمن","اسفند")</f>
        <v>فروردین</v>
      </c>
      <c r="L1901" s="10" t="str">
        <f>LEFT(Table1[[#All],[تاریخ]],4)</f>
        <v>1399</v>
      </c>
      <c r="M1901" s="13" t="str">
        <f>Table1[سال]&amp;"-"&amp;Table1[ماه]</f>
        <v>1399-فروردین</v>
      </c>
      <c r="N1901" s="9"/>
    </row>
    <row r="1902" spans="1:14" ht="15.75" x14ac:dyDescent="0.25">
      <c r="A1902" s="17" t="str">
        <f>IF(AND(C1902&gt;='گزارش روزانه'!$F$2,C1902&lt;='گزارش روزانه'!$F$4,J1902='گزارش روزانه'!$D$6),MAX($A$1:A1901)+1,"")</f>
        <v/>
      </c>
      <c r="B1902" s="10">
        <v>1901</v>
      </c>
      <c r="C1902" s="10" t="s">
        <v>921</v>
      </c>
      <c r="D1902" s="10" t="s">
        <v>924</v>
      </c>
      <c r="E1902" s="11">
        <v>11098520</v>
      </c>
      <c r="F1902" s="11">
        <v>0</v>
      </c>
      <c r="G1902" s="11">
        <v>107584342</v>
      </c>
      <c r="H19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02" s="10">
        <f>VALUE(IFERROR(MID(Table1[شرح],11,FIND("سهم",Table1[شرح])-11),0))</f>
        <v>3819</v>
      </c>
      <c r="J1902" s="10" t="str">
        <f>IFERROR(MID(Table1[شرح],FIND("سهم",Table1[شرح])+4,FIND("به نرخ",Table1[شرح])-FIND("سهم",Table1[شرح])-5),"")</f>
        <v>سهامی ذوب آهن اصفهان(ذوب1)</v>
      </c>
      <c r="K1902" s="10" t="str">
        <f>CHOOSE(MID(Table1[تاریخ],6,2),"فروردین","اردیبهشت","خرداد","تیر","مرداد","شهریور","مهر","آبان","آذر","دی","بهمن","اسفند")</f>
        <v>فروردین</v>
      </c>
      <c r="L1902" s="10" t="str">
        <f>LEFT(Table1[[#All],[تاریخ]],4)</f>
        <v>1399</v>
      </c>
      <c r="M1902" s="13" t="str">
        <f>Table1[سال]&amp;"-"&amp;Table1[ماه]</f>
        <v>1399-فروردین</v>
      </c>
      <c r="N1902" s="9"/>
    </row>
    <row r="1903" spans="1:14" ht="15.75" x14ac:dyDescent="0.25">
      <c r="A1903" s="17" t="str">
        <f>IF(AND(C1903&gt;='گزارش روزانه'!$F$2,C1903&lt;='گزارش روزانه'!$F$4,J1903='گزارش روزانه'!$D$6),MAX($A$1:A1902)+1,"")</f>
        <v/>
      </c>
      <c r="B1903" s="10">
        <v>1902</v>
      </c>
      <c r="C1903" s="10" t="s">
        <v>921</v>
      </c>
      <c r="D1903" s="10" t="s">
        <v>925</v>
      </c>
      <c r="E1903" s="11">
        <v>52681307</v>
      </c>
      <c r="F1903" s="11">
        <v>0</v>
      </c>
      <c r="G1903" s="11">
        <v>118682862</v>
      </c>
      <c r="H19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03" s="10">
        <f>VALUE(IFERROR(MID(Table1[شرح],11,FIND("سهم",Table1[شرح])-11),0))</f>
        <v>1670</v>
      </c>
      <c r="J1903" s="10" t="str">
        <f>IFERROR(MID(Table1[شرح],FIND("سهم",Table1[شرح])+4,FIND("به نرخ",Table1[شرح])-FIND("سهم",Table1[شرح])-5),"")</f>
        <v>سرامیک های صنعتی اردکان(کسرا1)</v>
      </c>
      <c r="K1903" s="10" t="str">
        <f>CHOOSE(MID(Table1[تاریخ],6,2),"فروردین","اردیبهشت","خرداد","تیر","مرداد","شهریور","مهر","آبان","آذر","دی","بهمن","اسفند")</f>
        <v>فروردین</v>
      </c>
      <c r="L1903" s="10" t="str">
        <f>LEFT(Table1[[#All],[تاریخ]],4)</f>
        <v>1399</v>
      </c>
      <c r="M1903" s="13" t="str">
        <f>Table1[سال]&amp;"-"&amp;Table1[ماه]</f>
        <v>1399-فروردین</v>
      </c>
      <c r="N1903" s="9"/>
    </row>
    <row r="1904" spans="1:14" ht="15.75" x14ac:dyDescent="0.25">
      <c r="A1904" s="17" t="str">
        <f>IF(AND(C1904&gt;='گزارش روزانه'!$F$2,C1904&lt;='گزارش روزانه'!$F$4,J1904='گزارش روزانه'!$D$6),MAX($A$1:A1903)+1,"")</f>
        <v/>
      </c>
      <c r="B1904" s="10">
        <v>1903</v>
      </c>
      <c r="C1904" s="10" t="s">
        <v>921</v>
      </c>
      <c r="D1904" s="10" t="s">
        <v>926</v>
      </c>
      <c r="E1904" s="11">
        <v>32702465</v>
      </c>
      <c r="F1904" s="11">
        <v>0</v>
      </c>
      <c r="G1904" s="11">
        <v>171364169</v>
      </c>
      <c r="H19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04" s="10">
        <f>VALUE(IFERROR(MID(Table1[شرح],11,FIND("سهم",Table1[شرح])-11),0))</f>
        <v>1037</v>
      </c>
      <c r="J1904" s="10" t="str">
        <f>IFERROR(MID(Table1[شرح],FIND("سهم",Table1[شرح])+4,FIND("به نرخ",Table1[شرح])-FIND("سهم",Table1[شرح])-5),"")</f>
        <v>سرامیک های صنعتی اردکان(کسرا1)</v>
      </c>
      <c r="K1904" s="10" t="str">
        <f>CHOOSE(MID(Table1[تاریخ],6,2),"فروردین","اردیبهشت","خرداد","تیر","مرداد","شهریور","مهر","آبان","آذر","دی","بهمن","اسفند")</f>
        <v>فروردین</v>
      </c>
      <c r="L1904" s="10" t="str">
        <f>LEFT(Table1[[#All],[تاریخ]],4)</f>
        <v>1399</v>
      </c>
      <c r="M1904" s="13" t="str">
        <f>Table1[سال]&amp;"-"&amp;Table1[ماه]</f>
        <v>1399-فروردین</v>
      </c>
      <c r="N1904" s="9"/>
    </row>
    <row r="1905" spans="1:14" ht="15.75" x14ac:dyDescent="0.25">
      <c r="A1905" s="17" t="str">
        <f>IF(AND(C1905&gt;='گزارش روزانه'!$F$2,C1905&lt;='گزارش روزانه'!$F$4,J1905='گزارش روزانه'!$D$6),MAX($A$1:A1904)+1,"")</f>
        <v/>
      </c>
      <c r="B1905" s="10">
        <v>1904</v>
      </c>
      <c r="C1905" s="10" t="s">
        <v>921</v>
      </c>
      <c r="D1905" s="10" t="s">
        <v>927</v>
      </c>
      <c r="E1905" s="11">
        <v>62287680</v>
      </c>
      <c r="F1905" s="11">
        <v>0</v>
      </c>
      <c r="G1905" s="11">
        <v>204066634</v>
      </c>
      <c r="H19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05" s="10">
        <f>VALUE(IFERROR(MID(Table1[شرح],11,FIND("سهم",Table1[شرح])-11),0))</f>
        <v>2000</v>
      </c>
      <c r="J1905" s="10" t="str">
        <f>IFERROR(MID(Table1[شرح],FIND("سهم",Table1[شرح])+4,FIND("به نرخ",Table1[شرح])-FIND("سهم",Table1[شرح])-5),"")</f>
        <v>سرامیک های صنعتی اردکان(کسرا1)</v>
      </c>
      <c r="K1905" s="10" t="str">
        <f>CHOOSE(MID(Table1[تاریخ],6,2),"فروردین","اردیبهشت","خرداد","تیر","مرداد","شهریور","مهر","آبان","آذر","دی","بهمن","اسفند")</f>
        <v>فروردین</v>
      </c>
      <c r="L1905" s="10" t="str">
        <f>LEFT(Table1[[#All],[تاریخ]],4)</f>
        <v>1399</v>
      </c>
      <c r="M1905" s="13" t="str">
        <f>Table1[سال]&amp;"-"&amp;Table1[ماه]</f>
        <v>1399-فروردین</v>
      </c>
      <c r="N1905" s="9"/>
    </row>
    <row r="1906" spans="1:14" ht="15.75" x14ac:dyDescent="0.25">
      <c r="A1906" s="17" t="str">
        <f>IF(AND(C1906&gt;='گزارش روزانه'!$F$2,C1906&lt;='گزارش روزانه'!$F$4,J1906='گزارش روزانه'!$D$6),MAX($A$1:A1905)+1,"")</f>
        <v/>
      </c>
      <c r="B1906" s="10">
        <v>1905</v>
      </c>
      <c r="C1906" s="10" t="s">
        <v>921</v>
      </c>
      <c r="D1906" s="10" t="s">
        <v>928</v>
      </c>
      <c r="E1906" s="11">
        <v>0</v>
      </c>
      <c r="F1906" s="11">
        <v>169302755</v>
      </c>
      <c r="G1906" s="11">
        <v>266354314</v>
      </c>
      <c r="H19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06" s="10">
        <f>VALUE(IFERROR(MID(Table1[شرح],11,FIND("سهم",Table1[شرح])-11),0))</f>
        <v>3399</v>
      </c>
      <c r="J1906" s="10" t="str">
        <f>IFERROR(MID(Table1[شرح],FIND("سهم",Table1[شرح])+4,FIND("به نرخ",Table1[شرح])-FIND("سهم",Table1[شرح])-5),"")</f>
        <v>توزیع دارو پخش(دتوزیع1)</v>
      </c>
      <c r="K1906" s="10" t="str">
        <f>CHOOSE(MID(Table1[تاریخ],6,2),"فروردین","اردیبهشت","خرداد","تیر","مرداد","شهریور","مهر","آبان","آذر","دی","بهمن","اسفند")</f>
        <v>فروردین</v>
      </c>
      <c r="L1906" s="10" t="str">
        <f>LEFT(Table1[[#All],[تاریخ]],4)</f>
        <v>1399</v>
      </c>
      <c r="M1906" s="13" t="str">
        <f>Table1[سال]&amp;"-"&amp;Table1[ماه]</f>
        <v>1399-فروردین</v>
      </c>
      <c r="N1906" s="9"/>
    </row>
    <row r="1907" spans="1:14" ht="15.75" x14ac:dyDescent="0.25">
      <c r="A1907" s="17" t="str">
        <f>IF(AND(C1907&gt;='گزارش روزانه'!$F$2,C1907&lt;='گزارش روزانه'!$F$4,J1907='گزارش روزانه'!$D$6),MAX($A$1:A1906)+1,"")</f>
        <v/>
      </c>
      <c r="B1907" s="10">
        <v>1906</v>
      </c>
      <c r="C1907" s="10" t="s">
        <v>921</v>
      </c>
      <c r="D1907" s="10" t="s">
        <v>929</v>
      </c>
      <c r="E1907" s="11">
        <v>0</v>
      </c>
      <c r="F1907" s="11">
        <v>5669943</v>
      </c>
      <c r="G1907" s="11">
        <v>97051559</v>
      </c>
      <c r="H19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07" s="10">
        <f>VALUE(IFERROR(MID(Table1[شرح],11,FIND("سهم",Table1[شرح])-11),0))</f>
        <v>114</v>
      </c>
      <c r="J1907" s="10" t="str">
        <f>IFERROR(MID(Table1[شرح],FIND("سهم",Table1[شرح])+4,FIND("به نرخ",Table1[شرح])-FIND("سهم",Table1[شرح])-5),"")</f>
        <v>توزیع دارو پخش(دتوزیع1)</v>
      </c>
      <c r="K1907" s="10" t="str">
        <f>CHOOSE(MID(Table1[تاریخ],6,2),"فروردین","اردیبهشت","خرداد","تیر","مرداد","شهریور","مهر","آبان","آذر","دی","بهمن","اسفند")</f>
        <v>فروردین</v>
      </c>
      <c r="L1907" s="10" t="str">
        <f>LEFT(Table1[[#All],[تاریخ]],4)</f>
        <v>1399</v>
      </c>
      <c r="M1907" s="13" t="str">
        <f>Table1[سال]&amp;"-"&amp;Table1[ماه]</f>
        <v>1399-فروردین</v>
      </c>
      <c r="N1907" s="9"/>
    </row>
    <row r="1908" spans="1:14" ht="15.75" x14ac:dyDescent="0.25">
      <c r="A1908" s="17" t="str">
        <f>IF(AND(C1908&gt;='گزارش روزانه'!$F$2,C1908&lt;='گزارش روزانه'!$F$4,J1908='گزارش روزانه'!$D$6),MAX($A$1:A1907)+1,"")</f>
        <v/>
      </c>
      <c r="B1908" s="10">
        <v>1907</v>
      </c>
      <c r="C1908" s="10" t="s">
        <v>921</v>
      </c>
      <c r="D1908" s="10" t="s">
        <v>930</v>
      </c>
      <c r="E1908" s="11">
        <v>0</v>
      </c>
      <c r="F1908" s="11">
        <v>4772410</v>
      </c>
      <c r="G1908" s="11">
        <v>91381616</v>
      </c>
      <c r="H19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08" s="10">
        <f>VALUE(IFERROR(MID(Table1[شرح],11,FIND("سهم",Table1[شرح])-11),0))</f>
        <v>96</v>
      </c>
      <c r="J1908" s="10" t="str">
        <f>IFERROR(MID(Table1[شرح],FIND("سهم",Table1[شرح])+4,FIND("به نرخ",Table1[شرح])-FIND("سهم",Table1[شرح])-5),"")</f>
        <v>توزیع دارو پخش(دتوزیع1)</v>
      </c>
      <c r="K1908" s="10" t="str">
        <f>CHOOSE(MID(Table1[تاریخ],6,2),"فروردین","اردیبهشت","خرداد","تیر","مرداد","شهریور","مهر","آبان","آذر","دی","بهمن","اسفند")</f>
        <v>فروردین</v>
      </c>
      <c r="L1908" s="10" t="str">
        <f>LEFT(Table1[[#All],[تاریخ]],4)</f>
        <v>1399</v>
      </c>
      <c r="M1908" s="13" t="str">
        <f>Table1[سال]&amp;"-"&amp;Table1[ماه]</f>
        <v>1399-فروردین</v>
      </c>
      <c r="N1908" s="9"/>
    </row>
    <row r="1909" spans="1:14" ht="15.75" x14ac:dyDescent="0.25">
      <c r="A1909" s="17" t="str">
        <f>IF(AND(C1909&gt;='گزارش روزانه'!$F$2,C1909&lt;='گزارش روزانه'!$F$4,J1909='گزارش روزانه'!$D$6),MAX($A$1:A1908)+1,"")</f>
        <v/>
      </c>
      <c r="B1909" s="10">
        <v>1908</v>
      </c>
      <c r="C1909" s="10" t="s">
        <v>921</v>
      </c>
      <c r="D1909" s="10" t="s">
        <v>931</v>
      </c>
      <c r="E1909" s="11">
        <v>0</v>
      </c>
      <c r="F1909" s="11">
        <v>84688763</v>
      </c>
      <c r="G1909" s="11">
        <v>86609206</v>
      </c>
      <c r="H19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09" s="10">
        <f>VALUE(IFERROR(MID(Table1[شرح],11,FIND("سهم",Table1[شرح])-11),0))</f>
        <v>3022</v>
      </c>
      <c r="J1909" s="10" t="str">
        <f>IFERROR(MID(Table1[شرح],FIND("سهم",Table1[شرح])+4,FIND("به نرخ",Table1[شرح])-FIND("سهم",Table1[شرح])-5),"")</f>
        <v>تولید ژلاتین کپسول ایران(دکپسول1)</v>
      </c>
      <c r="K1909" s="10" t="str">
        <f>CHOOSE(MID(Table1[تاریخ],6,2),"فروردین","اردیبهشت","خرداد","تیر","مرداد","شهریور","مهر","آبان","آذر","دی","بهمن","اسفند")</f>
        <v>فروردین</v>
      </c>
      <c r="L1909" s="10" t="str">
        <f>LEFT(Table1[[#All],[تاریخ]],4)</f>
        <v>1399</v>
      </c>
      <c r="M1909" s="13" t="str">
        <f>Table1[سال]&amp;"-"&amp;Table1[ماه]</f>
        <v>1399-فروردین</v>
      </c>
      <c r="N1909" s="9"/>
    </row>
    <row r="1910" spans="1:14" ht="15.75" x14ac:dyDescent="0.25">
      <c r="A1910" s="17" t="str">
        <f>IF(AND(C1910&gt;='گزارش روزانه'!$F$2,C1910&lt;='گزارش روزانه'!$F$4,J1910='گزارش روزانه'!$D$6),MAX($A$1:A1909)+1,"")</f>
        <v/>
      </c>
      <c r="B1910" s="10">
        <v>1909</v>
      </c>
      <c r="C1910" s="10" t="s">
        <v>921</v>
      </c>
      <c r="D1910" s="10" t="s">
        <v>932</v>
      </c>
      <c r="E1910" s="11">
        <v>0</v>
      </c>
      <c r="F1910" s="11">
        <v>700554</v>
      </c>
      <c r="G1910" s="11">
        <v>1920443</v>
      </c>
      <c r="H19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10" s="10">
        <f>VALUE(IFERROR(MID(Table1[شرح],11,FIND("سهم",Table1[شرح])-11),0))</f>
        <v>25</v>
      </c>
      <c r="J1910" s="10" t="str">
        <f>IFERROR(MID(Table1[شرح],FIND("سهم",Table1[شرح])+4,FIND("به نرخ",Table1[شرح])-FIND("سهم",Table1[شرح])-5),"")</f>
        <v>تولید ژلاتین کپسول ایران(دکپسول1)</v>
      </c>
      <c r="K1910" s="10" t="str">
        <f>CHOOSE(MID(Table1[تاریخ],6,2),"فروردین","اردیبهشت","خرداد","تیر","مرداد","شهریور","مهر","آبان","آذر","دی","بهمن","اسفند")</f>
        <v>فروردین</v>
      </c>
      <c r="L1910" s="10" t="str">
        <f>LEFT(Table1[[#All],[تاریخ]],4)</f>
        <v>1399</v>
      </c>
      <c r="M1910" s="13" t="str">
        <f>Table1[سال]&amp;"-"&amp;Table1[ماه]</f>
        <v>1399-فروردین</v>
      </c>
      <c r="N1910" s="9"/>
    </row>
    <row r="1911" spans="1:14" ht="15.75" x14ac:dyDescent="0.25">
      <c r="A1911" s="17" t="str">
        <f>IF(AND(C1911&gt;='گزارش روزانه'!$F$2,C1911&lt;='گزارش روزانه'!$F$4,J1911='گزارش روزانه'!$D$6),MAX($A$1:A1910)+1,"")</f>
        <v/>
      </c>
      <c r="B1911" s="10">
        <v>1910</v>
      </c>
      <c r="C1911" s="10" t="s">
        <v>919</v>
      </c>
      <c r="D1911" s="10" t="s">
        <v>920</v>
      </c>
      <c r="E1911" s="11">
        <v>39760013</v>
      </c>
      <c r="F1911" s="11">
        <v>0</v>
      </c>
      <c r="G1911" s="11">
        <v>-39745741</v>
      </c>
      <c r="H19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1" s="10">
        <f>VALUE(IFERROR(MID(Table1[شرح],11,FIND("سهم",Table1[شرح])-11),0))</f>
        <v>12686</v>
      </c>
      <c r="J1911" s="10" t="str">
        <f>IFERROR(MID(Table1[شرح],FIND("سهم",Table1[شرح])+4,FIND("به نرخ",Table1[شرح])-FIND("سهم",Table1[شرح])-5),"")</f>
        <v>سهامی ذوب آهن اصفهان(ذوب1)</v>
      </c>
      <c r="K1911" s="10" t="str">
        <f>CHOOSE(MID(Table1[تاریخ],6,2),"فروردین","اردیبهشت","خرداد","تیر","مرداد","شهریور","مهر","آبان","آذر","دی","بهمن","اسفند")</f>
        <v>فروردین</v>
      </c>
      <c r="L1911" s="10" t="str">
        <f>LEFT(Table1[[#All],[تاریخ]],4)</f>
        <v>1399</v>
      </c>
      <c r="M1911" s="13" t="str">
        <f>Table1[سال]&amp;"-"&amp;Table1[ماه]</f>
        <v>1399-فروردین</v>
      </c>
      <c r="N1911" s="9"/>
    </row>
    <row r="1912" spans="1:14" ht="15.75" x14ac:dyDescent="0.25">
      <c r="A1912" s="17" t="str">
        <f>IF(AND(C1912&gt;='گزارش روزانه'!$F$2,C1912&lt;='گزارش روزانه'!$F$4,J1912='گزارش روزانه'!$D$6),MAX($A$1:A1911)+1,"")</f>
        <v/>
      </c>
      <c r="B1912" s="10">
        <v>1911</v>
      </c>
      <c r="C1912" s="10" t="s">
        <v>869</v>
      </c>
      <c r="D1912" s="10" t="s">
        <v>870</v>
      </c>
      <c r="E1912" s="11">
        <v>11779213</v>
      </c>
      <c r="F1912" s="11">
        <v>0</v>
      </c>
      <c r="G1912" s="11">
        <v>31749</v>
      </c>
      <c r="H19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2" s="10">
        <f>VALUE(IFERROR(MID(Table1[شرح],11,FIND("سهم",Table1[شرح])-11),0))</f>
        <v>140</v>
      </c>
      <c r="J1912" s="10" t="str">
        <f>IFERROR(MID(Table1[شرح],FIND("سهم",Table1[شرح])+4,FIND("به نرخ",Table1[شرح])-FIND("سهم",Table1[شرح])-5),"")</f>
        <v>فرابورس ایران(فرابورس1)</v>
      </c>
      <c r="K1912" s="10" t="str">
        <f>CHOOSE(MID(Table1[تاریخ],6,2),"فروردین","اردیبهشت","خرداد","تیر","مرداد","شهریور","مهر","آبان","آذر","دی","بهمن","اسفند")</f>
        <v>فروردین</v>
      </c>
      <c r="L1912" s="10" t="str">
        <f>LEFT(Table1[[#All],[تاریخ]],4)</f>
        <v>1399</v>
      </c>
      <c r="M1912" s="13" t="str">
        <f>Table1[سال]&amp;"-"&amp;Table1[ماه]</f>
        <v>1399-فروردین</v>
      </c>
      <c r="N1912" s="9"/>
    </row>
    <row r="1913" spans="1:14" ht="15.75" x14ac:dyDescent="0.25">
      <c r="A1913" s="17" t="str">
        <f>IF(AND(C1913&gt;='گزارش روزانه'!$F$2,C1913&lt;='گزارش روزانه'!$F$4,J1913='گزارش روزانه'!$D$6),MAX($A$1:A1912)+1,"")</f>
        <v/>
      </c>
      <c r="B1913" s="10">
        <v>1912</v>
      </c>
      <c r="C1913" s="10" t="s">
        <v>869</v>
      </c>
      <c r="D1913" s="10" t="s">
        <v>871</v>
      </c>
      <c r="E1913" s="11">
        <v>105100979</v>
      </c>
      <c r="F1913" s="11">
        <v>0</v>
      </c>
      <c r="G1913" s="11">
        <v>11810962</v>
      </c>
      <c r="H19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3" s="10">
        <f>VALUE(IFERROR(MID(Table1[شرح],11,FIND("سهم",Table1[شرح])-11),0))</f>
        <v>3820</v>
      </c>
      <c r="J1913" s="10" t="str">
        <f>IFERROR(MID(Table1[شرح],FIND("سهم",Table1[شرح])+4,FIND("به نرخ",Table1[شرح])-FIND("سهم",Table1[شرح])-5),"")</f>
        <v>تولید ژلاتین کپسول ایران(دکپسول1)</v>
      </c>
      <c r="K1913" s="10" t="str">
        <f>CHOOSE(MID(Table1[تاریخ],6,2),"فروردین","اردیبهشت","خرداد","تیر","مرداد","شهریور","مهر","آبان","آذر","دی","بهمن","اسفند")</f>
        <v>فروردین</v>
      </c>
      <c r="L1913" s="10" t="str">
        <f>LEFT(Table1[[#All],[تاریخ]],4)</f>
        <v>1399</v>
      </c>
      <c r="M1913" s="13" t="str">
        <f>Table1[سال]&amp;"-"&amp;Table1[ماه]</f>
        <v>1399-فروردین</v>
      </c>
      <c r="N1913" s="9"/>
    </row>
    <row r="1914" spans="1:14" ht="15.75" x14ac:dyDescent="0.25">
      <c r="A1914" s="17" t="str">
        <f>IF(AND(C1914&gt;='گزارش روزانه'!$F$2,C1914&lt;='گزارش روزانه'!$F$4,J1914='گزارش روزانه'!$D$6),MAX($A$1:A1913)+1,"")</f>
        <v/>
      </c>
      <c r="B1914" s="10">
        <v>1913</v>
      </c>
      <c r="C1914" s="10" t="s">
        <v>869</v>
      </c>
      <c r="D1914" s="10" t="s">
        <v>872</v>
      </c>
      <c r="E1914" s="11">
        <v>37708398</v>
      </c>
      <c r="F1914" s="11">
        <v>0</v>
      </c>
      <c r="G1914" s="11">
        <v>116911941</v>
      </c>
      <c r="H19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4" s="10">
        <f>VALUE(IFERROR(MID(Table1[شرح],11,FIND("سهم",Table1[شرح])-11),0))</f>
        <v>1371</v>
      </c>
      <c r="J1914" s="10" t="str">
        <f>IFERROR(MID(Table1[شرح],FIND("سهم",Table1[شرح])+4,FIND("به نرخ",Table1[شرح])-FIND("سهم",Table1[شرح])-5),"")</f>
        <v>تولید ژلاتین کپسول ایران(دکپسول1)</v>
      </c>
      <c r="K1914" s="10" t="str">
        <f>CHOOSE(MID(Table1[تاریخ],6,2),"فروردین","اردیبهشت","خرداد","تیر","مرداد","شهریور","مهر","آبان","آذر","دی","بهمن","اسفند")</f>
        <v>فروردین</v>
      </c>
      <c r="L1914" s="10" t="str">
        <f>LEFT(Table1[[#All],[تاریخ]],4)</f>
        <v>1399</v>
      </c>
      <c r="M1914" s="13" t="str">
        <f>Table1[سال]&amp;"-"&amp;Table1[ماه]</f>
        <v>1399-فروردین</v>
      </c>
      <c r="N1914" s="9"/>
    </row>
    <row r="1915" spans="1:14" ht="15.75" x14ac:dyDescent="0.25">
      <c r="A1915" s="17" t="str">
        <f>IF(AND(C1915&gt;='گزارش روزانه'!$F$2,C1915&lt;='گزارش روزانه'!$F$4,J1915='گزارش روزانه'!$D$6),MAX($A$1:A1914)+1,"")</f>
        <v/>
      </c>
      <c r="B1915" s="10">
        <v>1914</v>
      </c>
      <c r="C1915" s="10" t="s">
        <v>869</v>
      </c>
      <c r="D1915" s="10" t="s">
        <v>873</v>
      </c>
      <c r="E1915" s="11">
        <v>68340748</v>
      </c>
      <c r="F1915" s="11">
        <v>0</v>
      </c>
      <c r="G1915" s="11">
        <v>154620339</v>
      </c>
      <c r="H19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5" s="10">
        <f>VALUE(IFERROR(MID(Table1[شرح],11,FIND("سهم",Table1[شرح])-11),0))</f>
        <v>2487</v>
      </c>
      <c r="J1915" s="10" t="str">
        <f>IFERROR(MID(Table1[شرح],FIND("سهم",Table1[شرح])+4,FIND("به نرخ",Table1[شرح])-FIND("سهم",Table1[شرح])-5),"")</f>
        <v>تولید ژلاتین کپسول ایران(دکپسول1)</v>
      </c>
      <c r="K1915" s="10" t="str">
        <f>CHOOSE(MID(Table1[تاریخ],6,2),"فروردین","اردیبهشت","خرداد","تیر","مرداد","شهریور","مهر","آبان","آذر","دی","بهمن","اسفند")</f>
        <v>فروردین</v>
      </c>
      <c r="L1915" s="10" t="str">
        <f>LEFT(Table1[[#All],[تاریخ]],4)</f>
        <v>1399</v>
      </c>
      <c r="M1915" s="13" t="str">
        <f>Table1[سال]&amp;"-"&amp;Table1[ماه]</f>
        <v>1399-فروردین</v>
      </c>
      <c r="N1915" s="9"/>
    </row>
    <row r="1916" spans="1:14" ht="15.75" x14ac:dyDescent="0.25">
      <c r="A1916" s="17" t="str">
        <f>IF(AND(C1916&gt;='گزارش روزانه'!$F$2,C1916&lt;='گزارش روزانه'!$F$4,J1916='گزارش روزانه'!$D$6),MAX($A$1:A1915)+1,"")</f>
        <v/>
      </c>
      <c r="B1916" s="10">
        <v>1915</v>
      </c>
      <c r="C1916" s="10" t="s">
        <v>869</v>
      </c>
      <c r="D1916" s="10" t="s">
        <v>874</v>
      </c>
      <c r="E1916" s="11">
        <v>63804341</v>
      </c>
      <c r="F1916" s="11">
        <v>0</v>
      </c>
      <c r="G1916" s="11">
        <v>222961087</v>
      </c>
      <c r="H19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6" s="10">
        <f>VALUE(IFERROR(MID(Table1[شرح],11,FIND("سهم",Table1[شرح])-11),0))</f>
        <v>2322</v>
      </c>
      <c r="J1916" s="10" t="str">
        <f>IFERROR(MID(Table1[شرح],FIND("سهم",Table1[شرح])+4,FIND("به نرخ",Table1[شرح])-FIND("سهم",Table1[شرح])-5),"")</f>
        <v>تولید ژلاتین کپسول ایران(دکپسول1)</v>
      </c>
      <c r="K1916" s="10" t="str">
        <f>CHOOSE(MID(Table1[تاریخ],6,2),"فروردین","اردیبهشت","خرداد","تیر","مرداد","شهریور","مهر","آبان","آذر","دی","بهمن","اسفند")</f>
        <v>فروردین</v>
      </c>
      <c r="L1916" s="10" t="str">
        <f>LEFT(Table1[[#All],[تاریخ]],4)</f>
        <v>1399</v>
      </c>
      <c r="M1916" s="13" t="str">
        <f>Table1[سال]&amp;"-"&amp;Table1[ماه]</f>
        <v>1399-فروردین</v>
      </c>
      <c r="N1916" s="9"/>
    </row>
    <row r="1917" spans="1:14" ht="15.75" x14ac:dyDescent="0.25">
      <c r="A1917" s="17" t="str">
        <f>IF(AND(C1917&gt;='گزارش روزانه'!$F$2,C1917&lt;='گزارش روزانه'!$F$4,J1917='گزارش روزانه'!$D$6),MAX($A$1:A1916)+1,"")</f>
        <v/>
      </c>
      <c r="B1917" s="10">
        <v>1916</v>
      </c>
      <c r="C1917" s="10" t="s">
        <v>869</v>
      </c>
      <c r="D1917" s="10" t="s">
        <v>875</v>
      </c>
      <c r="E1917" s="11">
        <v>56846128</v>
      </c>
      <c r="F1917" s="11">
        <v>0</v>
      </c>
      <c r="G1917" s="11">
        <v>286765428</v>
      </c>
      <c r="H19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7" s="10">
        <f>VALUE(IFERROR(MID(Table1[شرح],11,FIND("سهم",Table1[شرح])-11),0))</f>
        <v>2069</v>
      </c>
      <c r="J1917" s="10" t="str">
        <f>IFERROR(MID(Table1[شرح],FIND("سهم",Table1[شرح])+4,FIND("به نرخ",Table1[شرح])-FIND("سهم",Table1[شرح])-5),"")</f>
        <v>تولید ژلاتین کپسول ایران(دکپسول1)</v>
      </c>
      <c r="K1917" s="10" t="str">
        <f>CHOOSE(MID(Table1[تاریخ],6,2),"فروردین","اردیبهشت","خرداد","تیر","مرداد","شهریور","مهر","آبان","آذر","دی","بهمن","اسفند")</f>
        <v>فروردین</v>
      </c>
      <c r="L1917" s="10" t="str">
        <f>LEFT(Table1[[#All],[تاریخ]],4)</f>
        <v>1399</v>
      </c>
      <c r="M1917" s="13" t="str">
        <f>Table1[سال]&amp;"-"&amp;Table1[ماه]</f>
        <v>1399-فروردین</v>
      </c>
      <c r="N1917" s="9"/>
    </row>
    <row r="1918" spans="1:14" ht="15.75" x14ac:dyDescent="0.25">
      <c r="A1918" s="17" t="str">
        <f>IF(AND(C1918&gt;='گزارش روزانه'!$F$2,C1918&lt;='گزارش روزانه'!$F$4,J1918='گزارش روزانه'!$D$6),MAX($A$1:A1917)+1,"")</f>
        <v/>
      </c>
      <c r="B1918" s="10">
        <v>1917</v>
      </c>
      <c r="C1918" s="10" t="s">
        <v>869</v>
      </c>
      <c r="D1918" s="10" t="s">
        <v>876</v>
      </c>
      <c r="E1918" s="11">
        <v>12995274</v>
      </c>
      <c r="F1918" s="11">
        <v>0</v>
      </c>
      <c r="G1918" s="11">
        <v>343611556</v>
      </c>
      <c r="H19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8" s="10">
        <f>VALUE(IFERROR(MID(Table1[شرح],11,FIND("سهم",Table1[شرح])-11),0))</f>
        <v>473</v>
      </c>
      <c r="J1918" s="10" t="str">
        <f>IFERROR(MID(Table1[شرح],FIND("سهم",Table1[شرح])+4,FIND("به نرخ",Table1[شرح])-FIND("سهم",Table1[شرح])-5),"")</f>
        <v>تولید ژلاتین کپسول ایران(دکپسول1)</v>
      </c>
      <c r="K1918" s="10" t="str">
        <f>CHOOSE(MID(Table1[تاریخ],6,2),"فروردین","اردیبهشت","خرداد","تیر","مرداد","شهریور","مهر","آبان","آذر","دی","بهمن","اسفند")</f>
        <v>فروردین</v>
      </c>
      <c r="L1918" s="10" t="str">
        <f>LEFT(Table1[[#All],[تاریخ]],4)</f>
        <v>1399</v>
      </c>
      <c r="M1918" s="13" t="str">
        <f>Table1[سال]&amp;"-"&amp;Table1[ماه]</f>
        <v>1399-فروردین</v>
      </c>
      <c r="N1918" s="9"/>
    </row>
    <row r="1919" spans="1:14" ht="15.75" x14ac:dyDescent="0.25">
      <c r="A1919" s="17" t="str">
        <f>IF(AND(C1919&gt;='گزارش روزانه'!$F$2,C1919&lt;='گزارش روزانه'!$F$4,J1919='گزارش روزانه'!$D$6),MAX($A$1:A1918)+1,"")</f>
        <v/>
      </c>
      <c r="B1919" s="10">
        <v>1918</v>
      </c>
      <c r="C1919" s="10" t="s">
        <v>869</v>
      </c>
      <c r="D1919" s="10" t="s">
        <v>877</v>
      </c>
      <c r="E1919" s="11">
        <v>5433914</v>
      </c>
      <c r="F1919" s="11">
        <v>0</v>
      </c>
      <c r="G1919" s="11">
        <v>356606830</v>
      </c>
      <c r="H19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19" s="10">
        <f>VALUE(IFERROR(MID(Table1[شرح],11,FIND("سهم",Table1[شرح])-11),0))</f>
        <v>198</v>
      </c>
      <c r="J1919" s="10" t="str">
        <f>IFERROR(MID(Table1[شرح],FIND("سهم",Table1[شرح])+4,FIND("به نرخ",Table1[شرح])-FIND("سهم",Table1[شرح])-5),"")</f>
        <v>تولید ژلاتین کپسول ایران(دکپسول1)</v>
      </c>
      <c r="K1919" s="10" t="str">
        <f>CHOOSE(MID(Table1[تاریخ],6,2),"فروردین","اردیبهشت","خرداد","تیر","مرداد","شهریور","مهر","آبان","آذر","دی","بهمن","اسفند")</f>
        <v>فروردین</v>
      </c>
      <c r="L1919" s="10" t="str">
        <f>LEFT(Table1[[#All],[تاریخ]],4)</f>
        <v>1399</v>
      </c>
      <c r="M1919" s="13" t="str">
        <f>Table1[سال]&amp;"-"&amp;Table1[ماه]</f>
        <v>1399-فروردین</v>
      </c>
      <c r="N1919" s="9"/>
    </row>
    <row r="1920" spans="1:14" ht="15.75" x14ac:dyDescent="0.25">
      <c r="A1920" s="17" t="str">
        <f>IF(AND(C1920&gt;='گزارش روزانه'!$F$2,C1920&lt;='گزارش روزانه'!$F$4,J1920='گزارش روزانه'!$D$6),MAX($A$1:A1919)+1,"")</f>
        <v/>
      </c>
      <c r="B1920" s="10">
        <v>1919</v>
      </c>
      <c r="C1920" s="10" t="s">
        <v>869</v>
      </c>
      <c r="D1920" s="10" t="s">
        <v>878</v>
      </c>
      <c r="E1920" s="11">
        <v>696356758</v>
      </c>
      <c r="F1920" s="11">
        <v>0</v>
      </c>
      <c r="G1920" s="11">
        <v>362040744</v>
      </c>
      <c r="H19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0" s="10">
        <f>VALUE(IFERROR(MID(Table1[شرح],11,FIND("سهم",Table1[شرح])-11),0))</f>
        <v>8563</v>
      </c>
      <c r="J1920" s="10" t="str">
        <f>IFERROR(MID(Table1[شرح],FIND("سهم",Table1[شرح])+4,FIND("به نرخ",Table1[شرح])-FIND("سهم",Table1[شرح])-5),"")</f>
        <v>بورس کالای ایران(کالا1)</v>
      </c>
      <c r="K1920" s="10" t="str">
        <f>CHOOSE(MID(Table1[تاریخ],6,2),"فروردین","اردیبهشت","خرداد","تیر","مرداد","شهریور","مهر","آبان","آذر","دی","بهمن","اسفند")</f>
        <v>فروردین</v>
      </c>
      <c r="L1920" s="10" t="str">
        <f>LEFT(Table1[[#All],[تاریخ]],4)</f>
        <v>1399</v>
      </c>
      <c r="M1920" s="13" t="str">
        <f>Table1[سال]&amp;"-"&amp;Table1[ماه]</f>
        <v>1399-فروردین</v>
      </c>
      <c r="N1920" s="9"/>
    </row>
    <row r="1921" spans="1:14" ht="15.75" x14ac:dyDescent="0.25">
      <c r="A1921" s="17" t="str">
        <f>IF(AND(C1921&gt;='گزارش روزانه'!$F$2,C1921&lt;='گزارش روزانه'!$F$4,J1921='گزارش روزانه'!$D$6),MAX($A$1:A1920)+1,"")</f>
        <v/>
      </c>
      <c r="B1921" s="10">
        <v>1920</v>
      </c>
      <c r="C1921" s="10" t="s">
        <v>869</v>
      </c>
      <c r="D1921" s="10" t="s">
        <v>879</v>
      </c>
      <c r="E1921" s="11">
        <v>348671352</v>
      </c>
      <c r="F1921" s="11">
        <v>0</v>
      </c>
      <c r="G1921" s="11">
        <v>1058397502</v>
      </c>
      <c r="H19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1" s="10">
        <f>VALUE(IFERROR(MID(Table1[شرح],11,FIND("سهم",Table1[شرح])-11),0))</f>
        <v>4290</v>
      </c>
      <c r="J1921" s="10" t="str">
        <f>IFERROR(MID(Table1[شرح],FIND("سهم",Table1[شرح])+4,FIND("به نرخ",Table1[شرح])-FIND("سهم",Table1[شرح])-5),"")</f>
        <v>بورس کالای ایران(کالا1)</v>
      </c>
      <c r="K1921" s="10" t="str">
        <f>CHOOSE(MID(Table1[تاریخ],6,2),"فروردین","اردیبهشت","خرداد","تیر","مرداد","شهریور","مهر","آبان","آذر","دی","بهمن","اسفند")</f>
        <v>فروردین</v>
      </c>
      <c r="L1921" s="10" t="str">
        <f>LEFT(Table1[[#All],[تاریخ]],4)</f>
        <v>1399</v>
      </c>
      <c r="M1921" s="13" t="str">
        <f>Table1[سال]&amp;"-"&amp;Table1[ماه]</f>
        <v>1399-فروردین</v>
      </c>
      <c r="N1921" s="9"/>
    </row>
    <row r="1922" spans="1:14" ht="15.75" x14ac:dyDescent="0.25">
      <c r="A1922" s="17" t="str">
        <f>IF(AND(C1922&gt;='گزارش روزانه'!$F$2,C1922&lt;='گزارش روزانه'!$F$4,J1922='گزارش روزانه'!$D$6),MAX($A$1:A1921)+1,"")</f>
        <v/>
      </c>
      <c r="B1922" s="10">
        <v>1921</v>
      </c>
      <c r="C1922" s="10" t="s">
        <v>869</v>
      </c>
      <c r="D1922" s="10" t="s">
        <v>880</v>
      </c>
      <c r="E1922" s="11">
        <v>344686455</v>
      </c>
      <c r="F1922" s="11">
        <v>0</v>
      </c>
      <c r="G1922" s="11">
        <v>1407068854</v>
      </c>
      <c r="H19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2" s="10">
        <f>VALUE(IFERROR(MID(Table1[شرح],11,FIND("سهم",Table1[شرح])-11),0))</f>
        <v>4270</v>
      </c>
      <c r="J1922" s="10" t="str">
        <f>IFERROR(MID(Table1[شرح],FIND("سهم",Table1[شرح])+4,FIND("به نرخ",Table1[شرح])-FIND("سهم",Table1[شرح])-5),"")</f>
        <v>بورس کالای ایران(کالا1)</v>
      </c>
      <c r="K1922" s="10" t="str">
        <f>CHOOSE(MID(Table1[تاریخ],6,2),"فروردین","اردیبهشت","خرداد","تیر","مرداد","شهریور","مهر","آبان","آذر","دی","بهمن","اسفند")</f>
        <v>فروردین</v>
      </c>
      <c r="L1922" s="10" t="str">
        <f>LEFT(Table1[[#All],[تاریخ]],4)</f>
        <v>1399</v>
      </c>
      <c r="M1922" s="13" t="str">
        <f>Table1[سال]&amp;"-"&amp;Table1[ماه]</f>
        <v>1399-فروردین</v>
      </c>
      <c r="N1922" s="9"/>
    </row>
    <row r="1923" spans="1:14" ht="15.75" x14ac:dyDescent="0.25">
      <c r="A1923" s="17" t="str">
        <f>IF(AND(C1923&gt;='گزارش روزانه'!$F$2,C1923&lt;='گزارش روزانه'!$F$4,J1923='گزارش روزانه'!$D$6),MAX($A$1:A1922)+1,"")</f>
        <v/>
      </c>
      <c r="B1923" s="10">
        <v>1922</v>
      </c>
      <c r="C1923" s="10" t="s">
        <v>869</v>
      </c>
      <c r="D1923" s="10" t="s">
        <v>881</v>
      </c>
      <c r="E1923" s="11">
        <v>347443639</v>
      </c>
      <c r="F1923" s="11">
        <v>0</v>
      </c>
      <c r="G1923" s="11">
        <v>1751755309</v>
      </c>
      <c r="H19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3" s="10">
        <f>VALUE(IFERROR(MID(Table1[شرح],11,FIND("سهم",Table1[شرح])-11),0))</f>
        <v>4365</v>
      </c>
      <c r="J1923" s="10" t="str">
        <f>IFERROR(MID(Table1[شرح],FIND("سهم",Table1[شرح])+4,FIND("به نرخ",Table1[شرح])-FIND("سهم",Table1[شرح])-5),"")</f>
        <v>بورس کالای ایران(کالا1)</v>
      </c>
      <c r="K1923" s="10" t="str">
        <f>CHOOSE(MID(Table1[تاریخ],6,2),"فروردین","اردیبهشت","خرداد","تیر","مرداد","شهریور","مهر","آبان","آذر","دی","بهمن","اسفند")</f>
        <v>فروردین</v>
      </c>
      <c r="L1923" s="10" t="str">
        <f>LEFT(Table1[[#All],[تاریخ]],4)</f>
        <v>1399</v>
      </c>
      <c r="M1923" s="13" t="str">
        <f>Table1[سال]&amp;"-"&amp;Table1[ماه]</f>
        <v>1399-فروردین</v>
      </c>
      <c r="N1923" s="9"/>
    </row>
    <row r="1924" spans="1:14" ht="15.75" x14ac:dyDescent="0.25">
      <c r="A1924" s="17" t="str">
        <f>IF(AND(C1924&gt;='گزارش روزانه'!$F$2,C1924&lt;='گزارش روزانه'!$F$4,J1924='گزارش روزانه'!$D$6),MAX($A$1:A1923)+1,"")</f>
        <v/>
      </c>
      <c r="B1924" s="10">
        <v>1923</v>
      </c>
      <c r="C1924" s="10" t="s">
        <v>869</v>
      </c>
      <c r="D1924" s="10" t="s">
        <v>882</v>
      </c>
      <c r="E1924" s="11">
        <v>4206424</v>
      </c>
      <c r="F1924" s="11">
        <v>0</v>
      </c>
      <c r="G1924" s="11">
        <v>2099198948</v>
      </c>
      <c r="H19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4" s="10">
        <f>VALUE(IFERROR(MID(Table1[شرح],11,FIND("سهم",Table1[شرح])-11),0))</f>
        <v>53</v>
      </c>
      <c r="J1924" s="10" t="str">
        <f>IFERROR(MID(Table1[شرح],FIND("سهم",Table1[شرح])+4,FIND("به نرخ",Table1[شرح])-FIND("سهم",Table1[شرح])-5),"")</f>
        <v>بورس کالای ایران(کالا1)</v>
      </c>
      <c r="K1924" s="10" t="str">
        <f>CHOOSE(MID(Table1[تاریخ],6,2),"فروردین","اردیبهشت","خرداد","تیر","مرداد","شهریور","مهر","آبان","آذر","دی","بهمن","اسفند")</f>
        <v>فروردین</v>
      </c>
      <c r="L1924" s="10" t="str">
        <f>LEFT(Table1[[#All],[تاریخ]],4)</f>
        <v>1399</v>
      </c>
      <c r="M1924" s="13" t="str">
        <f>Table1[سال]&amp;"-"&amp;Table1[ماه]</f>
        <v>1399-فروردین</v>
      </c>
      <c r="N1924" s="9"/>
    </row>
    <row r="1925" spans="1:14" ht="15.75" x14ac:dyDescent="0.25">
      <c r="A1925" s="17" t="str">
        <f>IF(AND(C1925&gt;='گزارش روزانه'!$F$2,C1925&lt;='گزارش روزانه'!$F$4,J1925='گزارش روزانه'!$D$6),MAX($A$1:A1924)+1,"")</f>
        <v/>
      </c>
      <c r="B1925" s="10">
        <v>1924</v>
      </c>
      <c r="C1925" s="10" t="s">
        <v>869</v>
      </c>
      <c r="D1925" s="10" t="s">
        <v>883</v>
      </c>
      <c r="E1925" s="11">
        <v>197914080</v>
      </c>
      <c r="F1925" s="11">
        <v>0</v>
      </c>
      <c r="G1925" s="11">
        <v>2103405372</v>
      </c>
      <c r="H19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5" s="10">
        <f>VALUE(IFERROR(MID(Table1[شرح],11,FIND("سهم",Table1[شرح])-11),0))</f>
        <v>2500</v>
      </c>
      <c r="J1925" s="10" t="str">
        <f>IFERROR(MID(Table1[شرح],FIND("سهم",Table1[شرح])+4,FIND("به نرخ",Table1[شرح])-FIND("سهم",Table1[شرح])-5),"")</f>
        <v>بورس کالای ایران(کالا1)</v>
      </c>
      <c r="K1925" s="10" t="str">
        <f>CHOOSE(MID(Table1[تاریخ],6,2),"فروردین","اردیبهشت","خرداد","تیر","مرداد","شهریور","مهر","آبان","آذر","دی","بهمن","اسفند")</f>
        <v>فروردین</v>
      </c>
      <c r="L1925" s="10" t="str">
        <f>LEFT(Table1[[#All],[تاریخ]],4)</f>
        <v>1399</v>
      </c>
      <c r="M1925" s="13" t="str">
        <f>Table1[سال]&amp;"-"&amp;Table1[ماه]</f>
        <v>1399-فروردین</v>
      </c>
      <c r="N1925" s="9"/>
    </row>
    <row r="1926" spans="1:14" ht="15.75" x14ac:dyDescent="0.25">
      <c r="A1926" s="17" t="str">
        <f>IF(AND(C1926&gt;='گزارش روزانه'!$F$2,C1926&lt;='گزارش روزانه'!$F$4,J1926='گزارش روزانه'!$D$6),MAX($A$1:A1925)+1,"")</f>
        <v/>
      </c>
      <c r="B1926" s="10">
        <v>1925</v>
      </c>
      <c r="C1926" s="10" t="s">
        <v>869</v>
      </c>
      <c r="D1926" s="10" t="s">
        <v>884</v>
      </c>
      <c r="E1926" s="11">
        <v>346683669</v>
      </c>
      <c r="F1926" s="11">
        <v>0</v>
      </c>
      <c r="G1926" s="11">
        <v>2301319452</v>
      </c>
      <c r="H19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6" s="10">
        <f>VALUE(IFERROR(MID(Table1[شرح],11,FIND("سهم",Table1[شرح])-11),0))</f>
        <v>3675</v>
      </c>
      <c r="J1926" s="10" t="str">
        <f>IFERROR(MID(Table1[شرح],FIND("سهم",Table1[شرح])+4,FIND("به نرخ",Table1[شرح])-FIND("سهم",Table1[شرح])-5),"")</f>
        <v>بورس اوراق بهادار تهران(بورس1)</v>
      </c>
      <c r="K1926" s="10" t="str">
        <f>CHOOSE(MID(Table1[تاریخ],6,2),"فروردین","اردیبهشت","خرداد","تیر","مرداد","شهریور","مهر","آبان","آذر","دی","بهمن","اسفند")</f>
        <v>فروردین</v>
      </c>
      <c r="L1926" s="10" t="str">
        <f>LEFT(Table1[[#All],[تاریخ]],4)</f>
        <v>1399</v>
      </c>
      <c r="M1926" s="13" t="str">
        <f>Table1[سال]&amp;"-"&amp;Table1[ماه]</f>
        <v>1399-فروردین</v>
      </c>
      <c r="N1926" s="9"/>
    </row>
    <row r="1927" spans="1:14" ht="15.75" x14ac:dyDescent="0.25">
      <c r="A1927" s="17" t="str">
        <f>IF(AND(C1927&gt;='گزارش روزانه'!$F$2,C1927&lt;='گزارش روزانه'!$F$4,J1927='گزارش روزانه'!$D$6),MAX($A$1:A1926)+1,"")</f>
        <v/>
      </c>
      <c r="B1927" s="10">
        <v>1926</v>
      </c>
      <c r="C1927" s="10" t="s">
        <v>869</v>
      </c>
      <c r="D1927" s="10" t="s">
        <v>885</v>
      </c>
      <c r="E1927" s="11">
        <v>47455472</v>
      </c>
      <c r="F1927" s="11">
        <v>0</v>
      </c>
      <c r="G1927" s="11">
        <v>2648003121</v>
      </c>
      <c r="H19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7" s="10">
        <f>VALUE(IFERROR(MID(Table1[شرح],11,FIND("سهم",Table1[شرح])-11),0))</f>
        <v>14500</v>
      </c>
      <c r="J1927" s="10" t="str">
        <f>IFERROR(MID(Table1[شرح],FIND("سهم",Table1[شرح])+4,FIND("به نرخ",Table1[شرح])-FIND("سهم",Table1[شرح])-5),"")</f>
        <v>سهامی ذوب آهن اصفهان(ذوب1)</v>
      </c>
      <c r="K1927" s="10" t="str">
        <f>CHOOSE(MID(Table1[تاریخ],6,2),"فروردین","اردیبهشت","خرداد","تیر","مرداد","شهریور","مهر","آبان","آذر","دی","بهمن","اسفند")</f>
        <v>فروردین</v>
      </c>
      <c r="L1927" s="10" t="str">
        <f>LEFT(Table1[[#All],[تاریخ]],4)</f>
        <v>1399</v>
      </c>
      <c r="M1927" s="13" t="str">
        <f>Table1[سال]&amp;"-"&amp;Table1[ماه]</f>
        <v>1399-فروردین</v>
      </c>
      <c r="N1927" s="9"/>
    </row>
    <row r="1928" spans="1:14" ht="15.75" x14ac:dyDescent="0.25">
      <c r="A1928" s="17" t="str">
        <f>IF(AND(C1928&gt;='گزارش روزانه'!$F$2,C1928&lt;='گزارش روزانه'!$F$4,J1928='گزارش روزانه'!$D$6),MAX($A$1:A1927)+1,"")</f>
        <v/>
      </c>
      <c r="B1928" s="10">
        <v>1927</v>
      </c>
      <c r="C1928" s="10" t="s">
        <v>869</v>
      </c>
      <c r="D1928" s="10" t="s">
        <v>886</v>
      </c>
      <c r="E1928" s="11">
        <v>204247891</v>
      </c>
      <c r="F1928" s="11">
        <v>0</v>
      </c>
      <c r="G1928" s="11">
        <v>2695458593</v>
      </c>
      <c r="H19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8" s="10">
        <f>VALUE(IFERROR(MID(Table1[شرح],11,FIND("سهم",Table1[شرح])-11),0))</f>
        <v>62600</v>
      </c>
      <c r="J1928" s="10" t="str">
        <f>IFERROR(MID(Table1[شرح],FIND("سهم",Table1[شرح])+4,FIND("به نرخ",Table1[شرح])-FIND("سهم",Table1[شرح])-5),"")</f>
        <v>سهامی ذوب آهن اصفهان(ذوب1)</v>
      </c>
      <c r="K1928" s="10" t="str">
        <f>CHOOSE(MID(Table1[تاریخ],6,2),"فروردین","اردیبهشت","خرداد","تیر","مرداد","شهریور","مهر","آبان","آذر","دی","بهمن","اسفند")</f>
        <v>فروردین</v>
      </c>
      <c r="L1928" s="10" t="str">
        <f>LEFT(Table1[[#All],[تاریخ]],4)</f>
        <v>1399</v>
      </c>
      <c r="M1928" s="13" t="str">
        <f>Table1[سال]&amp;"-"&amp;Table1[ماه]</f>
        <v>1399-فروردین</v>
      </c>
      <c r="N1928" s="9"/>
    </row>
    <row r="1929" spans="1:14" ht="15.75" x14ac:dyDescent="0.25">
      <c r="A1929" s="17" t="str">
        <f>IF(AND(C1929&gt;='گزارش روزانه'!$F$2,C1929&lt;='گزارش روزانه'!$F$4,J1929='گزارش روزانه'!$D$6),MAX($A$1:A1928)+1,"")</f>
        <v/>
      </c>
      <c r="B1929" s="10">
        <v>1928</v>
      </c>
      <c r="C1929" s="10" t="s">
        <v>869</v>
      </c>
      <c r="D1929" s="10" t="s">
        <v>887</v>
      </c>
      <c r="E1929" s="11">
        <v>4286545</v>
      </c>
      <c r="F1929" s="11">
        <v>0</v>
      </c>
      <c r="G1929" s="11">
        <v>2899706484</v>
      </c>
      <c r="H19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29" s="10">
        <f>VALUE(IFERROR(MID(Table1[شرح],11,FIND("سهم",Table1[شرح])-11),0))</f>
        <v>1315</v>
      </c>
      <c r="J1929" s="10" t="str">
        <f>IFERROR(MID(Table1[شرح],FIND("سهم",Table1[شرح])+4,FIND("به نرخ",Table1[شرح])-FIND("سهم",Table1[شرح])-5),"")</f>
        <v>سهامی ذوب آهن اصفهان(ذوب1)</v>
      </c>
      <c r="K1929" s="10" t="str">
        <f>CHOOSE(MID(Table1[تاریخ],6,2),"فروردین","اردیبهشت","خرداد","تیر","مرداد","شهریور","مهر","آبان","آذر","دی","بهمن","اسفند")</f>
        <v>فروردین</v>
      </c>
      <c r="L1929" s="10" t="str">
        <f>LEFT(Table1[[#All],[تاریخ]],4)</f>
        <v>1399</v>
      </c>
      <c r="M1929" s="13" t="str">
        <f>Table1[سال]&amp;"-"&amp;Table1[ماه]</f>
        <v>1399-فروردین</v>
      </c>
      <c r="N1929" s="9"/>
    </row>
    <row r="1930" spans="1:14" ht="15.75" x14ac:dyDescent="0.25">
      <c r="A1930" s="17" t="str">
        <f>IF(AND(C1930&gt;='گزارش روزانه'!$F$2,C1930&lt;='گزارش روزانه'!$F$4,J1930='گزارش روزانه'!$D$6),MAX($A$1:A1929)+1,"")</f>
        <v/>
      </c>
      <c r="B1930" s="10">
        <v>1929</v>
      </c>
      <c r="C1930" s="10" t="s">
        <v>869</v>
      </c>
      <c r="D1930" s="10" t="s">
        <v>888</v>
      </c>
      <c r="E1930" s="11">
        <v>1107965</v>
      </c>
      <c r="F1930" s="11">
        <v>0</v>
      </c>
      <c r="G1930" s="11">
        <v>2903993029</v>
      </c>
      <c r="H19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0" s="10">
        <f>VALUE(IFERROR(MID(Table1[شرح],11,FIND("سهم",Table1[شرح])-11),0))</f>
        <v>340</v>
      </c>
      <c r="J1930" s="10" t="str">
        <f>IFERROR(MID(Table1[شرح],FIND("سهم",Table1[شرح])+4,FIND("به نرخ",Table1[شرح])-FIND("سهم",Table1[شرح])-5),"")</f>
        <v>سهامی ذوب آهن اصفهان(ذوب1)</v>
      </c>
      <c r="K1930" s="10" t="str">
        <f>CHOOSE(MID(Table1[تاریخ],6,2),"فروردین","اردیبهشت","خرداد","تیر","مرداد","شهریور","مهر","آبان","آذر","دی","بهمن","اسفند")</f>
        <v>فروردین</v>
      </c>
      <c r="L1930" s="10" t="str">
        <f>LEFT(Table1[[#All],[تاریخ]],4)</f>
        <v>1399</v>
      </c>
      <c r="M1930" s="13" t="str">
        <f>Table1[سال]&amp;"-"&amp;Table1[ماه]</f>
        <v>1399-فروردین</v>
      </c>
      <c r="N1930" s="9"/>
    </row>
    <row r="1931" spans="1:14" ht="15.75" x14ac:dyDescent="0.25">
      <c r="A1931" s="17" t="str">
        <f>IF(AND(C1931&gt;='گزارش روزانه'!$F$2,C1931&lt;='گزارش روزانه'!$F$4,J1931='گزارش روزانه'!$D$6),MAX($A$1:A1930)+1,"")</f>
        <v/>
      </c>
      <c r="B1931" s="10">
        <v>1930</v>
      </c>
      <c r="C1931" s="10" t="s">
        <v>869</v>
      </c>
      <c r="D1931" s="10" t="s">
        <v>889</v>
      </c>
      <c r="E1931" s="11">
        <v>48594608</v>
      </c>
      <c r="F1931" s="11">
        <v>0</v>
      </c>
      <c r="G1931" s="11">
        <v>2905100994</v>
      </c>
      <c r="H19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1" s="10">
        <f>VALUE(IFERROR(MID(Table1[شرح],11,FIND("سهم",Table1[شرح])-11),0))</f>
        <v>15000</v>
      </c>
      <c r="J1931" s="10" t="str">
        <f>IFERROR(MID(Table1[شرح],FIND("سهم",Table1[شرح])+4,FIND("به نرخ",Table1[شرح])-FIND("سهم",Table1[شرح])-5),"")</f>
        <v>سهامی ذوب آهن اصفهان(ذوب1)</v>
      </c>
      <c r="K1931" s="10" t="str">
        <f>CHOOSE(MID(Table1[تاریخ],6,2),"فروردین","اردیبهشت","خرداد","تیر","مرداد","شهریور","مهر","آبان","آذر","دی","بهمن","اسفند")</f>
        <v>فروردین</v>
      </c>
      <c r="L1931" s="10" t="str">
        <f>LEFT(Table1[[#All],[تاریخ]],4)</f>
        <v>1399</v>
      </c>
      <c r="M1931" s="13" t="str">
        <f>Table1[سال]&amp;"-"&amp;Table1[ماه]</f>
        <v>1399-فروردین</v>
      </c>
      <c r="N1931" s="9"/>
    </row>
    <row r="1932" spans="1:14" ht="15.75" x14ac:dyDescent="0.25">
      <c r="A1932" s="17" t="str">
        <f>IF(AND(C1932&gt;='گزارش روزانه'!$F$2,C1932&lt;='گزارش روزانه'!$F$4,J1932='گزارش روزانه'!$D$6),MAX($A$1:A1931)+1,"")</f>
        <v/>
      </c>
      <c r="B1932" s="10">
        <v>1931</v>
      </c>
      <c r="C1932" s="10" t="s">
        <v>869</v>
      </c>
      <c r="D1932" s="10" t="s">
        <v>890</v>
      </c>
      <c r="E1932" s="11">
        <v>323863696</v>
      </c>
      <c r="F1932" s="11">
        <v>0</v>
      </c>
      <c r="G1932" s="11">
        <v>2953695602</v>
      </c>
      <c r="H19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2" s="10">
        <f>VALUE(IFERROR(MID(Table1[شرح],11,FIND("سهم",Table1[شرح])-11),0))</f>
        <v>100000</v>
      </c>
      <c r="J1932" s="10" t="str">
        <f>IFERROR(MID(Table1[شرح],FIND("سهم",Table1[شرح])+4,FIND("به نرخ",Table1[شرح])-FIND("سهم",Table1[شرح])-5),"")</f>
        <v>سهامی ذوب آهن اصفهان(ذوب1)</v>
      </c>
      <c r="K1932" s="10" t="str">
        <f>CHOOSE(MID(Table1[تاریخ],6,2),"فروردین","اردیبهشت","خرداد","تیر","مرداد","شهریور","مهر","آبان","آذر","دی","بهمن","اسفند")</f>
        <v>فروردین</v>
      </c>
      <c r="L1932" s="10" t="str">
        <f>LEFT(Table1[[#All],[تاریخ]],4)</f>
        <v>1399</v>
      </c>
      <c r="M1932" s="13" t="str">
        <f>Table1[سال]&amp;"-"&amp;Table1[ماه]</f>
        <v>1399-فروردین</v>
      </c>
      <c r="N1932" s="9"/>
    </row>
    <row r="1933" spans="1:14" ht="15.75" x14ac:dyDescent="0.25">
      <c r="A1933" s="17" t="str">
        <f>IF(AND(C1933&gt;='گزارش روزانه'!$F$2,C1933&lt;='گزارش روزانه'!$F$4,J1933='گزارش روزانه'!$D$6),MAX($A$1:A1932)+1,"")</f>
        <v/>
      </c>
      <c r="B1933" s="10">
        <v>1932</v>
      </c>
      <c r="C1933" s="10" t="s">
        <v>869</v>
      </c>
      <c r="D1933" s="10" t="s">
        <v>891</v>
      </c>
      <c r="E1933" s="11">
        <v>647526472</v>
      </c>
      <c r="F1933" s="11">
        <v>0</v>
      </c>
      <c r="G1933" s="11">
        <v>3277559298</v>
      </c>
      <c r="H19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3" s="10">
        <f>VALUE(IFERROR(MID(Table1[شرح],11,FIND("سهم",Table1[شرح])-11),0))</f>
        <v>200000</v>
      </c>
      <c r="J1933" s="10" t="str">
        <f>IFERROR(MID(Table1[شرح],FIND("سهم",Table1[شرح])+4,FIND("به نرخ",Table1[شرح])-FIND("سهم",Table1[شرح])-5),"")</f>
        <v>سهامی ذوب آهن اصفهان(ذوب1)</v>
      </c>
      <c r="K1933" s="10" t="str">
        <f>CHOOSE(MID(Table1[تاریخ],6,2),"فروردین","اردیبهشت","خرداد","تیر","مرداد","شهریور","مهر","آبان","آذر","دی","بهمن","اسفند")</f>
        <v>فروردین</v>
      </c>
      <c r="L1933" s="10" t="str">
        <f>LEFT(Table1[[#All],[تاریخ]],4)</f>
        <v>1399</v>
      </c>
      <c r="M1933" s="13" t="str">
        <f>Table1[سال]&amp;"-"&amp;Table1[ماه]</f>
        <v>1399-فروردین</v>
      </c>
      <c r="N1933" s="9"/>
    </row>
    <row r="1934" spans="1:14" ht="15.75" x14ac:dyDescent="0.25">
      <c r="A1934" s="17" t="str">
        <f>IF(AND(C1934&gt;='گزارش روزانه'!$F$2,C1934&lt;='گزارش روزانه'!$F$4,J1934='گزارش روزانه'!$D$6),MAX($A$1:A1933)+1,"")</f>
        <v/>
      </c>
      <c r="B1934" s="10">
        <v>1933</v>
      </c>
      <c r="C1934" s="10" t="s">
        <v>869</v>
      </c>
      <c r="D1934" s="10" t="s">
        <v>892</v>
      </c>
      <c r="E1934" s="11">
        <v>164072311</v>
      </c>
      <c r="F1934" s="11">
        <v>0</v>
      </c>
      <c r="G1934" s="11">
        <v>3925085770</v>
      </c>
      <c r="H19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4" s="10">
        <f>VALUE(IFERROR(MID(Table1[شرح],11,FIND("سهم",Table1[شرح])-11),0))</f>
        <v>4710</v>
      </c>
      <c r="J1934" s="10" t="str">
        <f>IFERROR(MID(Table1[شرح],FIND("سهم",Table1[شرح])+4,FIND("به نرخ",Table1[شرح])-FIND("سهم",Table1[شرح])-5),"")</f>
        <v>سرامیک های صنعتی اردکان(کسرا1)</v>
      </c>
      <c r="K1934" s="10" t="str">
        <f>CHOOSE(MID(Table1[تاریخ],6,2),"فروردین","اردیبهشت","خرداد","تیر","مرداد","شهریور","مهر","آبان","آذر","دی","بهمن","اسفند")</f>
        <v>فروردین</v>
      </c>
      <c r="L1934" s="10" t="str">
        <f>LEFT(Table1[[#All],[تاریخ]],4)</f>
        <v>1399</v>
      </c>
      <c r="M1934" s="13" t="str">
        <f>Table1[سال]&amp;"-"&amp;Table1[ماه]</f>
        <v>1399-فروردین</v>
      </c>
      <c r="N1934" s="9"/>
    </row>
    <row r="1935" spans="1:14" ht="15.75" x14ac:dyDescent="0.25">
      <c r="A1935" s="17" t="str">
        <f>IF(AND(C1935&gt;='گزارش روزانه'!$F$2,C1935&lt;='گزارش روزانه'!$F$4,J1935='گزارش روزانه'!$D$6),MAX($A$1:A1934)+1,"")</f>
        <v/>
      </c>
      <c r="B1935" s="10">
        <v>1934</v>
      </c>
      <c r="C1935" s="10" t="s">
        <v>869</v>
      </c>
      <c r="D1935" s="10" t="s">
        <v>893</v>
      </c>
      <c r="E1935" s="11">
        <v>26067441</v>
      </c>
      <c r="F1935" s="11">
        <v>0</v>
      </c>
      <c r="G1935" s="11">
        <v>4089158081</v>
      </c>
      <c r="H19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5" s="10">
        <f>VALUE(IFERROR(MID(Table1[شرح],11,FIND("سهم",Table1[شرح])-11),0))</f>
        <v>751</v>
      </c>
      <c r="J1935" s="10" t="str">
        <f>IFERROR(MID(Table1[شرح],FIND("سهم",Table1[شرح])+4,FIND("به نرخ",Table1[شرح])-FIND("سهم",Table1[شرح])-5),"")</f>
        <v>سرامیک های صنعتی اردکان(کسرا1)</v>
      </c>
      <c r="K1935" s="10" t="str">
        <f>CHOOSE(MID(Table1[تاریخ],6,2),"فروردین","اردیبهشت","خرداد","تیر","مرداد","شهریور","مهر","آبان","آذر","دی","بهمن","اسفند")</f>
        <v>فروردین</v>
      </c>
      <c r="L1935" s="10" t="str">
        <f>LEFT(Table1[[#All],[تاریخ]],4)</f>
        <v>1399</v>
      </c>
      <c r="M1935" s="13" t="str">
        <f>Table1[سال]&amp;"-"&amp;Table1[ماه]</f>
        <v>1399-فروردین</v>
      </c>
      <c r="N1935" s="9"/>
    </row>
    <row r="1936" spans="1:14" ht="15.75" x14ac:dyDescent="0.25">
      <c r="A1936" s="17" t="str">
        <f>IF(AND(C1936&gt;='گزارش روزانه'!$F$2,C1936&lt;='گزارش روزانه'!$F$4,J1936='گزارش روزانه'!$D$6),MAX($A$1:A1935)+1,"")</f>
        <v/>
      </c>
      <c r="B1936" s="10">
        <v>1935</v>
      </c>
      <c r="C1936" s="10" t="s">
        <v>869</v>
      </c>
      <c r="D1936" s="10" t="s">
        <v>894</v>
      </c>
      <c r="E1936" s="11">
        <v>41539647</v>
      </c>
      <c r="F1936" s="11">
        <v>0</v>
      </c>
      <c r="G1936" s="11">
        <v>4115225522</v>
      </c>
      <c r="H19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6" s="10">
        <f>VALUE(IFERROR(MID(Table1[شرح],11,FIND("سهم",Table1[شرح])-11),0))</f>
        <v>1209</v>
      </c>
      <c r="J1936" s="10" t="str">
        <f>IFERROR(MID(Table1[شرح],FIND("سهم",Table1[شرح])+4,FIND("به نرخ",Table1[شرح])-FIND("سهم",Table1[شرح])-5),"")</f>
        <v>سرامیک های صنعتی اردکان(کسرا1)</v>
      </c>
      <c r="K1936" s="10" t="str">
        <f>CHOOSE(MID(Table1[تاریخ],6,2),"فروردین","اردیبهشت","خرداد","تیر","مرداد","شهریور","مهر","آبان","آذر","دی","بهمن","اسفند")</f>
        <v>فروردین</v>
      </c>
      <c r="L1936" s="10" t="str">
        <f>LEFT(Table1[[#All],[تاریخ]],4)</f>
        <v>1399</v>
      </c>
      <c r="M1936" s="13" t="str">
        <f>Table1[سال]&amp;"-"&amp;Table1[ماه]</f>
        <v>1399-فروردین</v>
      </c>
      <c r="N1936" s="9"/>
    </row>
    <row r="1937" spans="1:14" ht="15.75" x14ac:dyDescent="0.25">
      <c r="A1937" s="17" t="str">
        <f>IF(AND(C1937&gt;='گزارش روزانه'!$F$2,C1937&lt;='گزارش روزانه'!$F$4,J1937='گزارش روزانه'!$D$6),MAX($A$1:A1936)+1,"")</f>
        <v/>
      </c>
      <c r="B1937" s="10">
        <v>1936</v>
      </c>
      <c r="C1937" s="10" t="s">
        <v>869</v>
      </c>
      <c r="D1937" s="10" t="s">
        <v>895</v>
      </c>
      <c r="E1937" s="11">
        <v>97781965</v>
      </c>
      <c r="F1937" s="11">
        <v>0</v>
      </c>
      <c r="G1937" s="11">
        <v>4156765169</v>
      </c>
      <c r="H19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7" s="10">
        <f>VALUE(IFERROR(MID(Table1[شرح],11,FIND("سهم",Table1[شرح])-11),0))</f>
        <v>2846</v>
      </c>
      <c r="J1937" s="10" t="str">
        <f>IFERROR(MID(Table1[شرح],FIND("سهم",Table1[شرح])+4,FIND("به نرخ",Table1[شرح])-FIND("سهم",Table1[شرح])-5),"")</f>
        <v>سرامیک های صنعتی اردکان(کسرا1)</v>
      </c>
      <c r="K1937" s="10" t="str">
        <f>CHOOSE(MID(Table1[تاریخ],6,2),"فروردین","اردیبهشت","خرداد","تیر","مرداد","شهریور","مهر","آبان","آذر","دی","بهمن","اسفند")</f>
        <v>فروردین</v>
      </c>
      <c r="L1937" s="10" t="str">
        <f>LEFT(Table1[[#All],[تاریخ]],4)</f>
        <v>1399</v>
      </c>
      <c r="M1937" s="13" t="str">
        <f>Table1[سال]&amp;"-"&amp;Table1[ماه]</f>
        <v>1399-فروردین</v>
      </c>
      <c r="N1937" s="9"/>
    </row>
    <row r="1938" spans="1:14" ht="15.75" x14ac:dyDescent="0.25">
      <c r="A1938" s="17" t="str">
        <f>IF(AND(C1938&gt;='گزارش روزانه'!$F$2,C1938&lt;='گزارش روزانه'!$F$4,J1938='گزارش روزانه'!$D$6),MAX($A$1:A1937)+1,"")</f>
        <v/>
      </c>
      <c r="B1938" s="10">
        <v>1937</v>
      </c>
      <c r="C1938" s="10" t="s">
        <v>869</v>
      </c>
      <c r="D1938" s="10" t="s">
        <v>896</v>
      </c>
      <c r="E1938" s="11">
        <v>313130370</v>
      </c>
      <c r="F1938" s="11">
        <v>0</v>
      </c>
      <c r="G1938" s="11">
        <v>4254547134</v>
      </c>
      <c r="H19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8" s="10">
        <f>VALUE(IFERROR(MID(Table1[شرح],11,FIND("سهم",Table1[شرح])-11),0))</f>
        <v>9536</v>
      </c>
      <c r="J1938" s="10" t="str">
        <f>IFERROR(MID(Table1[شرح],FIND("سهم",Table1[شرح])+4,FIND("به نرخ",Table1[شرح])-FIND("سهم",Table1[شرح])-5),"")</f>
        <v>سرامیک های صنعتی اردکان(کسرا1)</v>
      </c>
      <c r="K1938" s="10" t="str">
        <f>CHOOSE(MID(Table1[تاریخ],6,2),"فروردین","اردیبهشت","خرداد","تیر","مرداد","شهریور","مهر","آبان","آذر","دی","بهمن","اسفند")</f>
        <v>فروردین</v>
      </c>
      <c r="L1938" s="10" t="str">
        <f>LEFT(Table1[[#All],[تاریخ]],4)</f>
        <v>1399</v>
      </c>
      <c r="M1938" s="13" t="str">
        <f>Table1[سال]&amp;"-"&amp;Table1[ماه]</f>
        <v>1399-فروردین</v>
      </c>
      <c r="N1938" s="9"/>
    </row>
    <row r="1939" spans="1:14" ht="15.75" x14ac:dyDescent="0.25">
      <c r="A1939" s="17" t="str">
        <f>IF(AND(C1939&gt;='گزارش روزانه'!$F$2,C1939&lt;='گزارش روزانه'!$F$4,J1939='گزارش روزانه'!$D$6),MAX($A$1:A1938)+1,"")</f>
        <v/>
      </c>
      <c r="B1939" s="10">
        <v>1938</v>
      </c>
      <c r="C1939" s="10" t="s">
        <v>869</v>
      </c>
      <c r="D1939" s="10" t="s">
        <v>897</v>
      </c>
      <c r="E1939" s="11">
        <v>31653568</v>
      </c>
      <c r="F1939" s="11">
        <v>0</v>
      </c>
      <c r="G1939" s="11">
        <v>4567677504</v>
      </c>
      <c r="H19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39" s="10">
        <f>VALUE(IFERROR(MID(Table1[شرح],11,FIND("سهم",Table1[شرح])-11),0))</f>
        <v>964</v>
      </c>
      <c r="J1939" s="10" t="str">
        <f>IFERROR(MID(Table1[شرح],FIND("سهم",Table1[شرح])+4,FIND("به نرخ",Table1[شرح])-FIND("سهم",Table1[شرح])-5),"")</f>
        <v>سرامیک های صنعتی اردکان(کسرا1)</v>
      </c>
      <c r="K1939" s="10" t="str">
        <f>CHOOSE(MID(Table1[تاریخ],6,2),"فروردین","اردیبهشت","خرداد","تیر","مرداد","شهریور","مهر","آبان","آذر","دی","بهمن","اسفند")</f>
        <v>فروردین</v>
      </c>
      <c r="L1939" s="10" t="str">
        <f>LEFT(Table1[[#All],[تاریخ]],4)</f>
        <v>1399</v>
      </c>
      <c r="M1939" s="13" t="str">
        <f>Table1[سال]&amp;"-"&amp;Table1[ماه]</f>
        <v>1399-فروردین</v>
      </c>
      <c r="N1939" s="9"/>
    </row>
    <row r="1940" spans="1:14" ht="15.75" x14ac:dyDescent="0.25">
      <c r="A1940" s="17" t="str">
        <f>IF(AND(C1940&gt;='گزارش روزانه'!$F$2,C1940&lt;='گزارش روزانه'!$F$4,J1940='گزارش روزانه'!$D$6),MAX($A$1:A1939)+1,"")</f>
        <v/>
      </c>
      <c r="B1940" s="10">
        <v>1939</v>
      </c>
      <c r="C1940" s="10" t="s">
        <v>869</v>
      </c>
      <c r="D1940" s="10" t="s">
        <v>898</v>
      </c>
      <c r="E1940" s="11">
        <v>0</v>
      </c>
      <c r="F1940" s="11">
        <v>60147608</v>
      </c>
      <c r="G1940" s="11">
        <v>4599331072</v>
      </c>
      <c r="H19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0" s="10">
        <f>VALUE(IFERROR(MID(Table1[شرح],11,FIND("سهم",Table1[شرح])-11),0))</f>
        <v>1320</v>
      </c>
      <c r="J1940" s="10" t="str">
        <f>IFERROR(MID(Table1[شرح],FIND("سهم",Table1[شرح])+4,FIND("به نرخ",Table1[شرح])-FIND("سهم",Table1[شرح])-5),"")</f>
        <v>توزیع دارو پخش(دتوزیع1)</v>
      </c>
      <c r="K1940" s="10" t="str">
        <f>CHOOSE(MID(Table1[تاریخ],6,2),"فروردین","اردیبهشت","خرداد","تیر","مرداد","شهریور","مهر","آبان","آذر","دی","بهمن","اسفند")</f>
        <v>فروردین</v>
      </c>
      <c r="L1940" s="10" t="str">
        <f>LEFT(Table1[[#All],[تاریخ]],4)</f>
        <v>1399</v>
      </c>
      <c r="M1940" s="13" t="str">
        <f>Table1[سال]&amp;"-"&amp;Table1[ماه]</f>
        <v>1399-فروردین</v>
      </c>
      <c r="N1940" s="9"/>
    </row>
    <row r="1941" spans="1:14" ht="15.75" x14ac:dyDescent="0.25">
      <c r="A1941" s="17" t="str">
        <f>IF(AND(C1941&gt;='گزارش روزانه'!$F$2,C1941&lt;='گزارش روزانه'!$F$4,J1941='گزارش روزانه'!$D$6),MAX($A$1:A1940)+1,"")</f>
        <v/>
      </c>
      <c r="B1941" s="10">
        <v>1940</v>
      </c>
      <c r="C1941" s="10" t="s">
        <v>869</v>
      </c>
      <c r="D1941" s="10" t="s">
        <v>899</v>
      </c>
      <c r="E1941" s="11">
        <v>0</v>
      </c>
      <c r="F1941" s="11">
        <v>47603402</v>
      </c>
      <c r="G1941" s="11">
        <v>4539183464</v>
      </c>
      <c r="H19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1" s="10">
        <f>VALUE(IFERROR(MID(Table1[شرح],11,FIND("سهم",Table1[شرح])-11),0))</f>
        <v>1045</v>
      </c>
      <c r="J1941" s="10" t="str">
        <f>IFERROR(MID(Table1[شرح],FIND("سهم",Table1[شرح])+4,FIND("به نرخ",Table1[شرح])-FIND("سهم",Table1[شرح])-5),"")</f>
        <v>توزیع دارو پخش(دتوزیع1)</v>
      </c>
      <c r="K1941" s="10" t="str">
        <f>CHOOSE(MID(Table1[تاریخ],6,2),"فروردین","اردیبهشت","خرداد","تیر","مرداد","شهریور","مهر","آبان","آذر","دی","بهمن","اسفند")</f>
        <v>فروردین</v>
      </c>
      <c r="L1941" s="10" t="str">
        <f>LEFT(Table1[[#All],[تاریخ]],4)</f>
        <v>1399</v>
      </c>
      <c r="M1941" s="13" t="str">
        <f>Table1[سال]&amp;"-"&amp;Table1[ماه]</f>
        <v>1399-فروردین</v>
      </c>
      <c r="N1941" s="9"/>
    </row>
    <row r="1942" spans="1:14" ht="15.75" x14ac:dyDescent="0.25">
      <c r="A1942" s="17" t="str">
        <f>IF(AND(C1942&gt;='گزارش روزانه'!$F$2,C1942&lt;='گزارش روزانه'!$F$4,J1942='گزارش روزانه'!$D$6),MAX($A$1:A1941)+1,"")</f>
        <v/>
      </c>
      <c r="B1942" s="10">
        <v>1941</v>
      </c>
      <c r="C1942" s="10" t="s">
        <v>869</v>
      </c>
      <c r="D1942" s="10" t="s">
        <v>900</v>
      </c>
      <c r="E1942" s="11">
        <v>0</v>
      </c>
      <c r="F1942" s="11">
        <v>25736600</v>
      </c>
      <c r="G1942" s="11">
        <v>4491580062</v>
      </c>
      <c r="H19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2" s="10">
        <f>VALUE(IFERROR(MID(Table1[شرح],11,FIND("سهم",Table1[شرح])-11),0))</f>
        <v>565</v>
      </c>
      <c r="J1942" s="10" t="str">
        <f>IFERROR(MID(Table1[شرح],FIND("سهم",Table1[شرح])+4,FIND("به نرخ",Table1[شرح])-FIND("سهم",Table1[شرح])-5),"")</f>
        <v>توزیع دارو پخش(دتوزیع1)</v>
      </c>
      <c r="K1942" s="10" t="str">
        <f>CHOOSE(MID(Table1[تاریخ],6,2),"فروردین","اردیبهشت","خرداد","تیر","مرداد","شهریور","مهر","آبان","آذر","دی","بهمن","اسفند")</f>
        <v>فروردین</v>
      </c>
      <c r="L1942" s="10" t="str">
        <f>LEFT(Table1[[#All],[تاریخ]],4)</f>
        <v>1399</v>
      </c>
      <c r="M1942" s="13" t="str">
        <f>Table1[سال]&amp;"-"&amp;Table1[ماه]</f>
        <v>1399-فروردین</v>
      </c>
      <c r="N1942" s="9"/>
    </row>
    <row r="1943" spans="1:14" ht="15.75" x14ac:dyDescent="0.25">
      <c r="A1943" s="17" t="str">
        <f>IF(AND(C1943&gt;='گزارش روزانه'!$F$2,C1943&lt;='گزارش روزانه'!$F$4,J1943='گزارش روزانه'!$D$6),MAX($A$1:A1942)+1,"")</f>
        <v/>
      </c>
      <c r="B1943" s="10">
        <v>1942</v>
      </c>
      <c r="C1943" s="10" t="s">
        <v>869</v>
      </c>
      <c r="D1943" s="10" t="s">
        <v>901</v>
      </c>
      <c r="E1943" s="11">
        <v>0</v>
      </c>
      <c r="F1943" s="11">
        <v>157358699</v>
      </c>
      <c r="G1943" s="11">
        <v>4465843462</v>
      </c>
      <c r="H19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3" s="10">
        <f>VALUE(IFERROR(MID(Table1[شرح],11,FIND("سهم",Table1[شرح])-11),0))</f>
        <v>3843</v>
      </c>
      <c r="J1943" s="10" t="str">
        <f>IFERROR(MID(Table1[شرح],FIND("سهم",Table1[شرح])+4,FIND("به نرخ",Table1[شرح])-FIND("سهم",Table1[شرح])-5),"")</f>
        <v>پخش هجرت(هجرت1)</v>
      </c>
      <c r="K1943" s="10" t="str">
        <f>CHOOSE(MID(Table1[تاریخ],6,2),"فروردین","اردیبهشت","خرداد","تیر","مرداد","شهریور","مهر","آبان","آذر","دی","بهمن","اسفند")</f>
        <v>فروردین</v>
      </c>
      <c r="L1943" s="10" t="str">
        <f>LEFT(Table1[[#All],[تاریخ]],4)</f>
        <v>1399</v>
      </c>
      <c r="M1943" s="13" t="str">
        <f>Table1[سال]&amp;"-"&amp;Table1[ماه]</f>
        <v>1399-فروردین</v>
      </c>
      <c r="N1943" s="9"/>
    </row>
    <row r="1944" spans="1:14" ht="15.75" x14ac:dyDescent="0.25">
      <c r="A1944" s="17" t="str">
        <f>IF(AND(C1944&gt;='گزارش روزانه'!$F$2,C1944&lt;='گزارش روزانه'!$F$4,J1944='گزارش روزانه'!$D$6),MAX($A$1:A1943)+1,"")</f>
        <v/>
      </c>
      <c r="B1944" s="10">
        <v>1943</v>
      </c>
      <c r="C1944" s="10" t="s">
        <v>869</v>
      </c>
      <c r="D1944" s="10" t="s">
        <v>902</v>
      </c>
      <c r="E1944" s="11">
        <v>0</v>
      </c>
      <c r="F1944" s="11">
        <v>47294493</v>
      </c>
      <c r="G1944" s="11">
        <v>4308484763</v>
      </c>
      <c r="H19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4" s="10">
        <f>VALUE(IFERROR(MID(Table1[شرح],11,FIND("سهم",Table1[شرح])-11),0))</f>
        <v>1156</v>
      </c>
      <c r="J1944" s="10" t="str">
        <f>IFERROR(MID(Table1[شرح],FIND("سهم",Table1[شرح])+4,FIND("به نرخ",Table1[شرح])-FIND("سهم",Table1[شرح])-5),"")</f>
        <v>پخش هجرت(هجرت1)</v>
      </c>
      <c r="K1944" s="10" t="str">
        <f>CHOOSE(MID(Table1[تاریخ],6,2),"فروردین","اردیبهشت","خرداد","تیر","مرداد","شهریور","مهر","آبان","آذر","دی","بهمن","اسفند")</f>
        <v>فروردین</v>
      </c>
      <c r="L1944" s="10" t="str">
        <f>LEFT(Table1[[#All],[تاریخ]],4)</f>
        <v>1399</v>
      </c>
      <c r="M1944" s="13" t="str">
        <f>Table1[سال]&amp;"-"&amp;Table1[ماه]</f>
        <v>1399-فروردین</v>
      </c>
      <c r="N1944" s="9"/>
    </row>
    <row r="1945" spans="1:14" ht="15.75" x14ac:dyDescent="0.25">
      <c r="A1945" s="17" t="str">
        <f>IF(AND(C1945&gt;='گزارش روزانه'!$F$2,C1945&lt;='گزارش روزانه'!$F$4,J1945='گزارش روزانه'!$D$6),MAX($A$1:A1944)+1,"")</f>
        <v/>
      </c>
      <c r="B1945" s="10">
        <v>1944</v>
      </c>
      <c r="C1945" s="10" t="s">
        <v>869</v>
      </c>
      <c r="D1945" s="10" t="s">
        <v>903</v>
      </c>
      <c r="E1945" s="11">
        <v>0</v>
      </c>
      <c r="F1945" s="11">
        <v>5170074</v>
      </c>
      <c r="G1945" s="11">
        <v>4261190270</v>
      </c>
      <c r="H19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5" s="10">
        <f>VALUE(IFERROR(MID(Table1[شرح],11,FIND("سهم",Table1[شرح])-11),0))</f>
        <v>127</v>
      </c>
      <c r="J1945" s="10" t="str">
        <f>IFERROR(MID(Table1[شرح],FIND("سهم",Table1[شرح])+4,FIND("به نرخ",Table1[شرح])-FIND("سهم",Table1[شرح])-5),"")</f>
        <v>پخش هجرت(هجرت1)</v>
      </c>
      <c r="K1945" s="10" t="str">
        <f>CHOOSE(MID(Table1[تاریخ],6,2),"فروردین","اردیبهشت","خرداد","تیر","مرداد","شهریور","مهر","آبان","آذر","دی","بهمن","اسفند")</f>
        <v>فروردین</v>
      </c>
      <c r="L1945" s="10" t="str">
        <f>LEFT(Table1[[#All],[تاریخ]],4)</f>
        <v>1399</v>
      </c>
      <c r="M1945" s="13" t="str">
        <f>Table1[سال]&amp;"-"&amp;Table1[ماه]</f>
        <v>1399-فروردین</v>
      </c>
      <c r="N1945" s="9"/>
    </row>
    <row r="1946" spans="1:14" ht="15.75" x14ac:dyDescent="0.25">
      <c r="A1946" s="17" t="str">
        <f>IF(AND(C1946&gt;='گزارش روزانه'!$F$2,C1946&lt;='گزارش روزانه'!$F$4,J1946='گزارش روزانه'!$D$6),MAX($A$1:A1945)+1,"")</f>
        <v/>
      </c>
      <c r="B1946" s="10">
        <v>1945</v>
      </c>
      <c r="C1946" s="10" t="s">
        <v>869</v>
      </c>
      <c r="D1946" s="10" t="s">
        <v>904</v>
      </c>
      <c r="E1946" s="11">
        <v>0</v>
      </c>
      <c r="F1946" s="11">
        <v>69971066</v>
      </c>
      <c r="G1946" s="11">
        <v>4256020196</v>
      </c>
      <c r="H19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6" s="10">
        <f>VALUE(IFERROR(MID(Table1[شرح],11,FIND("سهم",Table1[شرح])-11),0))</f>
        <v>10000</v>
      </c>
      <c r="J1946" s="10" t="str">
        <f>IFERROR(MID(Table1[شرح],FIND("سهم",Table1[شرح])+4,FIND("به نرخ",Table1[شرح])-FIND("سهم",Table1[شرح])-5),"")</f>
        <v>پالایش نفت تهران(شتران1)</v>
      </c>
      <c r="K1946" s="10" t="str">
        <f>CHOOSE(MID(Table1[تاریخ],6,2),"فروردین","اردیبهشت","خرداد","تیر","مرداد","شهریور","مهر","آبان","آذر","دی","بهمن","اسفند")</f>
        <v>فروردین</v>
      </c>
      <c r="L1946" s="10" t="str">
        <f>LEFT(Table1[[#All],[تاریخ]],4)</f>
        <v>1399</v>
      </c>
      <c r="M1946" s="13" t="str">
        <f>Table1[سال]&amp;"-"&amp;Table1[ماه]</f>
        <v>1399-فروردین</v>
      </c>
      <c r="N1946" s="9"/>
    </row>
    <row r="1947" spans="1:14" ht="15.75" x14ac:dyDescent="0.25">
      <c r="A1947" s="17" t="str">
        <f>IF(AND(C1947&gt;='گزارش روزانه'!$F$2,C1947&lt;='گزارش روزانه'!$F$4,J1947='گزارش روزانه'!$D$6),MAX($A$1:A1946)+1,"")</f>
        <v/>
      </c>
      <c r="B1947" s="10">
        <v>1946</v>
      </c>
      <c r="C1947" s="10" t="s">
        <v>869</v>
      </c>
      <c r="D1947" s="10" t="s">
        <v>905</v>
      </c>
      <c r="E1947" s="11">
        <v>0</v>
      </c>
      <c r="F1947" s="11">
        <v>139724293</v>
      </c>
      <c r="G1947" s="11">
        <v>4186049130</v>
      </c>
      <c r="H19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7" s="10">
        <f>VALUE(IFERROR(MID(Table1[شرح],11,FIND("سهم",Table1[شرح])-11),0))</f>
        <v>20000</v>
      </c>
      <c r="J1947" s="10" t="str">
        <f>IFERROR(MID(Table1[شرح],FIND("سهم",Table1[شرح])+4,FIND("به نرخ",Table1[شرح])-FIND("سهم",Table1[شرح])-5),"")</f>
        <v>پالایش نفت تهران(شتران1)</v>
      </c>
      <c r="K1947" s="10" t="str">
        <f>CHOOSE(MID(Table1[تاریخ],6,2),"فروردین","اردیبهشت","خرداد","تیر","مرداد","شهریور","مهر","آبان","آذر","دی","بهمن","اسفند")</f>
        <v>فروردین</v>
      </c>
      <c r="L1947" s="10" t="str">
        <f>LEFT(Table1[[#All],[تاریخ]],4)</f>
        <v>1399</v>
      </c>
      <c r="M1947" s="13" t="str">
        <f>Table1[سال]&amp;"-"&amp;Table1[ماه]</f>
        <v>1399-فروردین</v>
      </c>
      <c r="N1947" s="9"/>
    </row>
    <row r="1948" spans="1:14" ht="15.75" x14ac:dyDescent="0.25">
      <c r="A1948" s="17" t="str">
        <f>IF(AND(C1948&gt;='گزارش روزانه'!$F$2,C1948&lt;='گزارش روزانه'!$F$4,J1948='گزارش روزانه'!$D$6),MAX($A$1:A1947)+1,"")</f>
        <v/>
      </c>
      <c r="B1948" s="10">
        <v>1947</v>
      </c>
      <c r="C1948" s="10" t="s">
        <v>869</v>
      </c>
      <c r="D1948" s="10" t="s">
        <v>906</v>
      </c>
      <c r="E1948" s="11">
        <v>0</v>
      </c>
      <c r="F1948" s="11">
        <v>349063139</v>
      </c>
      <c r="G1948" s="11">
        <v>4046324837</v>
      </c>
      <c r="H19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8" s="10">
        <f>VALUE(IFERROR(MID(Table1[شرح],11,FIND("سهم",Table1[شرح])-11),0))</f>
        <v>50000</v>
      </c>
      <c r="J1948" s="10" t="str">
        <f>IFERROR(MID(Table1[شرح],FIND("سهم",Table1[شرح])+4,FIND("به نرخ",Table1[شرح])-FIND("سهم",Table1[شرح])-5),"")</f>
        <v>پالایش نفت تهران(شتران1)</v>
      </c>
      <c r="K1948" s="10" t="str">
        <f>CHOOSE(MID(Table1[تاریخ],6,2),"فروردین","اردیبهشت","خرداد","تیر","مرداد","شهریور","مهر","آبان","آذر","دی","بهمن","اسفند")</f>
        <v>فروردین</v>
      </c>
      <c r="L1948" s="10" t="str">
        <f>LEFT(Table1[[#All],[تاریخ]],4)</f>
        <v>1399</v>
      </c>
      <c r="M1948" s="13" t="str">
        <f>Table1[سال]&amp;"-"&amp;Table1[ماه]</f>
        <v>1399-فروردین</v>
      </c>
      <c r="N1948" s="9"/>
    </row>
    <row r="1949" spans="1:14" ht="15.75" x14ac:dyDescent="0.25">
      <c r="A1949" s="17" t="str">
        <f>IF(AND(C1949&gt;='گزارش روزانه'!$F$2,C1949&lt;='گزارش روزانه'!$F$4,J1949='گزارش روزانه'!$D$6),MAX($A$1:A1948)+1,"")</f>
        <v/>
      </c>
      <c r="B1949" s="10">
        <v>1948</v>
      </c>
      <c r="C1949" s="10" t="s">
        <v>869</v>
      </c>
      <c r="D1949" s="10" t="s">
        <v>907</v>
      </c>
      <c r="E1949" s="11">
        <v>0</v>
      </c>
      <c r="F1949" s="11">
        <v>142871059</v>
      </c>
      <c r="G1949" s="11">
        <v>3697261698</v>
      </c>
      <c r="H19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49" s="10">
        <f>VALUE(IFERROR(MID(Table1[شرح],11,FIND("سهم",Table1[شرح])-11),0))</f>
        <v>20494</v>
      </c>
      <c r="J1949" s="10" t="str">
        <f>IFERROR(MID(Table1[شرح],FIND("سهم",Table1[شرح])+4,FIND("به نرخ",Table1[شرح])-FIND("سهم",Table1[شرح])-5),"")</f>
        <v>پالایش نفت تهران(شتران1)</v>
      </c>
      <c r="K1949" s="10" t="str">
        <f>CHOOSE(MID(Table1[تاریخ],6,2),"فروردین","اردیبهشت","خرداد","تیر","مرداد","شهریور","مهر","آبان","آذر","دی","بهمن","اسفند")</f>
        <v>فروردین</v>
      </c>
      <c r="L1949" s="10" t="str">
        <f>LEFT(Table1[[#All],[تاریخ]],4)</f>
        <v>1399</v>
      </c>
      <c r="M1949" s="13" t="str">
        <f>Table1[سال]&amp;"-"&amp;Table1[ماه]</f>
        <v>1399-فروردین</v>
      </c>
      <c r="N1949" s="9"/>
    </row>
    <row r="1950" spans="1:14" ht="15.75" x14ac:dyDescent="0.25">
      <c r="A1950" s="17" t="str">
        <f>IF(AND(C1950&gt;='گزارش روزانه'!$F$2,C1950&lt;='گزارش روزانه'!$F$4,J1950='گزارش روزانه'!$D$6),MAX($A$1:A1949)+1,"")</f>
        <v/>
      </c>
      <c r="B1950" s="10">
        <v>1949</v>
      </c>
      <c r="C1950" s="10" t="s">
        <v>869</v>
      </c>
      <c r="D1950" s="10" t="s">
        <v>908</v>
      </c>
      <c r="E1950" s="11">
        <v>0</v>
      </c>
      <c r="F1950" s="11">
        <v>344830014</v>
      </c>
      <c r="G1950" s="11">
        <v>3554390639</v>
      </c>
      <c r="H19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0" s="10">
        <f>VALUE(IFERROR(MID(Table1[شرح],11,FIND("سهم",Table1[شرح])-11),0))</f>
        <v>49506</v>
      </c>
      <c r="J1950" s="10" t="str">
        <f>IFERROR(MID(Table1[شرح],FIND("سهم",Table1[شرح])+4,FIND("به نرخ",Table1[شرح])-FIND("سهم",Table1[شرح])-5),"")</f>
        <v>پالایش نفت تهران(شتران1)</v>
      </c>
      <c r="K1950" s="10" t="str">
        <f>CHOOSE(MID(Table1[تاریخ],6,2),"فروردین","اردیبهشت","خرداد","تیر","مرداد","شهریور","مهر","آبان","آذر","دی","بهمن","اسفند")</f>
        <v>فروردین</v>
      </c>
      <c r="L1950" s="10" t="str">
        <f>LEFT(Table1[[#All],[تاریخ]],4)</f>
        <v>1399</v>
      </c>
      <c r="M1950" s="13" t="str">
        <f>Table1[سال]&amp;"-"&amp;Table1[ماه]</f>
        <v>1399-فروردین</v>
      </c>
      <c r="N1950" s="9"/>
    </row>
    <row r="1951" spans="1:14" ht="15.75" x14ac:dyDescent="0.25">
      <c r="A1951" s="17" t="str">
        <f>IF(AND(C1951&gt;='گزارش روزانه'!$F$2,C1951&lt;='گزارش روزانه'!$F$4,J1951='گزارش روزانه'!$D$6),MAX($A$1:A1950)+1,"")</f>
        <v/>
      </c>
      <c r="B1951" s="10">
        <v>1950</v>
      </c>
      <c r="C1951" s="10" t="s">
        <v>869</v>
      </c>
      <c r="D1951" s="10" t="s">
        <v>909</v>
      </c>
      <c r="E1951" s="11">
        <v>0</v>
      </c>
      <c r="F1951" s="11">
        <v>696244785</v>
      </c>
      <c r="G1951" s="11">
        <v>3209560625</v>
      </c>
      <c r="H19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1" s="10">
        <f>VALUE(IFERROR(MID(Table1[شرح],11,FIND("سهم",Table1[شرح])-11),0))</f>
        <v>100000</v>
      </c>
      <c r="J1951" s="10" t="str">
        <f>IFERROR(MID(Table1[شرح],FIND("سهم",Table1[شرح])+4,FIND("به نرخ",Table1[شرح])-FIND("سهم",Table1[شرح])-5),"")</f>
        <v>پالایش نفت تهران(شتران1)</v>
      </c>
      <c r="K1951" s="10" t="str">
        <f>CHOOSE(MID(Table1[تاریخ],6,2),"فروردین","اردیبهشت","خرداد","تیر","مرداد","شهریور","مهر","آبان","آذر","دی","بهمن","اسفند")</f>
        <v>فروردین</v>
      </c>
      <c r="L1951" s="10" t="str">
        <f>LEFT(Table1[[#All],[تاریخ]],4)</f>
        <v>1399</v>
      </c>
      <c r="M1951" s="13" t="str">
        <f>Table1[سال]&amp;"-"&amp;Table1[ماه]</f>
        <v>1399-فروردین</v>
      </c>
      <c r="N1951" s="9"/>
    </row>
    <row r="1952" spans="1:14" ht="15.75" x14ac:dyDescent="0.25">
      <c r="A1952" s="17" t="str">
        <f>IF(AND(C1952&gt;='گزارش روزانه'!$F$2,C1952&lt;='گزارش روزانه'!$F$4,J1952='گزارش روزانه'!$D$6),MAX($A$1:A1951)+1,"")</f>
        <v/>
      </c>
      <c r="B1952" s="10">
        <v>1951</v>
      </c>
      <c r="C1952" s="10" t="s">
        <v>869</v>
      </c>
      <c r="D1952" s="10" t="s">
        <v>910</v>
      </c>
      <c r="E1952" s="11">
        <v>0</v>
      </c>
      <c r="F1952" s="11">
        <v>348072882</v>
      </c>
      <c r="G1952" s="11">
        <v>2513315840</v>
      </c>
      <c r="H19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2" s="10">
        <f>VALUE(IFERROR(MID(Table1[شرح],11,FIND("سهم",Table1[شرح])-11),0))</f>
        <v>50000</v>
      </c>
      <c r="J1952" s="10" t="str">
        <f>IFERROR(MID(Table1[شرح],FIND("سهم",Table1[شرح])+4,FIND("به نرخ",Table1[شرح])-FIND("سهم",Table1[شرح])-5),"")</f>
        <v>پالایش نفت تهران(شتران1)</v>
      </c>
      <c r="K1952" s="10" t="str">
        <f>CHOOSE(MID(Table1[تاریخ],6,2),"فروردین","اردیبهشت","خرداد","تیر","مرداد","شهریور","مهر","آبان","آذر","دی","بهمن","اسفند")</f>
        <v>فروردین</v>
      </c>
      <c r="L1952" s="10" t="str">
        <f>LEFT(Table1[[#All],[تاریخ]],4)</f>
        <v>1399</v>
      </c>
      <c r="M1952" s="13" t="str">
        <f>Table1[سال]&amp;"-"&amp;Table1[ماه]</f>
        <v>1399-فروردین</v>
      </c>
      <c r="N1952" s="9"/>
    </row>
    <row r="1953" spans="1:14" ht="15.75" x14ac:dyDescent="0.25">
      <c r="A1953" s="17" t="str">
        <f>IF(AND(C1953&gt;='گزارش روزانه'!$F$2,C1953&lt;='گزارش روزانه'!$F$4,J1953='گزارش روزانه'!$D$6),MAX($A$1:A1952)+1,"")</f>
        <v/>
      </c>
      <c r="B1953" s="10">
        <v>1952</v>
      </c>
      <c r="C1953" s="10" t="s">
        <v>869</v>
      </c>
      <c r="D1953" s="10" t="s">
        <v>911</v>
      </c>
      <c r="E1953" s="11">
        <v>0</v>
      </c>
      <c r="F1953" s="11">
        <v>347379707</v>
      </c>
      <c r="G1953" s="11">
        <v>2165242958</v>
      </c>
      <c r="H19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3" s="10">
        <f>VALUE(IFERROR(MID(Table1[شرح],11,FIND("سهم",Table1[شرح])-11),0))</f>
        <v>50000</v>
      </c>
      <c r="J1953" s="10" t="str">
        <f>IFERROR(MID(Table1[شرح],FIND("سهم",Table1[شرح])+4,FIND("به نرخ",Table1[شرح])-FIND("سهم",Table1[شرح])-5),"")</f>
        <v>پالایش نفت تهران(شتران1)</v>
      </c>
      <c r="K1953" s="10" t="str">
        <f>CHOOSE(MID(Table1[تاریخ],6,2),"فروردین","اردیبهشت","خرداد","تیر","مرداد","شهریور","مهر","آبان","آذر","دی","بهمن","اسفند")</f>
        <v>فروردین</v>
      </c>
      <c r="L1953" s="10" t="str">
        <f>LEFT(Table1[[#All],[تاریخ]],4)</f>
        <v>1399</v>
      </c>
      <c r="M1953" s="13" t="str">
        <f>Table1[سال]&amp;"-"&amp;Table1[ماه]</f>
        <v>1399-فروردین</v>
      </c>
      <c r="N1953" s="9"/>
    </row>
    <row r="1954" spans="1:14" ht="15.75" x14ac:dyDescent="0.25">
      <c r="A1954" s="17" t="str">
        <f>IF(AND(C1954&gt;='گزارش روزانه'!$F$2,C1954&lt;='گزارش روزانه'!$F$4,J1954='گزارش روزانه'!$D$6),MAX($A$1:A1953)+1,"")</f>
        <v/>
      </c>
      <c r="B1954" s="10">
        <v>1953</v>
      </c>
      <c r="C1954" s="10" t="s">
        <v>869</v>
      </c>
      <c r="D1954" s="10" t="s">
        <v>912</v>
      </c>
      <c r="E1954" s="11">
        <v>0</v>
      </c>
      <c r="F1954" s="11">
        <v>347082625</v>
      </c>
      <c r="G1954" s="11">
        <v>1817863251</v>
      </c>
      <c r="H19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4" s="10">
        <f>VALUE(IFERROR(MID(Table1[شرح],11,FIND("سهم",Table1[شرح])-11),0))</f>
        <v>50000</v>
      </c>
      <c r="J1954" s="10" t="str">
        <f>IFERROR(MID(Table1[شرح],FIND("سهم",Table1[شرح])+4,FIND("به نرخ",Table1[شرح])-FIND("سهم",Table1[شرح])-5),"")</f>
        <v>پالایش نفت تهران(شتران1)</v>
      </c>
      <c r="K1954" s="10" t="str">
        <f>CHOOSE(MID(Table1[تاریخ],6,2),"فروردین","اردیبهشت","خرداد","تیر","مرداد","شهریور","مهر","آبان","آذر","دی","بهمن","اسفند")</f>
        <v>فروردین</v>
      </c>
      <c r="L1954" s="10" t="str">
        <f>LEFT(Table1[[#All],[تاریخ]],4)</f>
        <v>1399</v>
      </c>
      <c r="M1954" s="13" t="str">
        <f>Table1[سال]&amp;"-"&amp;Table1[ماه]</f>
        <v>1399-فروردین</v>
      </c>
      <c r="N1954" s="9"/>
    </row>
    <row r="1955" spans="1:14" ht="15.75" x14ac:dyDescent="0.25">
      <c r="A1955" s="17" t="str">
        <f>IF(AND(C1955&gt;='گزارش روزانه'!$F$2,C1955&lt;='گزارش روزانه'!$F$4,J1955='گزارش روزانه'!$D$6),MAX($A$1:A1954)+1,"")</f>
        <v/>
      </c>
      <c r="B1955" s="10">
        <v>1954</v>
      </c>
      <c r="C1955" s="10" t="s">
        <v>869</v>
      </c>
      <c r="D1955" s="10" t="s">
        <v>913</v>
      </c>
      <c r="E1955" s="11">
        <v>0</v>
      </c>
      <c r="F1955" s="11">
        <v>346637036</v>
      </c>
      <c r="G1955" s="11">
        <v>1470780626</v>
      </c>
      <c r="H19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5" s="10">
        <f>VALUE(IFERROR(MID(Table1[شرح],11,FIND("سهم",Table1[شرح])-11),0))</f>
        <v>50000</v>
      </c>
      <c r="J1955" s="10" t="str">
        <f>IFERROR(MID(Table1[شرح],FIND("سهم",Table1[شرح])+4,FIND("به نرخ",Table1[شرح])-FIND("سهم",Table1[شرح])-5),"")</f>
        <v>پالایش نفت تهران(شتران1)</v>
      </c>
      <c r="K1955" s="10" t="str">
        <f>CHOOSE(MID(Table1[تاریخ],6,2),"فروردین","اردیبهشت","خرداد","تیر","مرداد","شهریور","مهر","آبان","آذر","دی","بهمن","اسفند")</f>
        <v>فروردین</v>
      </c>
      <c r="L1955" s="10" t="str">
        <f>LEFT(Table1[[#All],[تاریخ]],4)</f>
        <v>1399</v>
      </c>
      <c r="M1955" s="13" t="str">
        <f>Table1[سال]&amp;"-"&amp;Table1[ماه]</f>
        <v>1399-فروردین</v>
      </c>
      <c r="N1955" s="9"/>
    </row>
    <row r="1956" spans="1:14" ht="15.75" x14ac:dyDescent="0.25">
      <c r="A1956" s="17" t="str">
        <f>IF(AND(C1956&gt;='گزارش روزانه'!$F$2,C1956&lt;='گزارش روزانه'!$F$4,J1956='گزارش روزانه'!$D$6),MAX($A$1:A1955)+1,"")</f>
        <v/>
      </c>
      <c r="B1956" s="10">
        <v>1955</v>
      </c>
      <c r="C1956" s="10" t="s">
        <v>869</v>
      </c>
      <c r="D1956" s="10" t="s">
        <v>914</v>
      </c>
      <c r="E1956" s="11">
        <v>0</v>
      </c>
      <c r="F1956" s="11">
        <v>11190230</v>
      </c>
      <c r="G1956" s="11">
        <v>1124143590</v>
      </c>
      <c r="H19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6" s="10">
        <f>VALUE(IFERROR(MID(Table1[شرح],11,FIND("سهم",Table1[شرح])-11),0))</f>
        <v>1082</v>
      </c>
      <c r="J1956" s="10" t="str">
        <f>IFERROR(MID(Table1[شرح],FIND("سهم",Table1[شرح])+4,FIND("به نرخ",Table1[شرح])-FIND("سهم",Table1[شرح])-5),"")</f>
        <v>معدنی و صنعتی گل گهر(کگل1)</v>
      </c>
      <c r="K1956" s="10" t="str">
        <f>CHOOSE(MID(Table1[تاریخ],6,2),"فروردین","اردیبهشت","خرداد","تیر","مرداد","شهریور","مهر","آبان","آذر","دی","بهمن","اسفند")</f>
        <v>فروردین</v>
      </c>
      <c r="L1956" s="10" t="str">
        <f>LEFT(Table1[[#All],[تاریخ]],4)</f>
        <v>1399</v>
      </c>
      <c r="M1956" s="13" t="str">
        <f>Table1[سال]&amp;"-"&amp;Table1[ماه]</f>
        <v>1399-فروردین</v>
      </c>
      <c r="N1956" s="9"/>
    </row>
    <row r="1957" spans="1:14" ht="15.75" x14ac:dyDescent="0.25">
      <c r="A1957" s="17" t="str">
        <f>IF(AND(C1957&gt;='گزارش روزانه'!$F$2,C1957&lt;='گزارش روزانه'!$F$4,J1957='گزارش روزانه'!$D$6),MAX($A$1:A1956)+1,"")</f>
        <v/>
      </c>
      <c r="B1957" s="10">
        <v>1956</v>
      </c>
      <c r="C1957" s="10" t="s">
        <v>869</v>
      </c>
      <c r="D1957" s="10" t="s">
        <v>915</v>
      </c>
      <c r="E1957" s="11">
        <v>0</v>
      </c>
      <c r="F1957" s="11">
        <v>81865794</v>
      </c>
      <c r="G1957" s="11">
        <v>1112953360</v>
      </c>
      <c r="H19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7" s="10">
        <f>VALUE(IFERROR(MID(Table1[شرح],11,FIND("سهم",Table1[شرح])-11),0))</f>
        <v>7918</v>
      </c>
      <c r="J1957" s="10" t="str">
        <f>IFERROR(MID(Table1[شرح],FIND("سهم",Table1[شرح])+4,FIND("به نرخ",Table1[شرح])-FIND("سهم",Table1[شرح])-5),"")</f>
        <v>معدنی و صنعتی گل گهر(کگل1)</v>
      </c>
      <c r="K1957" s="10" t="str">
        <f>CHOOSE(MID(Table1[تاریخ],6,2),"فروردین","اردیبهشت","خرداد","تیر","مرداد","شهریور","مهر","آبان","آذر","دی","بهمن","اسفند")</f>
        <v>فروردین</v>
      </c>
      <c r="L1957" s="10" t="str">
        <f>LEFT(Table1[[#All],[تاریخ]],4)</f>
        <v>1399</v>
      </c>
      <c r="M1957" s="13" t="str">
        <f>Table1[سال]&amp;"-"&amp;Table1[ماه]</f>
        <v>1399-فروردین</v>
      </c>
      <c r="N1957" s="9"/>
    </row>
    <row r="1958" spans="1:14" ht="15.75" x14ac:dyDescent="0.25">
      <c r="A1958" s="17" t="str">
        <f>IF(AND(C1958&gt;='گزارش روزانه'!$F$2,C1958&lt;='گزارش روزانه'!$F$4,J1958='گزارش روزانه'!$D$6),MAX($A$1:A1957)+1,"")</f>
        <v/>
      </c>
      <c r="B1958" s="10">
        <v>1957</v>
      </c>
      <c r="C1958" s="10" t="s">
        <v>869</v>
      </c>
      <c r="D1958" s="10" t="s">
        <v>916</v>
      </c>
      <c r="E1958" s="11">
        <v>0</v>
      </c>
      <c r="F1958" s="11">
        <v>10875801</v>
      </c>
      <c r="G1958" s="11">
        <v>1031087566</v>
      </c>
      <c r="H19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8" s="10">
        <f>VALUE(IFERROR(MID(Table1[شرح],11,FIND("سهم",Table1[شرح])-11),0))</f>
        <v>1052</v>
      </c>
      <c r="J1958" s="10" t="str">
        <f>IFERROR(MID(Table1[شرح],FIND("سهم",Table1[شرح])+4,FIND("به نرخ",Table1[شرح])-FIND("سهم",Table1[شرح])-5),"")</f>
        <v>معدنی و صنعتی گل گهر(کگل1)</v>
      </c>
      <c r="K1958" s="10" t="str">
        <f>CHOOSE(MID(Table1[تاریخ],6,2),"فروردین","اردیبهشت","خرداد","تیر","مرداد","شهریور","مهر","آبان","آذر","دی","بهمن","اسفند")</f>
        <v>فروردین</v>
      </c>
      <c r="L1958" s="10" t="str">
        <f>LEFT(Table1[[#All],[تاریخ]],4)</f>
        <v>1399</v>
      </c>
      <c r="M1958" s="13" t="str">
        <f>Table1[سال]&amp;"-"&amp;Table1[ماه]</f>
        <v>1399-فروردین</v>
      </c>
      <c r="N1958" s="9"/>
    </row>
    <row r="1959" spans="1:14" ht="15.75" x14ac:dyDescent="0.25">
      <c r="A1959" s="17" t="str">
        <f>IF(AND(C1959&gt;='گزارش روزانه'!$F$2,C1959&lt;='گزارش روزانه'!$F$4,J1959='گزارش روزانه'!$D$6),MAX($A$1:A1958)+1,"")</f>
        <v/>
      </c>
      <c r="B1959" s="10">
        <v>1958</v>
      </c>
      <c r="C1959" s="10" t="s">
        <v>869</v>
      </c>
      <c r="D1959" s="10" t="s">
        <v>917</v>
      </c>
      <c r="E1959" s="11">
        <v>0</v>
      </c>
      <c r="F1959" s="11">
        <v>1019957506</v>
      </c>
      <c r="G1959" s="11">
        <v>1020211765</v>
      </c>
      <c r="H19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59" s="10">
        <f>VALUE(IFERROR(MID(Table1[شرح],11,FIND("سهم",Table1[شرح])-11),0))</f>
        <v>100000</v>
      </c>
      <c r="J1959" s="10" t="str">
        <f>IFERROR(MID(Table1[شرح],FIND("سهم",Table1[شرح])+4,FIND("به نرخ",Table1[شرح])-FIND("سهم",Table1[شرح])-5),"")</f>
        <v>معدنی و صنعتی گل گهر(کگل1)</v>
      </c>
      <c r="K1959" s="10" t="str">
        <f>CHOOSE(MID(Table1[تاریخ],6,2),"فروردین","اردیبهشت","خرداد","تیر","مرداد","شهریور","مهر","آبان","آذر","دی","بهمن","اسفند")</f>
        <v>فروردین</v>
      </c>
      <c r="L1959" s="10" t="str">
        <f>LEFT(Table1[[#All],[تاریخ]],4)</f>
        <v>1399</v>
      </c>
      <c r="M1959" s="13" t="str">
        <f>Table1[سال]&amp;"-"&amp;Table1[ماه]</f>
        <v>1399-فروردین</v>
      </c>
      <c r="N1959" s="9"/>
    </row>
    <row r="1960" spans="1:14" ht="15.75" x14ac:dyDescent="0.25">
      <c r="A1960" s="17" t="str">
        <f>IF(AND(C1960&gt;='گزارش روزانه'!$F$2,C1960&lt;='گزارش روزانه'!$F$4,J1960='گزارش روزانه'!$D$6),MAX($A$1:A1959)+1,"")</f>
        <v/>
      </c>
      <c r="B1960" s="10">
        <v>1959</v>
      </c>
      <c r="C1960" s="10" t="s">
        <v>869</v>
      </c>
      <c r="D1960" s="10" t="s">
        <v>918</v>
      </c>
      <c r="E1960" s="11">
        <v>0</v>
      </c>
      <c r="F1960" s="11">
        <v>40000000</v>
      </c>
      <c r="G1960" s="11">
        <v>254259</v>
      </c>
      <c r="H19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960" s="10">
        <f>VALUE(IFERROR(MID(Table1[شرح],11,FIND("سهم",Table1[شرح])-11),0))</f>
        <v>0</v>
      </c>
      <c r="J1960" s="10" t="str">
        <f>IFERROR(MID(Table1[شرح],FIND("سهم",Table1[شرح])+4,FIND("به نرخ",Table1[شرح])-FIND("سهم",Table1[شرح])-5),"")</f>
        <v/>
      </c>
      <c r="K1960" s="10" t="str">
        <f>CHOOSE(MID(Table1[تاریخ],6,2),"فروردین","اردیبهشت","خرداد","تیر","مرداد","شهریور","مهر","آبان","آذر","دی","بهمن","اسفند")</f>
        <v>فروردین</v>
      </c>
      <c r="L1960" s="10" t="str">
        <f>LEFT(Table1[[#All],[تاریخ]],4)</f>
        <v>1399</v>
      </c>
      <c r="M1960" s="13" t="str">
        <f>Table1[سال]&amp;"-"&amp;Table1[ماه]</f>
        <v>1399-فروردین</v>
      </c>
      <c r="N1960" s="9"/>
    </row>
    <row r="1961" spans="1:14" ht="15.75" x14ac:dyDescent="0.25">
      <c r="A1961" s="17" t="str">
        <f>IF(AND(C1961&gt;='گزارش روزانه'!$F$2,C1961&lt;='گزارش روزانه'!$F$4,J1961='گزارش روزانه'!$D$6),MAX($A$1:A1960)+1,"")</f>
        <v/>
      </c>
      <c r="B1961" s="10">
        <v>1960</v>
      </c>
      <c r="C1961" s="10" t="s">
        <v>862</v>
      </c>
      <c r="D1961" s="10" t="s">
        <v>863</v>
      </c>
      <c r="E1961" s="11">
        <v>349899368</v>
      </c>
      <c r="F1961" s="11">
        <v>0</v>
      </c>
      <c r="G1961" s="11">
        <v>52839</v>
      </c>
      <c r="H19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61" s="10">
        <f>VALUE(IFERROR(MID(Table1[شرح],11,FIND("سهم",Table1[شرح])-11),0))</f>
        <v>3555</v>
      </c>
      <c r="J1961" s="10" t="str">
        <f>IFERROR(MID(Table1[شرح],FIND("سهم",Table1[شرح])+4,FIND("به نرخ",Table1[شرح])-FIND("سهم",Table1[شرح])-5),"")</f>
        <v>بورس اوراق بهادار تهران(بورس1)</v>
      </c>
      <c r="K1961" s="10" t="str">
        <f>CHOOSE(MID(Table1[تاریخ],6,2),"فروردین","اردیبهشت","خرداد","تیر","مرداد","شهریور","مهر","آبان","آذر","دی","بهمن","اسفند")</f>
        <v>فروردین</v>
      </c>
      <c r="L1961" s="10" t="str">
        <f>LEFT(Table1[[#All],[تاریخ]],4)</f>
        <v>1399</v>
      </c>
      <c r="M1961" s="13" t="str">
        <f>Table1[سال]&amp;"-"&amp;Table1[ماه]</f>
        <v>1399-فروردین</v>
      </c>
      <c r="N1961" s="9"/>
    </row>
    <row r="1962" spans="1:14" ht="15.75" x14ac:dyDescent="0.25">
      <c r="A1962" s="17" t="str">
        <f>IF(AND(C1962&gt;='گزارش روزانه'!$F$2,C1962&lt;='گزارش روزانه'!$F$4,J1962='گزارش روزانه'!$D$6),MAX($A$1:A1961)+1,"")</f>
        <v/>
      </c>
      <c r="B1962" s="10">
        <v>1961</v>
      </c>
      <c r="C1962" s="10" t="s">
        <v>862</v>
      </c>
      <c r="D1962" s="10" t="s">
        <v>864</v>
      </c>
      <c r="E1962" s="11">
        <v>81684061</v>
      </c>
      <c r="F1962" s="11">
        <v>0</v>
      </c>
      <c r="G1962" s="11">
        <v>349952207</v>
      </c>
      <c r="H19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62" s="10">
        <f>VALUE(IFERROR(MID(Table1[شرح],11,FIND("سهم",Table1[شرح])-11),0))</f>
        <v>830</v>
      </c>
      <c r="J1962" s="10" t="str">
        <f>IFERROR(MID(Table1[شرح],FIND("سهم",Table1[شرح])+4,FIND("به نرخ",Table1[شرح])-FIND("سهم",Table1[شرح])-5),"")</f>
        <v>بورس اوراق بهادار تهران(بورس1)</v>
      </c>
      <c r="K1962" s="10" t="str">
        <f>CHOOSE(MID(Table1[تاریخ],6,2),"فروردین","اردیبهشت","خرداد","تیر","مرداد","شهریور","مهر","آبان","آذر","دی","بهمن","اسفند")</f>
        <v>فروردین</v>
      </c>
      <c r="L1962" s="10" t="str">
        <f>LEFT(Table1[[#All],[تاریخ]],4)</f>
        <v>1399</v>
      </c>
      <c r="M1962" s="13" t="str">
        <f>Table1[سال]&amp;"-"&amp;Table1[ماه]</f>
        <v>1399-فروردین</v>
      </c>
      <c r="N1962" s="9"/>
    </row>
    <row r="1963" spans="1:14" ht="15.75" x14ac:dyDescent="0.25">
      <c r="A1963" s="17" t="str">
        <f>IF(AND(C1963&gt;='گزارش روزانه'!$F$2,C1963&lt;='گزارش روزانه'!$F$4,J1963='گزارش روزانه'!$D$6),MAX($A$1:A1962)+1,"")</f>
        <v/>
      </c>
      <c r="B1963" s="10">
        <v>1962</v>
      </c>
      <c r="C1963" s="10" t="s">
        <v>862</v>
      </c>
      <c r="D1963" s="10" t="s">
        <v>865</v>
      </c>
      <c r="E1963" s="11">
        <v>43767640</v>
      </c>
      <c r="F1963" s="11">
        <v>0</v>
      </c>
      <c r="G1963" s="11">
        <v>431636268</v>
      </c>
      <c r="H19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63" s="10">
        <f>VALUE(IFERROR(MID(Table1[شرح],11,FIND("سهم",Table1[شرح])-11),0))</f>
        <v>445</v>
      </c>
      <c r="J1963" s="10" t="str">
        <f>IFERROR(MID(Table1[شرح],FIND("سهم",Table1[شرح])+4,FIND("به نرخ",Table1[شرح])-FIND("سهم",Table1[شرح])-5),"")</f>
        <v>بورس اوراق بهادار تهران(بورس1)</v>
      </c>
      <c r="K1963" s="10" t="str">
        <f>CHOOSE(MID(Table1[تاریخ],6,2),"فروردین","اردیبهشت","خرداد","تیر","مرداد","شهریور","مهر","آبان","آذر","دی","بهمن","اسفند")</f>
        <v>فروردین</v>
      </c>
      <c r="L1963" s="10" t="str">
        <f>LEFT(Table1[[#All],[تاریخ]],4)</f>
        <v>1399</v>
      </c>
      <c r="M1963" s="13" t="str">
        <f>Table1[سال]&amp;"-"&amp;Table1[ماه]</f>
        <v>1399-فروردین</v>
      </c>
      <c r="N1963" s="9"/>
    </row>
    <row r="1964" spans="1:14" ht="15.75" x14ac:dyDescent="0.25">
      <c r="A1964" s="17" t="str">
        <f>IF(AND(C1964&gt;='گزارش روزانه'!$F$2,C1964&lt;='گزارش روزانه'!$F$4,J1964='گزارش روزانه'!$D$6),MAX($A$1:A1963)+1,"")</f>
        <v/>
      </c>
      <c r="B1964" s="10">
        <v>1963</v>
      </c>
      <c r="C1964" s="10" t="s">
        <v>862</v>
      </c>
      <c r="D1964" s="10" t="s">
        <v>866</v>
      </c>
      <c r="E1964" s="11">
        <v>1457982</v>
      </c>
      <c r="F1964" s="11">
        <v>0</v>
      </c>
      <c r="G1964" s="11">
        <v>475403908</v>
      </c>
      <c r="H19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64" s="10">
        <f>VALUE(IFERROR(MID(Table1[شرح],11,FIND("سهم",Table1[شرح])-11),0))</f>
        <v>15</v>
      </c>
      <c r="J1964" s="10" t="str">
        <f>IFERROR(MID(Table1[شرح],FIND("سهم",Table1[شرح])+4,FIND("به نرخ",Table1[شرح])-FIND("سهم",Table1[شرح])-5),"")</f>
        <v>بورس اوراق بهادار تهران(بورس1)</v>
      </c>
      <c r="K1964" s="10" t="str">
        <f>CHOOSE(MID(Table1[تاریخ],6,2),"فروردین","اردیبهشت","خرداد","تیر","مرداد","شهریور","مهر","آبان","آذر","دی","بهمن","اسفند")</f>
        <v>فروردین</v>
      </c>
      <c r="L1964" s="10" t="str">
        <f>LEFT(Table1[[#All],[تاریخ]],4)</f>
        <v>1399</v>
      </c>
      <c r="M1964" s="13" t="str">
        <f>Table1[سال]&amp;"-"&amp;Table1[ماه]</f>
        <v>1399-فروردین</v>
      </c>
      <c r="N1964" s="9"/>
    </row>
    <row r="1965" spans="1:14" ht="15.75" x14ac:dyDescent="0.25">
      <c r="A1965" s="17" t="str">
        <f>IF(AND(C1965&gt;='گزارش روزانه'!$F$2,C1965&lt;='گزارش روزانه'!$F$4,J1965='گزارش روزانه'!$D$6),MAX($A$1:A1964)+1,"")</f>
        <v/>
      </c>
      <c r="B1965" s="10">
        <v>1964</v>
      </c>
      <c r="C1965" s="10" t="s">
        <v>862</v>
      </c>
      <c r="D1965" s="10" t="s">
        <v>867</v>
      </c>
      <c r="E1965" s="11">
        <v>0</v>
      </c>
      <c r="F1965" s="11">
        <v>361936382</v>
      </c>
      <c r="G1965" s="11">
        <v>476861890</v>
      </c>
      <c r="H19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65" s="10">
        <f>VALUE(IFERROR(MID(Table1[شرح],11,FIND("سهم",Table1[شرح])-11),0))</f>
        <v>50000</v>
      </c>
      <c r="J1965" s="10" t="str">
        <f>IFERROR(MID(Table1[شرح],FIND("سهم",Table1[شرح])+4,FIND("به نرخ",Table1[شرح])-FIND("سهم",Table1[شرح])-5),"")</f>
        <v>پالایش نفت تهران(شتران1)</v>
      </c>
      <c r="K1965" s="10" t="str">
        <f>CHOOSE(MID(Table1[تاریخ],6,2),"فروردین","اردیبهشت","خرداد","تیر","مرداد","شهریور","مهر","آبان","آذر","دی","بهمن","اسفند")</f>
        <v>فروردین</v>
      </c>
      <c r="L1965" s="10" t="str">
        <f>LEFT(Table1[[#All],[تاریخ]],4)</f>
        <v>1399</v>
      </c>
      <c r="M1965" s="13" t="str">
        <f>Table1[سال]&amp;"-"&amp;Table1[ماه]</f>
        <v>1399-فروردین</v>
      </c>
      <c r="N1965" s="9"/>
    </row>
    <row r="1966" spans="1:14" ht="15.75" x14ac:dyDescent="0.25">
      <c r="A1966" s="17" t="str">
        <f>IF(AND(C1966&gt;='گزارش روزانه'!$F$2,C1966&lt;='گزارش روزانه'!$F$4,J1966='گزارش روزانه'!$D$6),MAX($A$1:A1965)+1,"")</f>
        <v/>
      </c>
      <c r="B1966" s="10">
        <v>1965</v>
      </c>
      <c r="C1966" s="10" t="s">
        <v>862</v>
      </c>
      <c r="D1966" s="10" t="s">
        <v>868</v>
      </c>
      <c r="E1966" s="11">
        <v>0</v>
      </c>
      <c r="F1966" s="11">
        <v>114893759</v>
      </c>
      <c r="G1966" s="11">
        <v>114925508</v>
      </c>
      <c r="H19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66" s="10">
        <f>VALUE(IFERROR(MID(Table1[شرح],11,FIND("سهم",Table1[شرح])-11),0))</f>
        <v>1190</v>
      </c>
      <c r="J1966" s="10" t="str">
        <f>IFERROR(MID(Table1[شرح],FIND("سهم",Table1[شرح])+4,FIND("به نرخ",Table1[شرح])-FIND("سهم",Table1[شرح])-5),"")</f>
        <v>بورس اوراق بهادار تهران(بورس1)</v>
      </c>
      <c r="K1966" s="10" t="str">
        <f>CHOOSE(MID(Table1[تاریخ],6,2),"فروردین","اردیبهشت","خرداد","تیر","مرداد","شهریور","مهر","آبان","آذر","دی","بهمن","اسفند")</f>
        <v>فروردین</v>
      </c>
      <c r="L1966" s="10" t="str">
        <f>LEFT(Table1[[#All],[تاریخ]],4)</f>
        <v>1399</v>
      </c>
      <c r="M1966" s="13" t="str">
        <f>Table1[سال]&amp;"-"&amp;Table1[ماه]</f>
        <v>1399-فروردین</v>
      </c>
      <c r="N1966" s="9"/>
    </row>
    <row r="1967" spans="1:14" ht="15.75" x14ac:dyDescent="0.25">
      <c r="A1967" s="17" t="str">
        <f>IF(AND(C1967&gt;='گزارش روزانه'!$F$2,C1967&lt;='گزارش روزانه'!$F$4,J1967='گزارش روزانه'!$D$6),MAX($A$1:A1966)+1,"")</f>
        <v/>
      </c>
      <c r="B1967" s="10">
        <v>1966</v>
      </c>
      <c r="C1967" s="10" t="s">
        <v>852</v>
      </c>
      <c r="D1967" s="10" t="s">
        <v>853</v>
      </c>
      <c r="E1967" s="11">
        <v>9776181</v>
      </c>
      <c r="F1967" s="11">
        <v>0</v>
      </c>
      <c r="G1967" s="11">
        <v>160186807</v>
      </c>
      <c r="H19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67" s="10">
        <f>VALUE(IFERROR(MID(Table1[شرح],11,FIND("سهم",Table1[شرح])-11),0))</f>
        <v>811</v>
      </c>
      <c r="J1967" s="10" t="str">
        <f>IFERROR(MID(Table1[شرح],FIND("سهم",Table1[شرح])+4,FIND("به نرخ",Table1[شرح])-FIND("سهم",Table1[شرح])-5),"")</f>
        <v>سرمایه گذاری صبا تامین(صبا1)</v>
      </c>
      <c r="K1967" s="10" t="str">
        <f>CHOOSE(MID(Table1[تاریخ],6,2),"فروردین","اردیبهشت","خرداد","تیر","مرداد","شهریور","مهر","آبان","آذر","دی","بهمن","اسفند")</f>
        <v>فروردین</v>
      </c>
      <c r="L1967" s="10" t="str">
        <f>LEFT(Table1[[#All],[تاریخ]],4)</f>
        <v>1399</v>
      </c>
      <c r="M1967" s="13" t="str">
        <f>Table1[سال]&amp;"-"&amp;Table1[ماه]</f>
        <v>1399-فروردین</v>
      </c>
      <c r="N1967" s="9"/>
    </row>
    <row r="1968" spans="1:14" ht="15.75" x14ac:dyDescent="0.25">
      <c r="A1968" s="17" t="str">
        <f>IF(AND(C1968&gt;='گزارش روزانه'!$F$2,C1968&lt;='گزارش روزانه'!$F$4,J1968='گزارش روزانه'!$D$6),MAX($A$1:A1967)+1,"")</f>
        <v/>
      </c>
      <c r="B1968" s="10">
        <v>1967</v>
      </c>
      <c r="C1968" s="10" t="s">
        <v>852</v>
      </c>
      <c r="D1968" s="10" t="s">
        <v>854</v>
      </c>
      <c r="E1968" s="11">
        <v>4525901</v>
      </c>
      <c r="F1968" s="11">
        <v>0</v>
      </c>
      <c r="G1968" s="11">
        <v>169962988</v>
      </c>
      <c r="H19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68" s="10">
        <f>VALUE(IFERROR(MID(Table1[شرح],11,FIND("سهم",Table1[شرح])-11),0))</f>
        <v>50</v>
      </c>
      <c r="J1968" s="10" t="str">
        <f>IFERROR(MID(Table1[شرح],FIND("سهم",Table1[شرح])+4,FIND("به نرخ",Table1[شرح])-FIND("سهم",Table1[شرح])-5),"")</f>
        <v>بورس اوراق بهادار تهران(بورس1)</v>
      </c>
      <c r="K1968" s="10" t="str">
        <f>CHOOSE(MID(Table1[تاریخ],6,2),"فروردین","اردیبهشت","خرداد","تیر","مرداد","شهریور","مهر","آبان","آذر","دی","بهمن","اسفند")</f>
        <v>فروردین</v>
      </c>
      <c r="L1968" s="10" t="str">
        <f>LEFT(Table1[[#All],[تاریخ]],4)</f>
        <v>1399</v>
      </c>
      <c r="M1968" s="13" t="str">
        <f>Table1[سال]&amp;"-"&amp;Table1[ماه]</f>
        <v>1399-فروردین</v>
      </c>
      <c r="N1968" s="9"/>
    </row>
    <row r="1969" spans="1:14" ht="15.75" x14ac:dyDescent="0.25">
      <c r="A1969" s="17" t="str">
        <f>IF(AND(C1969&gt;='گزارش روزانه'!$F$2,C1969&lt;='گزارش روزانه'!$F$4,J1969='گزارش روزانه'!$D$6),MAX($A$1:A1968)+1,"")</f>
        <v/>
      </c>
      <c r="B1969" s="10">
        <v>1968</v>
      </c>
      <c r="C1969" s="10" t="s">
        <v>852</v>
      </c>
      <c r="D1969" s="10" t="s">
        <v>855</v>
      </c>
      <c r="E1969" s="11">
        <v>337731870</v>
      </c>
      <c r="F1969" s="11">
        <v>0</v>
      </c>
      <c r="G1969" s="11">
        <v>174488889</v>
      </c>
      <c r="H19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69" s="10">
        <f>VALUE(IFERROR(MID(Table1[شرح],11,FIND("سهم",Table1[شرح])-11),0))</f>
        <v>4229</v>
      </c>
      <c r="J1969" s="10" t="str">
        <f>IFERROR(MID(Table1[شرح],FIND("سهم",Table1[شرح])+4,FIND("به نرخ",Table1[شرح])-FIND("سهم",Table1[شرح])-5),"")</f>
        <v>س. توسعه وعمران استان کرمان(کرمان1)</v>
      </c>
      <c r="K1969" s="10" t="str">
        <f>CHOOSE(MID(Table1[تاریخ],6,2),"فروردین","اردیبهشت","خرداد","تیر","مرداد","شهریور","مهر","آبان","آذر","دی","بهمن","اسفند")</f>
        <v>فروردین</v>
      </c>
      <c r="L1969" s="10" t="str">
        <f>LEFT(Table1[[#All],[تاریخ]],4)</f>
        <v>1399</v>
      </c>
      <c r="M1969" s="13" t="str">
        <f>Table1[سال]&amp;"-"&amp;Table1[ماه]</f>
        <v>1399-فروردین</v>
      </c>
      <c r="N1969" s="9"/>
    </row>
    <row r="1970" spans="1:14" ht="15.75" x14ac:dyDescent="0.25">
      <c r="A1970" s="17" t="str">
        <f>IF(AND(C1970&gt;='گزارش روزانه'!$F$2,C1970&lt;='گزارش روزانه'!$F$4,J1970='گزارش روزانه'!$D$6),MAX($A$1:A1969)+1,"")</f>
        <v/>
      </c>
      <c r="B1970" s="10">
        <v>1969</v>
      </c>
      <c r="C1970" s="10" t="s">
        <v>852</v>
      </c>
      <c r="D1970" s="10" t="s">
        <v>856</v>
      </c>
      <c r="E1970" s="11">
        <v>0</v>
      </c>
      <c r="F1970" s="11">
        <v>169436732</v>
      </c>
      <c r="G1970" s="11">
        <v>512220759</v>
      </c>
      <c r="H19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70" s="10">
        <f>VALUE(IFERROR(MID(Table1[شرح],11,FIND("سهم",Table1[شرح])-11),0))</f>
        <v>11220</v>
      </c>
      <c r="J1970" s="10" t="str">
        <f>IFERROR(MID(Table1[شرح],FIND("سهم",Table1[شرح])+4,FIND("به نرخ",Table1[شرح])-FIND("سهم",Table1[شرح])-5),"")</f>
        <v>همکاران سیستم(سیستم1)</v>
      </c>
      <c r="K1970" s="10" t="str">
        <f>CHOOSE(MID(Table1[تاریخ],6,2),"فروردین","اردیبهشت","خرداد","تیر","مرداد","شهریور","مهر","آبان","آذر","دی","بهمن","اسفند")</f>
        <v>فروردین</v>
      </c>
      <c r="L1970" s="10" t="str">
        <f>LEFT(Table1[[#All],[تاریخ]],4)</f>
        <v>1399</v>
      </c>
      <c r="M1970" s="13" t="str">
        <f>Table1[سال]&amp;"-"&amp;Table1[ماه]</f>
        <v>1399-فروردین</v>
      </c>
      <c r="N1970" s="9"/>
    </row>
    <row r="1971" spans="1:14" ht="15.75" x14ac:dyDescent="0.25">
      <c r="A1971" s="17" t="str">
        <f>IF(AND(C1971&gt;='گزارش روزانه'!$F$2,C1971&lt;='گزارش روزانه'!$F$4,J1971='گزارش روزانه'!$D$6),MAX($A$1:A1970)+1,"")</f>
        <v/>
      </c>
      <c r="B1971" s="10">
        <v>1970</v>
      </c>
      <c r="C1971" s="10" t="s">
        <v>852</v>
      </c>
      <c r="D1971" s="10" t="s">
        <v>857</v>
      </c>
      <c r="E1971" s="11">
        <v>0</v>
      </c>
      <c r="F1971" s="11">
        <v>154264897</v>
      </c>
      <c r="G1971" s="11">
        <v>342784027</v>
      </c>
      <c r="H19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71" s="10">
        <f>VALUE(IFERROR(MID(Table1[شرح],11,FIND("سهم",Table1[شرح])-11),0))</f>
        <v>10216</v>
      </c>
      <c r="J1971" s="10" t="str">
        <f>IFERROR(MID(Table1[شرح],FIND("سهم",Table1[شرح])+4,FIND("به نرخ",Table1[شرح])-FIND("سهم",Table1[شرح])-5),"")</f>
        <v>همکاران سیستم(سیستم1)</v>
      </c>
      <c r="K1971" s="10" t="str">
        <f>CHOOSE(MID(Table1[تاریخ],6,2),"فروردین","اردیبهشت","خرداد","تیر","مرداد","شهریور","مهر","آبان","آذر","دی","بهمن","اسفند")</f>
        <v>فروردین</v>
      </c>
      <c r="L1971" s="10" t="str">
        <f>LEFT(Table1[[#All],[تاریخ]],4)</f>
        <v>1399</v>
      </c>
      <c r="M1971" s="13" t="str">
        <f>Table1[سال]&amp;"-"&amp;Table1[ماه]</f>
        <v>1399-فروردین</v>
      </c>
      <c r="N1971" s="9"/>
    </row>
    <row r="1972" spans="1:14" ht="15.75" x14ac:dyDescent="0.25">
      <c r="A1972" s="17" t="str">
        <f>IF(AND(C1972&gt;='گزارش روزانه'!$F$2,C1972&lt;='گزارش روزانه'!$F$4,J1972='گزارش روزانه'!$D$6),MAX($A$1:A1971)+1,"")</f>
        <v/>
      </c>
      <c r="B1972" s="10">
        <v>1971</v>
      </c>
      <c r="C1972" s="10" t="s">
        <v>852</v>
      </c>
      <c r="D1972" s="10" t="s">
        <v>858</v>
      </c>
      <c r="E1972" s="11">
        <v>0</v>
      </c>
      <c r="F1972" s="11">
        <v>15051800</v>
      </c>
      <c r="G1972" s="11">
        <v>188519130</v>
      </c>
      <c r="H19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72" s="10">
        <f>VALUE(IFERROR(MID(Table1[شرح],11,FIND("سهم",Table1[شرح])-11),0))</f>
        <v>1000</v>
      </c>
      <c r="J1972" s="10" t="str">
        <f>IFERROR(MID(Table1[شرح],FIND("سهم",Table1[شرح])+4,FIND("به نرخ",Table1[شرح])-FIND("سهم",Table1[شرح])-5),"")</f>
        <v>همکاران سیستم(سیستم1)</v>
      </c>
      <c r="K1972" s="10" t="str">
        <f>CHOOSE(MID(Table1[تاریخ],6,2),"فروردین","اردیبهشت","خرداد","تیر","مرداد","شهریور","مهر","آبان","آذر","دی","بهمن","اسفند")</f>
        <v>فروردین</v>
      </c>
      <c r="L1972" s="10" t="str">
        <f>LEFT(Table1[[#All],[تاریخ]],4)</f>
        <v>1399</v>
      </c>
      <c r="M1972" s="13" t="str">
        <f>Table1[سال]&amp;"-"&amp;Table1[ماه]</f>
        <v>1399-فروردین</v>
      </c>
      <c r="N1972" s="9"/>
    </row>
    <row r="1973" spans="1:14" ht="15.75" x14ac:dyDescent="0.25">
      <c r="A1973" s="17" t="str">
        <f>IF(AND(C1973&gt;='گزارش روزانه'!$F$2,C1973&lt;='گزارش روزانه'!$F$4,J1973='گزارش روزانه'!$D$6),MAX($A$1:A1972)+1,"")</f>
        <v/>
      </c>
      <c r="B1973" s="10">
        <v>1972</v>
      </c>
      <c r="C1973" s="10" t="s">
        <v>852</v>
      </c>
      <c r="D1973" s="10" t="s">
        <v>859</v>
      </c>
      <c r="E1973" s="11">
        <v>0</v>
      </c>
      <c r="F1973" s="11">
        <v>159910419</v>
      </c>
      <c r="G1973" s="11">
        <v>173467330</v>
      </c>
      <c r="H19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73" s="10">
        <f>VALUE(IFERROR(MID(Table1[شرح],11,FIND("سهم",Table1[شرح])-11),0))</f>
        <v>10631</v>
      </c>
      <c r="J1973" s="10" t="str">
        <f>IFERROR(MID(Table1[شرح],FIND("سهم",Table1[شرح])+4,FIND("به نرخ",Table1[شرح])-FIND("سهم",Table1[شرح])-5),"")</f>
        <v>همکاران سیستم(سیستم1)</v>
      </c>
      <c r="K1973" s="10" t="str">
        <f>CHOOSE(MID(Table1[تاریخ],6,2),"فروردین","اردیبهشت","خرداد","تیر","مرداد","شهریور","مهر","آبان","آذر","دی","بهمن","اسفند")</f>
        <v>فروردین</v>
      </c>
      <c r="L1973" s="10" t="str">
        <f>LEFT(Table1[[#All],[تاریخ]],4)</f>
        <v>1399</v>
      </c>
      <c r="M1973" s="13" t="str">
        <f>Table1[سال]&amp;"-"&amp;Table1[ماه]</f>
        <v>1399-فروردین</v>
      </c>
      <c r="N1973" s="9"/>
    </row>
    <row r="1974" spans="1:14" ht="15.75" x14ac:dyDescent="0.25">
      <c r="A1974" s="17" t="str">
        <f>IF(AND(C1974&gt;='گزارش روزانه'!$F$2,C1974&lt;='گزارش روزانه'!$F$4,J1974='گزارش روزانه'!$D$6),MAX($A$1:A1973)+1,"")</f>
        <v/>
      </c>
      <c r="B1974" s="10">
        <v>1973</v>
      </c>
      <c r="C1974" s="10" t="s">
        <v>852</v>
      </c>
      <c r="D1974" s="10" t="s">
        <v>860</v>
      </c>
      <c r="E1974" s="11">
        <v>0</v>
      </c>
      <c r="F1974" s="11">
        <v>3436206</v>
      </c>
      <c r="G1974" s="11">
        <v>13556911</v>
      </c>
      <c r="H19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74" s="10">
        <f>VALUE(IFERROR(MID(Table1[شرح],11,FIND("سهم",Table1[شرح])-11),0))</f>
        <v>229</v>
      </c>
      <c r="J1974" s="10" t="str">
        <f>IFERROR(MID(Table1[شرح],FIND("سهم",Table1[شرح])+4,FIND("به نرخ",Table1[شرح])-FIND("سهم",Table1[شرح])-5),"")</f>
        <v>همکاران سیستم(سیستم1)</v>
      </c>
      <c r="K1974" s="10" t="str">
        <f>CHOOSE(MID(Table1[تاریخ],6,2),"فروردین","اردیبهشت","خرداد","تیر","مرداد","شهریور","مهر","آبان","آذر","دی","بهمن","اسفند")</f>
        <v>فروردین</v>
      </c>
      <c r="L1974" s="10" t="str">
        <f>LEFT(Table1[[#All],[تاریخ]],4)</f>
        <v>1399</v>
      </c>
      <c r="M1974" s="13" t="str">
        <f>Table1[سال]&amp;"-"&amp;Table1[ماه]</f>
        <v>1399-فروردین</v>
      </c>
      <c r="N1974" s="9"/>
    </row>
    <row r="1975" spans="1:14" ht="15.75" x14ac:dyDescent="0.25">
      <c r="A1975" s="17" t="str">
        <f>IF(AND(C1975&gt;='گزارش روزانه'!$F$2,C1975&lt;='گزارش روزانه'!$F$4,J1975='گزارش روزانه'!$D$6),MAX($A$1:A1974)+1,"")</f>
        <v/>
      </c>
      <c r="B1975" s="10">
        <v>1974</v>
      </c>
      <c r="C1975" s="10" t="s">
        <v>852</v>
      </c>
      <c r="D1975" s="10" t="s">
        <v>861</v>
      </c>
      <c r="E1975" s="11">
        <v>0</v>
      </c>
      <c r="F1975" s="11">
        <v>10067866</v>
      </c>
      <c r="G1975" s="11">
        <v>10120705</v>
      </c>
      <c r="H19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75" s="10">
        <f>VALUE(IFERROR(MID(Table1[شرح],11,FIND("سهم",Table1[شرح])-11),0))</f>
        <v>671</v>
      </c>
      <c r="J1975" s="10" t="str">
        <f>IFERROR(MID(Table1[شرح],FIND("سهم",Table1[شرح])+4,FIND("به نرخ",Table1[شرح])-FIND("سهم",Table1[شرح])-5),"")</f>
        <v>همکاران سیستم(سیستم1)</v>
      </c>
      <c r="K1975" s="10" t="str">
        <f>CHOOSE(MID(Table1[تاریخ],6,2),"فروردین","اردیبهشت","خرداد","تیر","مرداد","شهریور","مهر","آبان","آذر","دی","بهمن","اسفند")</f>
        <v>فروردین</v>
      </c>
      <c r="L1975" s="10" t="str">
        <f>LEFT(Table1[[#All],[تاریخ]],4)</f>
        <v>1399</v>
      </c>
      <c r="M1975" s="13" t="str">
        <f>Table1[سال]&amp;"-"&amp;Table1[ماه]</f>
        <v>1399-فروردین</v>
      </c>
      <c r="N1975" s="9"/>
    </row>
    <row r="1976" spans="1:14" ht="15.75" x14ac:dyDescent="0.25">
      <c r="A1976" s="17" t="str">
        <f>IF(AND(C1976&gt;='گزارش روزانه'!$F$2,C1976&lt;='گزارش روزانه'!$F$4,J1976='گزارش روزانه'!$D$6),MAX($A$1:A1975)+1,"")</f>
        <v/>
      </c>
      <c r="B1976" s="10">
        <v>1975</v>
      </c>
      <c r="C1976" s="10" t="s">
        <v>850</v>
      </c>
      <c r="D1976" s="10" t="s">
        <v>851</v>
      </c>
      <c r="E1976" s="11">
        <v>0</v>
      </c>
      <c r="F1976" s="11">
        <v>20000000</v>
      </c>
      <c r="G1976" s="11">
        <v>180186807</v>
      </c>
      <c r="H19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1976" s="10">
        <f>VALUE(IFERROR(MID(Table1[شرح],11,FIND("سهم",Table1[شرح])-11),0))</f>
        <v>0</v>
      </c>
      <c r="J1976" s="10" t="str">
        <f>IFERROR(MID(Table1[شرح],FIND("سهم",Table1[شرح])+4,FIND("به نرخ",Table1[شرح])-FIND("سهم",Table1[شرح])-5),"")</f>
        <v/>
      </c>
      <c r="K1976" s="10" t="str">
        <f>CHOOSE(MID(Table1[تاریخ],6,2),"فروردین","اردیبهشت","خرداد","تیر","مرداد","شهریور","مهر","آبان","آذر","دی","بهمن","اسفند")</f>
        <v>فروردین</v>
      </c>
      <c r="L1976" s="10" t="str">
        <f>LEFT(Table1[[#All],[تاریخ]],4)</f>
        <v>1399</v>
      </c>
      <c r="M1976" s="13" t="str">
        <f>Table1[سال]&amp;"-"&amp;Table1[ماه]</f>
        <v>1399-فروردین</v>
      </c>
      <c r="N1976" s="9"/>
    </row>
    <row r="1977" spans="1:14" ht="15.75" x14ac:dyDescent="0.25">
      <c r="A1977" s="17" t="str">
        <f>IF(AND(C1977&gt;='گزارش روزانه'!$F$2,C1977&lt;='گزارش روزانه'!$F$4,J1977='گزارش روزانه'!$D$6),MAX($A$1:A1976)+1,"")</f>
        <v/>
      </c>
      <c r="B1977" s="10">
        <v>1976</v>
      </c>
      <c r="C1977" s="10" t="s">
        <v>841</v>
      </c>
      <c r="D1977" s="10" t="s">
        <v>842</v>
      </c>
      <c r="E1977" s="11">
        <v>169351370</v>
      </c>
      <c r="F1977" s="11">
        <v>0</v>
      </c>
      <c r="G1977" s="11">
        <v>102775</v>
      </c>
      <c r="H19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77" s="10">
        <f>VALUE(IFERROR(MID(Table1[شرح],11,FIND("سهم",Table1[شرح])-11),0))</f>
        <v>2134</v>
      </c>
      <c r="J1977" s="10" t="str">
        <f>IFERROR(MID(Table1[شرح],FIND("سهم",Table1[شرح])+4,FIND("به نرخ",Table1[شرح])-FIND("سهم",Table1[شرح])-5),"")</f>
        <v>س. توسعه وعمران استان کرمان(کرمان1)</v>
      </c>
      <c r="K1977" s="10" t="str">
        <f>CHOOSE(MID(Table1[تاریخ],6,2),"فروردین","اردیبهشت","خرداد","تیر","مرداد","شهریور","مهر","آبان","آذر","دی","بهمن","اسفند")</f>
        <v>فروردین</v>
      </c>
      <c r="L1977" s="10" t="str">
        <f>LEFT(Table1[[#All],[تاریخ]],4)</f>
        <v>1399</v>
      </c>
      <c r="M1977" s="13" t="str">
        <f>Table1[سال]&amp;"-"&amp;Table1[ماه]</f>
        <v>1399-فروردین</v>
      </c>
      <c r="N1977" s="9"/>
    </row>
    <row r="1978" spans="1:14" ht="15.75" x14ac:dyDescent="0.25">
      <c r="A1978" s="17" t="str">
        <f>IF(AND(C1978&gt;='گزارش روزانه'!$F$2,C1978&lt;='گزارش روزانه'!$F$4,J1978='گزارش روزانه'!$D$6),MAX($A$1:A1977)+1,"")</f>
        <v/>
      </c>
      <c r="B1978" s="10">
        <v>1977</v>
      </c>
      <c r="C1978" s="10" t="s">
        <v>841</v>
      </c>
      <c r="D1978" s="10" t="s">
        <v>843</v>
      </c>
      <c r="E1978" s="11">
        <v>1562019494</v>
      </c>
      <c r="F1978" s="11">
        <v>0</v>
      </c>
      <c r="G1978" s="11">
        <v>169454145</v>
      </c>
      <c r="H19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78" s="10">
        <f>VALUE(IFERROR(MID(Table1[شرح],11,FIND("سهم",Table1[شرح])-11),0))</f>
        <v>20460</v>
      </c>
      <c r="J1978" s="10" t="str">
        <f>IFERROR(MID(Table1[شرح],FIND("سهم",Table1[شرح])+4,FIND("به نرخ",Table1[شرح])-FIND("سهم",Table1[شرح])-5),"")</f>
        <v>س. توسعه وعمران استان کرمان(کرمان1)</v>
      </c>
      <c r="K1978" s="10" t="str">
        <f>CHOOSE(MID(Table1[تاریخ],6,2),"فروردین","اردیبهشت","خرداد","تیر","مرداد","شهریور","مهر","آبان","آذر","دی","بهمن","اسفند")</f>
        <v>فروردین</v>
      </c>
      <c r="L1978" s="10" t="str">
        <f>LEFT(Table1[[#All],[تاریخ]],4)</f>
        <v>1399</v>
      </c>
      <c r="M1978" s="13" t="str">
        <f>Table1[سال]&amp;"-"&amp;Table1[ماه]</f>
        <v>1399-فروردین</v>
      </c>
      <c r="N1978" s="9"/>
    </row>
    <row r="1979" spans="1:14" ht="15.75" x14ac:dyDescent="0.25">
      <c r="A1979" s="17" t="str">
        <f>IF(AND(C1979&gt;='گزارش روزانه'!$F$2,C1979&lt;='گزارش روزانه'!$F$4,J1979='گزارش روزانه'!$D$6),MAX($A$1:A1978)+1,"")</f>
        <v/>
      </c>
      <c r="B1979" s="10">
        <v>1978</v>
      </c>
      <c r="C1979" s="10" t="s">
        <v>841</v>
      </c>
      <c r="D1979" s="10" t="s">
        <v>844</v>
      </c>
      <c r="E1979" s="11">
        <v>7632193534</v>
      </c>
      <c r="F1979" s="11">
        <v>0</v>
      </c>
      <c r="G1979" s="11">
        <v>1731473639</v>
      </c>
      <c r="H19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79" s="10">
        <f>VALUE(IFERROR(MID(Table1[شرح],11,FIND("سهم",Table1[شرح])-11),0))</f>
        <v>100000</v>
      </c>
      <c r="J1979" s="10" t="str">
        <f>IFERROR(MID(Table1[شرح],FIND("سهم",Table1[شرح])+4,FIND("به نرخ",Table1[شرح])-FIND("سهم",Table1[شرح])-5),"")</f>
        <v>س. توسعه وعمران استان کرمان(کرمان1)</v>
      </c>
      <c r="K1979" s="10" t="str">
        <f>CHOOSE(MID(Table1[تاریخ],6,2),"فروردین","اردیبهشت","خرداد","تیر","مرداد","شهریور","مهر","آبان","آذر","دی","بهمن","اسفند")</f>
        <v>فروردین</v>
      </c>
      <c r="L1979" s="10" t="str">
        <f>LEFT(Table1[[#All],[تاریخ]],4)</f>
        <v>1399</v>
      </c>
      <c r="M1979" s="13" t="str">
        <f>Table1[سال]&amp;"-"&amp;Table1[ماه]</f>
        <v>1399-فروردین</v>
      </c>
      <c r="N1979" s="9"/>
    </row>
    <row r="1980" spans="1:14" ht="15.75" x14ac:dyDescent="0.25">
      <c r="A1980" s="17" t="str">
        <f>IF(AND(C1980&gt;='گزارش روزانه'!$F$2,C1980&lt;='گزارش روزانه'!$F$4,J1980='گزارش روزانه'!$D$6),MAX($A$1:A1979)+1,"")</f>
        <v/>
      </c>
      <c r="B1980" s="10">
        <v>1979</v>
      </c>
      <c r="C1980" s="10" t="s">
        <v>841</v>
      </c>
      <c r="D1980" s="10" t="s">
        <v>845</v>
      </c>
      <c r="E1980" s="11">
        <v>305283722</v>
      </c>
      <c r="F1980" s="11">
        <v>0</v>
      </c>
      <c r="G1980" s="11">
        <v>9363667173</v>
      </c>
      <c r="H19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80" s="10">
        <f>VALUE(IFERROR(MID(Table1[شرح],11,FIND("سهم",Table1[شرح])-11),0))</f>
        <v>4000</v>
      </c>
      <c r="J1980" s="10" t="str">
        <f>IFERROR(MID(Table1[شرح],FIND("سهم",Table1[شرح])+4,FIND("به نرخ",Table1[شرح])-FIND("سهم",Table1[شرح])-5),"")</f>
        <v>س. توسعه وعمران استان کرمان(کرمان1)</v>
      </c>
      <c r="K1980" s="10" t="str">
        <f>CHOOSE(MID(Table1[تاریخ],6,2),"فروردین","اردیبهشت","خرداد","تیر","مرداد","شهریور","مهر","آبان","آذر","دی","بهمن","اسفند")</f>
        <v>فروردین</v>
      </c>
      <c r="L1980" s="10" t="str">
        <f>LEFT(Table1[[#All],[تاریخ]],4)</f>
        <v>1399</v>
      </c>
      <c r="M1980" s="13" t="str">
        <f>Table1[سال]&amp;"-"&amp;Table1[ماه]</f>
        <v>1399-فروردین</v>
      </c>
      <c r="N1980" s="9"/>
    </row>
    <row r="1981" spans="1:14" ht="15.75" x14ac:dyDescent="0.25">
      <c r="A1981" s="17" t="str">
        <f>IF(AND(C1981&gt;='گزارش روزانه'!$F$2,C1981&lt;='گزارش روزانه'!$F$4,J1981='گزارش روزانه'!$D$6),MAX($A$1:A1980)+1,"")</f>
        <v/>
      </c>
      <c r="B1981" s="10">
        <v>1980</v>
      </c>
      <c r="C1981" s="10" t="s">
        <v>841</v>
      </c>
      <c r="D1981" s="10" t="s">
        <v>846</v>
      </c>
      <c r="E1981" s="11">
        <v>9605008</v>
      </c>
      <c r="F1981" s="11">
        <v>0</v>
      </c>
      <c r="G1981" s="11">
        <v>9668950895</v>
      </c>
      <c r="H19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81" s="10">
        <f>VALUE(IFERROR(MID(Table1[شرح],11,FIND("سهم",Table1[شرح])-11),0))</f>
        <v>2880</v>
      </c>
      <c r="J1981" s="10" t="str">
        <f>IFERROR(MID(Table1[شرح],FIND("سهم",Table1[شرح])+4,FIND("به نرخ",Table1[شرح])-FIND("سهم",Table1[شرح])-5),"")</f>
        <v>سهامی ذوب آهن اصفهان(ذوب1)</v>
      </c>
      <c r="K1981" s="10" t="str">
        <f>CHOOSE(MID(Table1[تاریخ],6,2),"فروردین","اردیبهشت","خرداد","تیر","مرداد","شهریور","مهر","آبان","آذر","دی","بهمن","اسفند")</f>
        <v>فروردین</v>
      </c>
      <c r="L1981" s="10" t="str">
        <f>LEFT(Table1[[#All],[تاریخ]],4)</f>
        <v>1399</v>
      </c>
      <c r="M1981" s="13" t="str">
        <f>Table1[سال]&amp;"-"&amp;Table1[ماه]</f>
        <v>1399-فروردین</v>
      </c>
      <c r="N1981" s="9"/>
    </row>
    <row r="1982" spans="1:14" ht="15.75" x14ac:dyDescent="0.25">
      <c r="A1982" s="17" t="str">
        <f>IF(AND(C1982&gt;='گزارش روزانه'!$F$2,C1982&lt;='گزارش روزانه'!$F$4,J1982='گزارش روزانه'!$D$6),MAX($A$1:A1981)+1,"")</f>
        <v/>
      </c>
      <c r="B1982" s="10">
        <v>1981</v>
      </c>
      <c r="C1982" s="10" t="s">
        <v>841</v>
      </c>
      <c r="D1982" s="10" t="s">
        <v>847</v>
      </c>
      <c r="E1982" s="11">
        <v>0</v>
      </c>
      <c r="F1982" s="11">
        <v>2749013235</v>
      </c>
      <c r="G1982" s="11">
        <v>9678555903</v>
      </c>
      <c r="H19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82" s="10">
        <f>VALUE(IFERROR(MID(Table1[شرح],11,FIND("سهم",Table1[شرح])-11),0))</f>
        <v>32280</v>
      </c>
      <c r="J1982" s="10" t="str">
        <f>IFERROR(MID(Table1[شرح],FIND("سهم",Table1[شرح])+4,FIND("به نرخ",Table1[شرح])-FIND("سهم",Table1[شرح])-5),"")</f>
        <v>فرابورس ایران(فرابورس1)</v>
      </c>
      <c r="K1982" s="10" t="str">
        <f>CHOOSE(MID(Table1[تاریخ],6,2),"فروردین","اردیبهشت","خرداد","تیر","مرداد","شهریور","مهر","آبان","آذر","دی","بهمن","اسفند")</f>
        <v>فروردین</v>
      </c>
      <c r="L1982" s="10" t="str">
        <f>LEFT(Table1[[#All],[تاریخ]],4)</f>
        <v>1399</v>
      </c>
      <c r="M1982" s="13" t="str">
        <f>Table1[سال]&amp;"-"&amp;Table1[ماه]</f>
        <v>1399-فروردین</v>
      </c>
      <c r="N1982" s="9"/>
    </row>
    <row r="1983" spans="1:14" ht="15.75" x14ac:dyDescent="0.25">
      <c r="A1983" s="17" t="str">
        <f>IF(AND(C1983&gt;='گزارش روزانه'!$F$2,C1983&lt;='گزارش روزانه'!$F$4,J1983='گزارش روزانه'!$D$6),MAX($A$1:A1982)+1,"")</f>
        <v/>
      </c>
      <c r="B1983" s="10">
        <v>1982</v>
      </c>
      <c r="C1983" s="10" t="s">
        <v>841</v>
      </c>
      <c r="D1983" s="10" t="s">
        <v>848</v>
      </c>
      <c r="E1983" s="11">
        <v>0</v>
      </c>
      <c r="F1983" s="11">
        <v>4220910919</v>
      </c>
      <c r="G1983" s="11">
        <v>6929542668</v>
      </c>
      <c r="H19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83" s="10">
        <f>VALUE(IFERROR(MID(Table1[شرح],11,FIND("سهم",Table1[شرح])-11),0))</f>
        <v>58390</v>
      </c>
      <c r="J1983" s="10" t="str">
        <f>IFERROR(MID(Table1[شرح],FIND("سهم",Table1[شرح])+4,FIND("به نرخ",Table1[شرح])-FIND("سهم",Table1[شرح])-5),"")</f>
        <v>بورس کالای ایران(کالا1)</v>
      </c>
      <c r="K1983" s="10" t="str">
        <f>CHOOSE(MID(Table1[تاریخ],6,2),"فروردین","اردیبهشت","خرداد","تیر","مرداد","شهریور","مهر","آبان","آذر","دی","بهمن","اسفند")</f>
        <v>فروردین</v>
      </c>
      <c r="L1983" s="10" t="str">
        <f>LEFT(Table1[[#All],[تاریخ]],4)</f>
        <v>1399</v>
      </c>
      <c r="M1983" s="13" t="str">
        <f>Table1[سال]&amp;"-"&amp;Table1[ماه]</f>
        <v>1399-فروردین</v>
      </c>
      <c r="N1983" s="9"/>
    </row>
    <row r="1984" spans="1:14" ht="15.75" x14ac:dyDescent="0.25">
      <c r="A1984" s="17" t="str">
        <f>IF(AND(C1984&gt;='گزارش روزانه'!$F$2,C1984&lt;='گزارش روزانه'!$F$4,J1984='گزارش روزانه'!$D$6),MAX($A$1:A1983)+1,"")</f>
        <v/>
      </c>
      <c r="B1984" s="10">
        <v>1983</v>
      </c>
      <c r="C1984" s="10" t="s">
        <v>841</v>
      </c>
      <c r="D1984" s="10" t="s">
        <v>849</v>
      </c>
      <c r="E1984" s="11">
        <v>0</v>
      </c>
      <c r="F1984" s="11">
        <v>2528444942</v>
      </c>
      <c r="G1984" s="11">
        <v>2708631749</v>
      </c>
      <c r="H19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84" s="10">
        <f>VALUE(IFERROR(MID(Table1[شرح],11,FIND("سهم",Table1[شرح])-11),0))</f>
        <v>29690</v>
      </c>
      <c r="J1984" s="10" t="str">
        <f>IFERROR(MID(Table1[شرح],FIND("سهم",Table1[شرح])+4,FIND("به نرخ",Table1[شرح])-FIND("سهم",Table1[شرح])-5),"")</f>
        <v>بورس اوراق بهادار تهران(بورس1)</v>
      </c>
      <c r="K1984" s="10" t="str">
        <f>CHOOSE(MID(Table1[تاریخ],6,2),"فروردین","اردیبهشت","خرداد","تیر","مرداد","شهریور","مهر","آبان","آذر","دی","بهمن","اسفند")</f>
        <v>فروردین</v>
      </c>
      <c r="L1984" s="10" t="str">
        <f>LEFT(Table1[[#All],[تاریخ]],4)</f>
        <v>1399</v>
      </c>
      <c r="M1984" s="13" t="str">
        <f>Table1[سال]&amp;"-"&amp;Table1[ماه]</f>
        <v>1399-فروردین</v>
      </c>
      <c r="N1984" s="9"/>
    </row>
    <row r="1985" spans="1:14" ht="15.75" x14ac:dyDescent="0.25">
      <c r="A1985" s="17" t="str">
        <f>IF(AND(C1985&gt;='گزارش روزانه'!$F$2,C1985&lt;='گزارش روزانه'!$F$4,J1985='گزارش روزانه'!$D$6),MAX($A$1:A1984)+1,"")</f>
        <v/>
      </c>
      <c r="B1985" s="10">
        <v>1984</v>
      </c>
      <c r="C1985" s="10" t="s">
        <v>838</v>
      </c>
      <c r="D1985" s="10" t="s">
        <v>839</v>
      </c>
      <c r="E1985" s="11">
        <v>5311779</v>
      </c>
      <c r="F1985" s="11">
        <v>0</v>
      </c>
      <c r="G1985" s="11">
        <v>9715</v>
      </c>
      <c r="H19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1985" s="10">
        <f>VALUE(IFERROR(MID(Table1[شرح],11,FIND("سهم",Table1[شرح])-11),0))</f>
        <v>104</v>
      </c>
      <c r="J1985" s="10" t="str">
        <f>IFERROR(MID(Table1[شرح],FIND("سهم",Table1[شرح])+4,FIND("به نرخ",Table1[شرح])-FIND("سهم",Table1[شرح])-5),"")</f>
        <v>دارویی ره آورد تامین(درهآور1)</v>
      </c>
      <c r="K1985" s="10" t="str">
        <f>CHOOSE(MID(Table1[تاریخ],6,2),"فروردین","اردیبهشت","خرداد","تیر","مرداد","شهریور","مهر","آبان","آذر","دی","بهمن","اسفند")</f>
        <v>فروردین</v>
      </c>
      <c r="L1985" s="10" t="str">
        <f>LEFT(Table1[[#All],[تاریخ]],4)</f>
        <v>1399</v>
      </c>
      <c r="M1985" s="13" t="str">
        <f>Table1[سال]&amp;"-"&amp;Table1[ماه]</f>
        <v>1399-فروردین</v>
      </c>
      <c r="N1985" s="9"/>
    </row>
    <row r="1986" spans="1:14" ht="15.75" x14ac:dyDescent="0.25">
      <c r="A1986" s="17" t="str">
        <f>IF(AND(C1986&gt;='گزارش روزانه'!$F$2,C1986&lt;='گزارش روزانه'!$F$4,J1986='گزارش روزانه'!$D$6),MAX($A$1:A1985)+1,"")</f>
        <v/>
      </c>
      <c r="B1986" s="10">
        <v>1985</v>
      </c>
      <c r="C1986" s="10" t="s">
        <v>838</v>
      </c>
      <c r="D1986" s="10" t="s">
        <v>840</v>
      </c>
      <c r="E1986" s="11">
        <v>0</v>
      </c>
      <c r="F1986" s="11">
        <v>5218719</v>
      </c>
      <c r="G1986" s="11">
        <v>5321494</v>
      </c>
      <c r="H19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86" s="10">
        <f>VALUE(IFERROR(MID(Table1[شرح],11,FIND("سهم",Table1[شرح])-11),0))</f>
        <v>110</v>
      </c>
      <c r="J1986" s="10" t="str">
        <f>IFERROR(MID(Table1[شرح],FIND("سهم",Table1[شرح])+4,FIND("به نرخ",Table1[شرح])-FIND("سهم",Table1[شرح])-5),"")</f>
        <v>پخش هجرت(هجرت1)</v>
      </c>
      <c r="K1986" s="10" t="str">
        <f>CHOOSE(MID(Table1[تاریخ],6,2),"فروردین","اردیبهشت","خرداد","تیر","مرداد","شهریور","مهر","آبان","آذر","دی","بهمن","اسفند")</f>
        <v>فروردین</v>
      </c>
      <c r="L1986" s="10" t="str">
        <f>LEFT(Table1[[#All],[تاریخ]],4)</f>
        <v>1399</v>
      </c>
      <c r="M1986" s="13" t="str">
        <f>Table1[سال]&amp;"-"&amp;Table1[ماه]</f>
        <v>1399-فروردین</v>
      </c>
      <c r="N1986" s="9"/>
    </row>
    <row r="1987" spans="1:14" ht="15.75" x14ac:dyDescent="0.25">
      <c r="A1987" s="17" t="str">
        <f>IF(AND(C1987&gt;='گزارش روزانه'!$F$2,C1987&lt;='گزارش روزانه'!$F$4,J1987='گزارش روزانه'!$D$6),MAX($A$1:A1986)+1,"")</f>
        <v/>
      </c>
      <c r="B1987" s="10">
        <v>1986</v>
      </c>
      <c r="C1987" s="10" t="s">
        <v>748</v>
      </c>
      <c r="D1987" s="10" t="s">
        <v>749</v>
      </c>
      <c r="E1987" s="11">
        <v>0</v>
      </c>
      <c r="F1987" s="11">
        <v>10753793</v>
      </c>
      <c r="G1987" s="11">
        <v>29715295128</v>
      </c>
      <c r="H19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87" s="10">
        <f>VALUE(IFERROR(MID(Table1[شرح],11,FIND("سهم",Table1[شرح])-11),0))</f>
        <v>810</v>
      </c>
      <c r="J1987" s="10" t="str">
        <f>IFERROR(MID(Table1[شرح],FIND("سهم",Table1[شرح])+4,FIND("به نرخ",Table1[شرح])-FIND("سهم",Table1[شرح])-5),"")</f>
        <v>سرمایه گذاری صبا تامین(صبا1)</v>
      </c>
      <c r="K1987" s="10" t="str">
        <f>CHOOSE(MID(Table1[تاریخ],6,2),"فروردین","اردیبهشت","خرداد","تیر","مرداد","شهریور","مهر","آبان","آذر","دی","بهمن","اسفند")</f>
        <v>فروردین</v>
      </c>
      <c r="L1987" s="10" t="str">
        <f>LEFT(Table1[[#All],[تاریخ]],4)</f>
        <v>1399</v>
      </c>
      <c r="M1987" s="13" t="str">
        <f>Table1[سال]&amp;"-"&amp;Table1[ماه]</f>
        <v>1399-فروردین</v>
      </c>
      <c r="N1987" s="9"/>
    </row>
    <row r="1988" spans="1:14" ht="15.75" x14ac:dyDescent="0.25">
      <c r="A1988" s="17" t="str">
        <f>IF(AND(C1988&gt;='گزارش روزانه'!$F$2,C1988&lt;='گزارش روزانه'!$F$4,J1988='گزارش روزانه'!$D$6),MAX($A$1:A1987)+1,"")</f>
        <v/>
      </c>
      <c r="B1988" s="10">
        <v>1987</v>
      </c>
      <c r="C1988" s="10" t="s">
        <v>748</v>
      </c>
      <c r="D1988" s="10" t="s">
        <v>750</v>
      </c>
      <c r="E1988" s="11">
        <v>0</v>
      </c>
      <c r="F1988" s="11">
        <v>11496647</v>
      </c>
      <c r="G1988" s="11">
        <v>29704541335</v>
      </c>
      <c r="H19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88" s="10">
        <f>VALUE(IFERROR(MID(Table1[شرح],11,FIND("سهم",Table1[شرح])-11),0))</f>
        <v>1336</v>
      </c>
      <c r="J1988" s="10" t="str">
        <f>IFERROR(MID(Table1[شرح],FIND("سهم",Table1[شرح])+4,FIND("به نرخ",Table1[شرح])-FIND("سهم",Table1[شرح])-5),"")</f>
        <v>پتروشیمی تندگویان(شگویا1)</v>
      </c>
      <c r="K1988" s="10" t="str">
        <f>CHOOSE(MID(Table1[تاریخ],6,2),"فروردین","اردیبهشت","خرداد","تیر","مرداد","شهریور","مهر","آبان","آذر","دی","بهمن","اسفند")</f>
        <v>فروردین</v>
      </c>
      <c r="L1988" s="10" t="str">
        <f>LEFT(Table1[[#All],[تاریخ]],4)</f>
        <v>1399</v>
      </c>
      <c r="M1988" s="13" t="str">
        <f>Table1[سال]&amp;"-"&amp;Table1[ماه]</f>
        <v>1399-فروردین</v>
      </c>
      <c r="N1988" s="9"/>
    </row>
    <row r="1989" spans="1:14" ht="15.75" x14ac:dyDescent="0.25">
      <c r="A1989" s="17" t="str">
        <f>IF(AND(C1989&gt;='گزارش روزانه'!$F$2,C1989&lt;='گزارش روزانه'!$F$4,J1989='گزارش روزانه'!$D$6),MAX($A$1:A1988)+1,"")</f>
        <v/>
      </c>
      <c r="B1989" s="10">
        <v>1988</v>
      </c>
      <c r="C1989" s="10" t="s">
        <v>748</v>
      </c>
      <c r="D1989" s="10" t="s">
        <v>751</v>
      </c>
      <c r="E1989" s="11">
        <v>0</v>
      </c>
      <c r="F1989" s="11">
        <v>1090020</v>
      </c>
      <c r="G1989" s="11">
        <v>29693044688</v>
      </c>
      <c r="H19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89" s="10">
        <f>VALUE(IFERROR(MID(Table1[شرح],11,FIND("سهم",Table1[شرح])-11),0))</f>
        <v>35</v>
      </c>
      <c r="J1989" s="10" t="str">
        <f>IFERROR(MID(Table1[شرح],FIND("سهم",Table1[شرح])+4,FIND("به نرخ",Table1[شرح])-FIND("سهم",Table1[شرح])-5),"")</f>
        <v>سیمان ساوه(ساوه1)</v>
      </c>
      <c r="K1989" s="10" t="str">
        <f>CHOOSE(MID(Table1[تاریخ],6,2),"فروردین","اردیبهشت","خرداد","تیر","مرداد","شهریور","مهر","آبان","آذر","دی","بهمن","اسفند")</f>
        <v>فروردین</v>
      </c>
      <c r="L1989" s="10" t="str">
        <f>LEFT(Table1[[#All],[تاریخ]],4)</f>
        <v>1399</v>
      </c>
      <c r="M1989" s="13" t="str">
        <f>Table1[سال]&amp;"-"&amp;Table1[ماه]</f>
        <v>1399-فروردین</v>
      </c>
      <c r="N1989" s="9"/>
    </row>
    <row r="1990" spans="1:14" ht="15.75" x14ac:dyDescent="0.25">
      <c r="A1990" s="17" t="str">
        <f>IF(AND(C1990&gt;='گزارش روزانه'!$F$2,C1990&lt;='گزارش روزانه'!$F$4,J1990='گزارش روزانه'!$D$6),MAX($A$1:A1989)+1,"")</f>
        <v/>
      </c>
      <c r="B1990" s="10">
        <v>1989</v>
      </c>
      <c r="C1990" s="10" t="s">
        <v>748</v>
      </c>
      <c r="D1990" s="10" t="s">
        <v>752</v>
      </c>
      <c r="E1990" s="11">
        <v>0</v>
      </c>
      <c r="F1990" s="11">
        <v>3556771</v>
      </c>
      <c r="G1990" s="11">
        <v>29691954668</v>
      </c>
      <c r="H19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0" s="10">
        <f>VALUE(IFERROR(MID(Table1[شرح],11,FIND("سهم",Table1[شرح])-11),0))</f>
        <v>66</v>
      </c>
      <c r="J1990" s="10" t="str">
        <f>IFERROR(MID(Table1[شرح],FIND("سهم",Table1[شرح])+4,FIND("به نرخ",Table1[شرح])-FIND("سهم",Table1[شرح])-5),"")</f>
        <v>پدیده شیمی قرن(قرن1)</v>
      </c>
      <c r="K1990" s="10" t="str">
        <f>CHOOSE(MID(Table1[تاریخ],6,2),"فروردین","اردیبهشت","خرداد","تیر","مرداد","شهریور","مهر","آبان","آذر","دی","بهمن","اسفند")</f>
        <v>فروردین</v>
      </c>
      <c r="L1990" s="10" t="str">
        <f>LEFT(Table1[[#All],[تاریخ]],4)</f>
        <v>1399</v>
      </c>
      <c r="M1990" s="13" t="str">
        <f>Table1[سال]&amp;"-"&amp;Table1[ماه]</f>
        <v>1399-فروردین</v>
      </c>
      <c r="N1990" s="9"/>
    </row>
    <row r="1991" spans="1:14" ht="15.75" x14ac:dyDescent="0.25">
      <c r="A1991" s="17" t="str">
        <f>IF(AND(C1991&gt;='گزارش روزانه'!$F$2,C1991&lt;='گزارش روزانه'!$F$4,J1991='گزارش روزانه'!$D$6),MAX($A$1:A1990)+1,"")</f>
        <v/>
      </c>
      <c r="B1991" s="10">
        <v>1990</v>
      </c>
      <c r="C1991" s="10" t="s">
        <v>748</v>
      </c>
      <c r="D1991" s="10" t="s">
        <v>753</v>
      </c>
      <c r="E1991" s="11">
        <v>0</v>
      </c>
      <c r="F1991" s="11">
        <v>606085</v>
      </c>
      <c r="G1991" s="11">
        <v>29688397897</v>
      </c>
      <c r="H19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1" s="10">
        <f>VALUE(IFERROR(MID(Table1[شرح],11,FIND("سهم",Table1[شرح])-11),0))</f>
        <v>8</v>
      </c>
      <c r="J1991" s="10" t="str">
        <f>IFERROR(MID(Table1[شرح],FIND("سهم",Table1[شرح])+4,FIND("به نرخ",Table1[شرح])-FIND("سهم",Table1[شرح])-5),"")</f>
        <v>کلر پارس(کلر1)</v>
      </c>
      <c r="K1991" s="10" t="str">
        <f>CHOOSE(MID(Table1[تاریخ],6,2),"فروردین","اردیبهشت","خرداد","تیر","مرداد","شهریور","مهر","آبان","آذر","دی","بهمن","اسفند")</f>
        <v>فروردین</v>
      </c>
      <c r="L1991" s="10" t="str">
        <f>LEFT(Table1[[#All],[تاریخ]],4)</f>
        <v>1399</v>
      </c>
      <c r="M1991" s="13" t="str">
        <f>Table1[سال]&amp;"-"&amp;Table1[ماه]</f>
        <v>1399-فروردین</v>
      </c>
      <c r="N1991" s="9"/>
    </row>
    <row r="1992" spans="1:14" ht="15.75" x14ac:dyDescent="0.25">
      <c r="A1992" s="17" t="str">
        <f>IF(AND(C1992&gt;='گزارش روزانه'!$F$2,C1992&lt;='گزارش روزانه'!$F$4,J1992='گزارش روزانه'!$D$6),MAX($A$1:A1991)+1,"")</f>
        <v/>
      </c>
      <c r="B1992" s="10">
        <v>1991</v>
      </c>
      <c r="C1992" s="10" t="s">
        <v>748</v>
      </c>
      <c r="D1992" s="10" t="s">
        <v>754</v>
      </c>
      <c r="E1992" s="11">
        <v>0</v>
      </c>
      <c r="F1992" s="11">
        <v>249988621</v>
      </c>
      <c r="G1992" s="11">
        <v>29687791812</v>
      </c>
      <c r="H19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2" s="10">
        <f>VALUE(IFERROR(MID(Table1[شرح],11,FIND("سهم",Table1[شرح])-11),0))</f>
        <v>3300</v>
      </c>
      <c r="J1992" s="10" t="str">
        <f>IFERROR(MID(Table1[شرح],FIND("سهم",Table1[شرح])+4,FIND("به نرخ",Table1[شرح])-FIND("سهم",Table1[شرح])-5),"")</f>
        <v>کلر پارس(کلر1)</v>
      </c>
      <c r="K1992" s="10" t="str">
        <f>CHOOSE(MID(Table1[تاریخ],6,2),"فروردین","اردیبهشت","خرداد","تیر","مرداد","شهریور","مهر","آبان","آذر","دی","بهمن","اسفند")</f>
        <v>فروردین</v>
      </c>
      <c r="L1992" s="10" t="str">
        <f>LEFT(Table1[[#All],[تاریخ]],4)</f>
        <v>1399</v>
      </c>
      <c r="M1992" s="13" t="str">
        <f>Table1[سال]&amp;"-"&amp;Table1[ماه]</f>
        <v>1399-فروردین</v>
      </c>
      <c r="N1992" s="9"/>
    </row>
    <row r="1993" spans="1:14" ht="15.75" x14ac:dyDescent="0.25">
      <c r="A1993" s="17" t="str">
        <f>IF(AND(C1993&gt;='گزارش روزانه'!$F$2,C1993&lt;='گزارش روزانه'!$F$4,J1993='گزارش روزانه'!$D$6),MAX($A$1:A1992)+1,"")</f>
        <v/>
      </c>
      <c r="B1993" s="10">
        <v>1992</v>
      </c>
      <c r="C1993" s="10" t="s">
        <v>748</v>
      </c>
      <c r="D1993" s="10" t="s">
        <v>755</v>
      </c>
      <c r="E1993" s="11">
        <v>0</v>
      </c>
      <c r="F1993" s="11">
        <v>454227713</v>
      </c>
      <c r="G1993" s="11">
        <v>29437803191</v>
      </c>
      <c r="H19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3" s="10">
        <f>VALUE(IFERROR(MID(Table1[شرح],11,FIND("سهم",Table1[شرح])-11),0))</f>
        <v>6000</v>
      </c>
      <c r="J1993" s="10" t="str">
        <f>IFERROR(MID(Table1[شرح],FIND("سهم",Table1[شرح])+4,FIND("به نرخ",Table1[شرح])-FIND("سهم",Table1[شرح])-5),"")</f>
        <v>کلر پارس(کلر1)</v>
      </c>
      <c r="K1993" s="10" t="str">
        <f>CHOOSE(MID(Table1[تاریخ],6,2),"فروردین","اردیبهشت","خرداد","تیر","مرداد","شهریور","مهر","آبان","آذر","دی","بهمن","اسفند")</f>
        <v>فروردین</v>
      </c>
      <c r="L1993" s="10" t="str">
        <f>LEFT(Table1[[#All],[تاریخ]],4)</f>
        <v>1399</v>
      </c>
      <c r="M1993" s="13" t="str">
        <f>Table1[سال]&amp;"-"&amp;Table1[ماه]</f>
        <v>1399-فروردین</v>
      </c>
      <c r="N1993" s="9"/>
    </row>
    <row r="1994" spans="1:14" ht="15.75" x14ac:dyDescent="0.25">
      <c r="A1994" s="17" t="str">
        <f>IF(AND(C1994&gt;='گزارش روزانه'!$F$2,C1994&lt;='گزارش روزانه'!$F$4,J1994='گزارش روزانه'!$D$6),MAX($A$1:A1993)+1,"")</f>
        <v/>
      </c>
      <c r="B1994" s="10">
        <v>1993</v>
      </c>
      <c r="C1994" s="10" t="s">
        <v>748</v>
      </c>
      <c r="D1994" s="10" t="s">
        <v>756</v>
      </c>
      <c r="E1994" s="11">
        <v>0</v>
      </c>
      <c r="F1994" s="11">
        <v>4240451</v>
      </c>
      <c r="G1994" s="11">
        <v>28983575478</v>
      </c>
      <c r="H19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4" s="10">
        <f>VALUE(IFERROR(MID(Table1[شرح],11,FIND("سهم",Table1[شرح])-11),0))</f>
        <v>360</v>
      </c>
      <c r="J1994" s="10" t="str">
        <f>IFERROR(MID(Table1[شرح],FIND("سهم",Table1[شرح])+4,FIND("به نرخ",Table1[شرح])-FIND("سهم",Table1[شرح])-5),"")</f>
        <v>گروه توسعه مالی مهر آیندگان(ومهان1)</v>
      </c>
      <c r="K1994" s="10" t="str">
        <f>CHOOSE(MID(Table1[تاریخ],6,2),"فروردین","اردیبهشت","خرداد","تیر","مرداد","شهریور","مهر","آبان","آذر","دی","بهمن","اسفند")</f>
        <v>فروردین</v>
      </c>
      <c r="L1994" s="10" t="str">
        <f>LEFT(Table1[[#All],[تاریخ]],4)</f>
        <v>1399</v>
      </c>
      <c r="M1994" s="13" t="str">
        <f>Table1[سال]&amp;"-"&amp;Table1[ماه]</f>
        <v>1399-فروردین</v>
      </c>
      <c r="N1994" s="9"/>
    </row>
    <row r="1995" spans="1:14" ht="15.75" x14ac:dyDescent="0.25">
      <c r="A1995" s="17" t="str">
        <f>IF(AND(C1995&gt;='گزارش روزانه'!$F$2,C1995&lt;='گزارش روزانه'!$F$4,J1995='گزارش روزانه'!$D$6),MAX($A$1:A1994)+1,"")</f>
        <v/>
      </c>
      <c r="B1995" s="10">
        <v>1994</v>
      </c>
      <c r="C1995" s="10" t="s">
        <v>748</v>
      </c>
      <c r="D1995" s="10" t="s">
        <v>757</v>
      </c>
      <c r="E1995" s="11">
        <v>0</v>
      </c>
      <c r="F1995" s="11">
        <v>458670</v>
      </c>
      <c r="G1995" s="11">
        <v>28979335027</v>
      </c>
      <c r="H19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5" s="10">
        <f>VALUE(IFERROR(MID(Table1[شرح],11,FIND("سهم",Table1[شرح])-11),0))</f>
        <v>19</v>
      </c>
      <c r="J1995" s="10" t="str">
        <f>IFERROR(MID(Table1[شرح],FIND("سهم",Table1[شرح])+4,FIND("به نرخ",Table1[شرح])-FIND("سهم",Table1[شرح])-5),"")</f>
        <v>صنعتی دوده فام(شصدف1)</v>
      </c>
      <c r="K1995" s="10" t="str">
        <f>CHOOSE(MID(Table1[تاریخ],6,2),"فروردین","اردیبهشت","خرداد","تیر","مرداد","شهریور","مهر","آبان","آذر","دی","بهمن","اسفند")</f>
        <v>فروردین</v>
      </c>
      <c r="L1995" s="10" t="str">
        <f>LEFT(Table1[[#All],[تاریخ]],4)</f>
        <v>1399</v>
      </c>
      <c r="M1995" s="13" t="str">
        <f>Table1[سال]&amp;"-"&amp;Table1[ماه]</f>
        <v>1399-فروردین</v>
      </c>
      <c r="N1995" s="9"/>
    </row>
    <row r="1996" spans="1:14" ht="15.75" x14ac:dyDescent="0.25">
      <c r="A1996" s="17" t="str">
        <f>IF(AND(C1996&gt;='گزارش روزانه'!$F$2,C1996&lt;='گزارش روزانه'!$F$4,J1996='گزارش روزانه'!$D$6),MAX($A$1:A1995)+1,"")</f>
        <v/>
      </c>
      <c r="B1996" s="10">
        <v>1995</v>
      </c>
      <c r="C1996" s="10" t="s">
        <v>748</v>
      </c>
      <c r="D1996" s="10" t="s">
        <v>758</v>
      </c>
      <c r="E1996" s="11">
        <v>0</v>
      </c>
      <c r="F1996" s="11">
        <v>42541146</v>
      </c>
      <c r="G1996" s="11">
        <v>28978876357</v>
      </c>
      <c r="H19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6" s="10">
        <f>VALUE(IFERROR(MID(Table1[شرح],11,FIND("سهم",Table1[شرح])-11),0))</f>
        <v>895</v>
      </c>
      <c r="J1996" s="10" t="str">
        <f>IFERROR(MID(Table1[شرح],FIND("سهم",Table1[شرح])+4,FIND("به نرخ",Table1[شرح])-FIND("سهم",Table1[شرح])-5),"")</f>
        <v>توزیع دارو پخش(دتوزیع1)</v>
      </c>
      <c r="K1996" s="10" t="str">
        <f>CHOOSE(MID(Table1[تاریخ],6,2),"فروردین","اردیبهشت","خرداد","تیر","مرداد","شهریور","مهر","آبان","آذر","دی","بهمن","اسفند")</f>
        <v>فروردین</v>
      </c>
      <c r="L1996" s="10" t="str">
        <f>LEFT(Table1[[#All],[تاریخ]],4)</f>
        <v>1399</v>
      </c>
      <c r="M1996" s="13" t="str">
        <f>Table1[سال]&amp;"-"&amp;Table1[ماه]</f>
        <v>1399-فروردین</v>
      </c>
      <c r="N1996" s="9"/>
    </row>
    <row r="1997" spans="1:14" ht="15.75" x14ac:dyDescent="0.25">
      <c r="A1997" s="17" t="str">
        <f>IF(AND(C1997&gt;='گزارش روزانه'!$F$2,C1997&lt;='گزارش روزانه'!$F$4,J1997='گزارش روزانه'!$D$6),MAX($A$1:A1996)+1,"")</f>
        <v/>
      </c>
      <c r="B1997" s="10">
        <v>1996</v>
      </c>
      <c r="C1997" s="10" t="s">
        <v>748</v>
      </c>
      <c r="D1997" s="10" t="s">
        <v>759</v>
      </c>
      <c r="E1997" s="11">
        <v>0</v>
      </c>
      <c r="F1997" s="11">
        <v>2461140050</v>
      </c>
      <c r="G1997" s="11">
        <v>28936335211</v>
      </c>
      <c r="H19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7" s="10">
        <f>VALUE(IFERROR(MID(Table1[شرح],11,FIND("سهم",Table1[شرح])-11),0))</f>
        <v>49410</v>
      </c>
      <c r="J1997" s="10" t="str">
        <f>IFERROR(MID(Table1[شرح],FIND("سهم",Table1[شرح])+4,FIND("به نرخ",Table1[شرح])-FIND("سهم",Table1[شرح])-5),"")</f>
        <v>پخش هجرت(هجرت1)</v>
      </c>
      <c r="K1997" s="10" t="str">
        <f>CHOOSE(MID(Table1[تاریخ],6,2),"فروردین","اردیبهشت","خرداد","تیر","مرداد","شهریور","مهر","آبان","آذر","دی","بهمن","اسفند")</f>
        <v>فروردین</v>
      </c>
      <c r="L1997" s="10" t="str">
        <f>LEFT(Table1[[#All],[تاریخ]],4)</f>
        <v>1399</v>
      </c>
      <c r="M1997" s="13" t="str">
        <f>Table1[سال]&amp;"-"&amp;Table1[ماه]</f>
        <v>1399-فروردین</v>
      </c>
      <c r="N1997" s="9"/>
    </row>
    <row r="1998" spans="1:14" ht="15.75" x14ac:dyDescent="0.25">
      <c r="A1998" s="17" t="str">
        <f>IF(AND(C1998&gt;='گزارش روزانه'!$F$2,C1998&lt;='گزارش روزانه'!$F$4,J1998='گزارش روزانه'!$D$6),MAX($A$1:A1997)+1,"")</f>
        <v/>
      </c>
      <c r="B1998" s="10">
        <v>1997</v>
      </c>
      <c r="C1998" s="10" t="s">
        <v>748</v>
      </c>
      <c r="D1998" s="10" t="s">
        <v>760</v>
      </c>
      <c r="E1998" s="11">
        <v>0</v>
      </c>
      <c r="F1998" s="11">
        <v>1584624433</v>
      </c>
      <c r="G1998" s="11">
        <v>26475195161</v>
      </c>
      <c r="H19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8" s="10">
        <f>VALUE(IFERROR(MID(Table1[شرح],11,FIND("سهم",Table1[شرح])-11),0))</f>
        <v>50178</v>
      </c>
      <c r="J1998" s="10" t="str">
        <f>IFERROR(MID(Table1[شرح],FIND("سهم",Table1[شرح])+4,FIND("به نرخ",Table1[شرح])-FIND("سهم",Table1[شرح])-5),"")</f>
        <v>تولید ژلاتین کپسول ایران(دکپسول1)</v>
      </c>
      <c r="K1998" s="10" t="str">
        <f>CHOOSE(MID(Table1[تاریخ],6,2),"فروردین","اردیبهشت","خرداد","تیر","مرداد","شهریور","مهر","آبان","آذر","دی","بهمن","اسفند")</f>
        <v>فروردین</v>
      </c>
      <c r="L1998" s="10" t="str">
        <f>LEFT(Table1[[#All],[تاریخ]],4)</f>
        <v>1399</v>
      </c>
      <c r="M1998" s="13" t="str">
        <f>Table1[سال]&amp;"-"&amp;Table1[ماه]</f>
        <v>1399-فروردین</v>
      </c>
      <c r="N1998" s="9"/>
    </row>
    <row r="1999" spans="1:14" ht="15.75" x14ac:dyDescent="0.25">
      <c r="A1999" s="17" t="str">
        <f>IF(AND(C1999&gt;='گزارش روزانه'!$F$2,C1999&lt;='گزارش روزانه'!$F$4,J1999='گزارش روزانه'!$D$6),MAX($A$1:A1998)+1,"")</f>
        <v/>
      </c>
      <c r="B1999" s="10">
        <v>1998</v>
      </c>
      <c r="C1999" s="10" t="s">
        <v>748</v>
      </c>
      <c r="D1999" s="10" t="s">
        <v>761</v>
      </c>
      <c r="E1999" s="11">
        <v>0</v>
      </c>
      <c r="F1999" s="11">
        <v>2158978</v>
      </c>
      <c r="G1999" s="11">
        <v>24890570728</v>
      </c>
      <c r="H19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1999" s="10">
        <f>VALUE(IFERROR(MID(Table1[شرح],11,FIND("سهم",Table1[شرح])-11),0))</f>
        <v>131</v>
      </c>
      <c r="J1999" s="10" t="str">
        <f>IFERROR(MID(Table1[شرح],FIND("سهم",Table1[شرح])+4,FIND("به نرخ",Table1[شرح])-FIND("سهم",Table1[شرح])-5),"")</f>
        <v>همکاران سیستم(سیستم1)</v>
      </c>
      <c r="K1999" s="10" t="str">
        <f>CHOOSE(MID(Table1[تاریخ],6,2),"فروردین","اردیبهشت","خرداد","تیر","مرداد","شهریور","مهر","آبان","آذر","دی","بهمن","اسفند")</f>
        <v>فروردین</v>
      </c>
      <c r="L1999" s="10" t="str">
        <f>LEFT(Table1[[#All],[تاریخ]],4)</f>
        <v>1399</v>
      </c>
      <c r="M1999" s="13" t="str">
        <f>Table1[سال]&amp;"-"&amp;Table1[ماه]</f>
        <v>1399-فروردین</v>
      </c>
      <c r="N1999" s="9"/>
    </row>
    <row r="2000" spans="1:14" ht="15.75" x14ac:dyDescent="0.25">
      <c r="A2000" s="17" t="str">
        <f>IF(AND(C2000&gt;='گزارش روزانه'!$F$2,C2000&lt;='گزارش روزانه'!$F$4,J2000='گزارش روزانه'!$D$6),MAX($A$1:A1999)+1,"")</f>
        <v/>
      </c>
      <c r="B2000" s="10">
        <v>1999</v>
      </c>
      <c r="C2000" s="10" t="s">
        <v>748</v>
      </c>
      <c r="D2000" s="10" t="s">
        <v>762</v>
      </c>
      <c r="E2000" s="11">
        <v>0</v>
      </c>
      <c r="F2000" s="11">
        <v>1018182261</v>
      </c>
      <c r="G2000" s="11">
        <v>24888411750</v>
      </c>
      <c r="H20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0" s="10">
        <f>VALUE(IFERROR(MID(Table1[شرح],11,FIND("سهم",Table1[شرح])-11),0))</f>
        <v>102299</v>
      </c>
      <c r="J2000" s="10" t="str">
        <f>IFERROR(MID(Table1[شرح],FIND("سهم",Table1[شرح])+4,FIND("به نرخ",Table1[شرح])-FIND("سهم",Table1[شرح])-5),"")</f>
        <v>ریل سیر کوثر(حسیر1)</v>
      </c>
      <c r="K2000" s="10" t="str">
        <f>CHOOSE(MID(Table1[تاریخ],6,2),"فروردین","اردیبهشت","خرداد","تیر","مرداد","شهریور","مهر","آبان","آذر","دی","بهمن","اسفند")</f>
        <v>فروردین</v>
      </c>
      <c r="L2000" s="10" t="str">
        <f>LEFT(Table1[[#All],[تاریخ]],4)</f>
        <v>1399</v>
      </c>
      <c r="M2000" s="13" t="str">
        <f>Table1[سال]&amp;"-"&amp;Table1[ماه]</f>
        <v>1399-فروردین</v>
      </c>
      <c r="N2000" s="9"/>
    </row>
    <row r="2001" spans="1:14" ht="15.75" x14ac:dyDescent="0.25">
      <c r="A2001" s="17" t="str">
        <f>IF(AND(C2001&gt;='گزارش روزانه'!$F$2,C2001&lt;='گزارش روزانه'!$F$4,J2001='گزارش روزانه'!$D$6),MAX($A$1:A2000)+1,"")</f>
        <v/>
      </c>
      <c r="B2001" s="10">
        <v>2000</v>
      </c>
      <c r="C2001" s="10" t="s">
        <v>748</v>
      </c>
      <c r="D2001" s="10" t="s">
        <v>763</v>
      </c>
      <c r="E2001" s="11">
        <v>0</v>
      </c>
      <c r="F2001" s="11">
        <v>361633360</v>
      </c>
      <c r="G2001" s="11">
        <v>23870229489</v>
      </c>
      <c r="H20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1" s="10">
        <f>VALUE(IFERROR(MID(Table1[شرح],11,FIND("سهم",Table1[شرح])-11),0))</f>
        <v>46000</v>
      </c>
      <c r="J2001" s="10" t="str">
        <f>IFERROR(MID(Table1[شرح],FIND("سهم",Table1[شرح])+4,FIND("به نرخ",Table1[شرح])-FIND("سهم",Table1[شرح])-5),"")</f>
        <v>پالایش نفت تهران(شتران1)</v>
      </c>
      <c r="K2001" s="10" t="str">
        <f>CHOOSE(MID(Table1[تاریخ],6,2),"فروردین","اردیبهشت","خرداد","تیر","مرداد","شهریور","مهر","آبان","آذر","دی","بهمن","اسفند")</f>
        <v>فروردین</v>
      </c>
      <c r="L2001" s="10" t="str">
        <f>LEFT(Table1[[#All],[تاریخ]],4)</f>
        <v>1399</v>
      </c>
      <c r="M2001" s="13" t="str">
        <f>Table1[سال]&amp;"-"&amp;Table1[ماه]</f>
        <v>1399-فروردین</v>
      </c>
      <c r="N2001" s="9"/>
    </row>
    <row r="2002" spans="1:14" ht="15.75" x14ac:dyDescent="0.25">
      <c r="A2002" s="17" t="str">
        <f>IF(AND(C2002&gt;='گزارش روزانه'!$F$2,C2002&lt;='گزارش روزانه'!$F$4,J2002='گزارش روزانه'!$D$6),MAX($A$1:A2001)+1,"")</f>
        <v/>
      </c>
      <c r="B2002" s="10">
        <v>2001</v>
      </c>
      <c r="C2002" s="10" t="s">
        <v>748</v>
      </c>
      <c r="D2002" s="10" t="s">
        <v>764</v>
      </c>
      <c r="E2002" s="11">
        <v>0</v>
      </c>
      <c r="F2002" s="11">
        <v>7857635</v>
      </c>
      <c r="G2002" s="11">
        <v>23508596129</v>
      </c>
      <c r="H20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2" s="10">
        <f>VALUE(IFERROR(MID(Table1[شرح],11,FIND("سهم",Table1[شرح])-11),0))</f>
        <v>1000</v>
      </c>
      <c r="J2002" s="10" t="str">
        <f>IFERROR(MID(Table1[شرح],FIND("سهم",Table1[شرح])+4,FIND("به نرخ",Table1[شرح])-FIND("سهم",Table1[شرح])-5),"")</f>
        <v>پالایش نفت تهران(شتران1)</v>
      </c>
      <c r="K2002" s="10" t="str">
        <f>CHOOSE(MID(Table1[تاریخ],6,2),"فروردین","اردیبهشت","خرداد","تیر","مرداد","شهریور","مهر","آبان","آذر","دی","بهمن","اسفند")</f>
        <v>فروردین</v>
      </c>
      <c r="L2002" s="10" t="str">
        <f>LEFT(Table1[[#All],[تاریخ]],4)</f>
        <v>1399</v>
      </c>
      <c r="M2002" s="13" t="str">
        <f>Table1[سال]&amp;"-"&amp;Table1[ماه]</f>
        <v>1399-فروردین</v>
      </c>
      <c r="N2002" s="9"/>
    </row>
    <row r="2003" spans="1:14" ht="15.75" x14ac:dyDescent="0.25">
      <c r="A2003" s="17" t="str">
        <f>IF(AND(C2003&gt;='گزارش روزانه'!$F$2,C2003&lt;='گزارش روزانه'!$F$4,J2003='گزارش روزانه'!$D$6),MAX($A$1:A2002)+1,"")</f>
        <v/>
      </c>
      <c r="B2003" s="10">
        <v>2002</v>
      </c>
      <c r="C2003" s="10" t="s">
        <v>748</v>
      </c>
      <c r="D2003" s="10" t="s">
        <v>765</v>
      </c>
      <c r="E2003" s="11">
        <v>0</v>
      </c>
      <c r="F2003" s="11">
        <v>5803134</v>
      </c>
      <c r="G2003" s="11">
        <v>23500738494</v>
      </c>
      <c r="H20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3" s="10">
        <f>VALUE(IFERROR(MID(Table1[شرح],11,FIND("سهم",Table1[شرح])-11),0))</f>
        <v>739</v>
      </c>
      <c r="J2003" s="10" t="str">
        <f>IFERROR(MID(Table1[شرح],FIND("سهم",Table1[شرح])+4,FIND("به نرخ",Table1[شرح])-FIND("سهم",Table1[شرح])-5),"")</f>
        <v>پالایش نفت تهران(شتران1)</v>
      </c>
      <c r="K2003" s="10" t="str">
        <f>CHOOSE(MID(Table1[تاریخ],6,2),"فروردین","اردیبهشت","خرداد","تیر","مرداد","شهریور","مهر","آبان","آذر","دی","بهمن","اسفند")</f>
        <v>فروردین</v>
      </c>
      <c r="L2003" s="10" t="str">
        <f>LEFT(Table1[[#All],[تاریخ]],4)</f>
        <v>1399</v>
      </c>
      <c r="M2003" s="13" t="str">
        <f>Table1[سال]&amp;"-"&amp;Table1[ماه]</f>
        <v>1399-فروردین</v>
      </c>
      <c r="N2003" s="9"/>
    </row>
    <row r="2004" spans="1:14" ht="15.75" x14ac:dyDescent="0.25">
      <c r="A2004" s="17" t="str">
        <f>IF(AND(C2004&gt;='گزارش روزانه'!$F$2,C2004&lt;='گزارش روزانه'!$F$4,J2004='گزارش روزانه'!$D$6),MAX($A$1:A2003)+1,"")</f>
        <v/>
      </c>
      <c r="B2004" s="10">
        <v>2003</v>
      </c>
      <c r="C2004" s="10" t="s">
        <v>748</v>
      </c>
      <c r="D2004" s="10" t="s">
        <v>766</v>
      </c>
      <c r="E2004" s="11">
        <v>0</v>
      </c>
      <c r="F2004" s="11">
        <v>78477314</v>
      </c>
      <c r="G2004" s="11">
        <v>23494935360</v>
      </c>
      <c r="H20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4" s="10">
        <f>VALUE(IFERROR(MID(Table1[شرح],11,FIND("سهم",Table1[شرح])-11),0))</f>
        <v>10000</v>
      </c>
      <c r="J2004" s="10" t="str">
        <f>IFERROR(MID(Table1[شرح],FIND("سهم",Table1[شرح])+4,FIND("به نرخ",Table1[شرح])-FIND("سهم",Table1[شرح])-5),"")</f>
        <v>پالایش نفت تهران(شتران1)</v>
      </c>
      <c r="K2004" s="10" t="str">
        <f>CHOOSE(MID(Table1[تاریخ],6,2),"فروردین","اردیبهشت","خرداد","تیر","مرداد","شهریور","مهر","آبان","آذر","دی","بهمن","اسفند")</f>
        <v>فروردین</v>
      </c>
      <c r="L2004" s="10" t="str">
        <f>LEFT(Table1[[#All],[تاریخ]],4)</f>
        <v>1399</v>
      </c>
      <c r="M2004" s="13" t="str">
        <f>Table1[سال]&amp;"-"&amp;Table1[ماه]</f>
        <v>1399-فروردین</v>
      </c>
      <c r="N2004" s="9"/>
    </row>
    <row r="2005" spans="1:14" ht="15.75" x14ac:dyDescent="0.25">
      <c r="A2005" s="17" t="str">
        <f>IF(AND(C2005&gt;='گزارش روزانه'!$F$2,C2005&lt;='گزارش روزانه'!$F$4,J2005='گزارش روزانه'!$D$6),MAX($A$1:A2004)+1,"")</f>
        <v/>
      </c>
      <c r="B2005" s="10">
        <v>2004</v>
      </c>
      <c r="C2005" s="10" t="s">
        <v>748</v>
      </c>
      <c r="D2005" s="10" t="s">
        <v>767</v>
      </c>
      <c r="E2005" s="11">
        <v>0</v>
      </c>
      <c r="F2005" s="11">
        <v>72668673</v>
      </c>
      <c r="G2005" s="11">
        <v>23416458046</v>
      </c>
      <c r="H20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5" s="10">
        <f>VALUE(IFERROR(MID(Table1[شرح],11,FIND("سهم",Table1[شرح])-11),0))</f>
        <v>9261</v>
      </c>
      <c r="J2005" s="10" t="str">
        <f>IFERROR(MID(Table1[شرح],FIND("سهم",Table1[شرح])+4,FIND("به نرخ",Table1[شرح])-FIND("سهم",Table1[شرح])-5),"")</f>
        <v>پالایش نفت تهران(شتران1)</v>
      </c>
      <c r="K2005" s="10" t="str">
        <f>CHOOSE(MID(Table1[تاریخ],6,2),"فروردین","اردیبهشت","خرداد","تیر","مرداد","شهریور","مهر","آبان","آذر","دی","بهمن","اسفند")</f>
        <v>فروردین</v>
      </c>
      <c r="L2005" s="10" t="str">
        <f>LEFT(Table1[[#All],[تاریخ]],4)</f>
        <v>1399</v>
      </c>
      <c r="M2005" s="13" t="str">
        <f>Table1[سال]&amp;"-"&amp;Table1[ماه]</f>
        <v>1399-فروردین</v>
      </c>
      <c r="N2005" s="9"/>
    </row>
    <row r="2006" spans="1:14" ht="15.75" x14ac:dyDescent="0.25">
      <c r="A2006" s="17" t="str">
        <f>IF(AND(C2006&gt;='گزارش روزانه'!$F$2,C2006&lt;='گزارش روزانه'!$F$4,J2006='گزارش روزانه'!$D$6),MAX($A$1:A2005)+1,"")</f>
        <v/>
      </c>
      <c r="B2006" s="10">
        <v>2005</v>
      </c>
      <c r="C2006" s="10" t="s">
        <v>748</v>
      </c>
      <c r="D2006" s="10" t="s">
        <v>768</v>
      </c>
      <c r="E2006" s="11">
        <v>0</v>
      </c>
      <c r="F2006" s="11">
        <v>447207808</v>
      </c>
      <c r="G2006" s="11">
        <v>23343789373</v>
      </c>
      <c r="H20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6" s="10">
        <f>VALUE(IFERROR(MID(Table1[شرح],11,FIND("سهم",Table1[شرح])-11),0))</f>
        <v>57000</v>
      </c>
      <c r="J2006" s="10" t="str">
        <f>IFERROR(MID(Table1[شرح],FIND("سهم",Table1[شرح])+4,FIND("به نرخ",Table1[شرح])-FIND("سهم",Table1[شرح])-5),"")</f>
        <v>پالایش نفت تهران(شتران1)</v>
      </c>
      <c r="K2006" s="10" t="str">
        <f>CHOOSE(MID(Table1[تاریخ],6,2),"فروردین","اردیبهشت","خرداد","تیر","مرداد","شهریور","مهر","آبان","آذر","دی","بهمن","اسفند")</f>
        <v>فروردین</v>
      </c>
      <c r="L2006" s="10" t="str">
        <f>LEFT(Table1[[#All],[تاریخ]],4)</f>
        <v>1399</v>
      </c>
      <c r="M2006" s="13" t="str">
        <f>Table1[سال]&amp;"-"&amp;Table1[ماه]</f>
        <v>1399-فروردین</v>
      </c>
      <c r="N2006" s="9"/>
    </row>
    <row r="2007" spans="1:14" ht="15.75" x14ac:dyDescent="0.25">
      <c r="A2007" s="17" t="str">
        <f>IF(AND(C2007&gt;='گزارش روزانه'!$F$2,C2007&lt;='گزارش روزانه'!$F$4,J2007='گزارش روزانه'!$D$6),MAX($A$1:A2006)+1,"")</f>
        <v/>
      </c>
      <c r="B2007" s="10">
        <v>2006</v>
      </c>
      <c r="C2007" s="10" t="s">
        <v>748</v>
      </c>
      <c r="D2007" s="10" t="s">
        <v>769</v>
      </c>
      <c r="E2007" s="11">
        <v>0</v>
      </c>
      <c r="F2007" s="11">
        <v>8505122</v>
      </c>
      <c r="G2007" s="11">
        <v>22896581565</v>
      </c>
      <c r="H20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7" s="10">
        <f>VALUE(IFERROR(MID(Table1[شرح],11,FIND("سهم",Table1[شرح])-11),0))</f>
        <v>1085</v>
      </c>
      <c r="J2007" s="10" t="str">
        <f>IFERROR(MID(Table1[شرح],FIND("سهم",Table1[شرح])+4,FIND("به نرخ",Table1[شرح])-FIND("سهم",Table1[شرح])-5),"")</f>
        <v>پالایش نفت تهران(شتران1)</v>
      </c>
      <c r="K2007" s="10" t="str">
        <f>CHOOSE(MID(Table1[تاریخ],6,2),"فروردین","اردیبهشت","خرداد","تیر","مرداد","شهریور","مهر","آبان","آذر","دی","بهمن","اسفند")</f>
        <v>فروردین</v>
      </c>
      <c r="L2007" s="10" t="str">
        <f>LEFT(Table1[[#All],[تاریخ]],4)</f>
        <v>1399</v>
      </c>
      <c r="M2007" s="13" t="str">
        <f>Table1[سال]&amp;"-"&amp;Table1[ماه]</f>
        <v>1399-فروردین</v>
      </c>
      <c r="N2007" s="9"/>
    </row>
    <row r="2008" spans="1:14" ht="15.75" x14ac:dyDescent="0.25">
      <c r="A2008" s="17" t="str">
        <f>IF(AND(C2008&gt;='گزارش روزانه'!$F$2,C2008&lt;='گزارش روزانه'!$F$4,J2008='گزارش روزانه'!$D$6),MAX($A$1:A2007)+1,"")</f>
        <v/>
      </c>
      <c r="B2008" s="10">
        <v>2007</v>
      </c>
      <c r="C2008" s="10" t="s">
        <v>748</v>
      </c>
      <c r="D2008" s="10" t="s">
        <v>770</v>
      </c>
      <c r="E2008" s="11">
        <v>0</v>
      </c>
      <c r="F2008" s="11">
        <v>97306652</v>
      </c>
      <c r="G2008" s="11">
        <v>22888076443</v>
      </c>
      <c r="H20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8" s="10">
        <f>VALUE(IFERROR(MID(Table1[شرح],11,FIND("سهم",Table1[شرح])-11),0))</f>
        <v>12415</v>
      </c>
      <c r="J2008" s="10" t="str">
        <f>IFERROR(MID(Table1[شرح],FIND("سهم",Table1[شرح])+4,FIND("به نرخ",Table1[شرح])-FIND("سهم",Table1[شرح])-5),"")</f>
        <v>پالایش نفت تهران(شتران1)</v>
      </c>
      <c r="K2008" s="10" t="str">
        <f>CHOOSE(MID(Table1[تاریخ],6,2),"فروردین","اردیبهشت","خرداد","تیر","مرداد","شهریور","مهر","آبان","آذر","دی","بهمن","اسفند")</f>
        <v>فروردین</v>
      </c>
      <c r="L2008" s="10" t="str">
        <f>LEFT(Table1[[#All],[تاریخ]],4)</f>
        <v>1399</v>
      </c>
      <c r="M2008" s="13" t="str">
        <f>Table1[سال]&amp;"-"&amp;Table1[ماه]</f>
        <v>1399-فروردین</v>
      </c>
      <c r="N2008" s="9"/>
    </row>
    <row r="2009" spans="1:14" ht="15.75" x14ac:dyDescent="0.25">
      <c r="A2009" s="17" t="str">
        <f>IF(AND(C2009&gt;='گزارش روزانه'!$F$2,C2009&lt;='گزارش روزانه'!$F$4,J2009='گزارش روزانه'!$D$6),MAX($A$1:A2008)+1,"")</f>
        <v/>
      </c>
      <c r="B2009" s="10">
        <v>2008</v>
      </c>
      <c r="C2009" s="10" t="s">
        <v>748</v>
      </c>
      <c r="D2009" s="10" t="s">
        <v>771</v>
      </c>
      <c r="E2009" s="11">
        <v>0</v>
      </c>
      <c r="F2009" s="11">
        <v>310874349</v>
      </c>
      <c r="G2009" s="11">
        <v>22790769791</v>
      </c>
      <c r="H20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09" s="10">
        <f>VALUE(IFERROR(MID(Table1[شرح],11,FIND("سهم",Table1[شرح])-11),0))</f>
        <v>39789</v>
      </c>
      <c r="J2009" s="10" t="str">
        <f>IFERROR(MID(Table1[شرح],FIND("سهم",Table1[شرح])+4,FIND("به نرخ",Table1[شرح])-FIND("سهم",Table1[شرح])-5),"")</f>
        <v>پالایش نفت تهران(شتران1)</v>
      </c>
      <c r="K2009" s="10" t="str">
        <f>CHOOSE(MID(Table1[تاریخ],6,2),"فروردین","اردیبهشت","خرداد","تیر","مرداد","شهریور","مهر","آبان","آذر","دی","بهمن","اسفند")</f>
        <v>فروردین</v>
      </c>
      <c r="L2009" s="10" t="str">
        <f>LEFT(Table1[[#All],[تاریخ]],4)</f>
        <v>1399</v>
      </c>
      <c r="M2009" s="13" t="str">
        <f>Table1[سال]&amp;"-"&amp;Table1[ماه]</f>
        <v>1399-فروردین</v>
      </c>
      <c r="N2009" s="9"/>
    </row>
    <row r="2010" spans="1:14" ht="15.75" x14ac:dyDescent="0.25">
      <c r="A2010" s="17" t="str">
        <f>IF(AND(C2010&gt;='گزارش روزانه'!$F$2,C2010&lt;='گزارش روزانه'!$F$4,J2010='گزارش روزانه'!$D$6),MAX($A$1:A2009)+1,"")</f>
        <v/>
      </c>
      <c r="B2010" s="10">
        <v>2009</v>
      </c>
      <c r="C2010" s="10" t="s">
        <v>748</v>
      </c>
      <c r="D2010" s="10" t="s">
        <v>772</v>
      </c>
      <c r="E2010" s="11">
        <v>0</v>
      </c>
      <c r="F2010" s="11">
        <v>142607128</v>
      </c>
      <c r="G2010" s="11">
        <v>22479895442</v>
      </c>
      <c r="H20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0" s="10">
        <f>VALUE(IFERROR(MID(Table1[شرح],11,FIND("سهم",Table1[شرح])-11),0))</f>
        <v>18257</v>
      </c>
      <c r="J2010" s="10" t="str">
        <f>IFERROR(MID(Table1[شرح],FIND("سهم",Table1[شرح])+4,FIND("به نرخ",Table1[شرح])-FIND("سهم",Table1[شرح])-5),"")</f>
        <v>پالایش نفت تهران(شتران1)</v>
      </c>
      <c r="K2010" s="10" t="str">
        <f>CHOOSE(MID(Table1[تاریخ],6,2),"فروردین","اردیبهشت","خرداد","تیر","مرداد","شهریور","مهر","آبان","آذر","دی","بهمن","اسفند")</f>
        <v>فروردین</v>
      </c>
      <c r="L2010" s="10" t="str">
        <f>LEFT(Table1[[#All],[تاریخ]],4)</f>
        <v>1399</v>
      </c>
      <c r="M2010" s="13" t="str">
        <f>Table1[سال]&amp;"-"&amp;Table1[ماه]</f>
        <v>1399-فروردین</v>
      </c>
      <c r="N2010" s="9"/>
    </row>
    <row r="2011" spans="1:14" ht="15.75" x14ac:dyDescent="0.25">
      <c r="A2011" s="17" t="str">
        <f>IF(AND(C2011&gt;='گزارش روزانه'!$F$2,C2011&lt;='گزارش روزانه'!$F$4,J2011='گزارش روزانه'!$D$6),MAX($A$1:A2010)+1,"")</f>
        <v/>
      </c>
      <c r="B2011" s="10">
        <v>2010</v>
      </c>
      <c r="C2011" s="10" t="s">
        <v>748</v>
      </c>
      <c r="D2011" s="10" t="s">
        <v>773</v>
      </c>
      <c r="E2011" s="11">
        <v>0</v>
      </c>
      <c r="F2011" s="11">
        <v>48283742</v>
      </c>
      <c r="G2011" s="11">
        <v>22337288314</v>
      </c>
      <c r="H20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1" s="10">
        <f>VALUE(IFERROR(MID(Table1[شرح],11,FIND("سهم",Table1[شرح])-11),0))</f>
        <v>6183</v>
      </c>
      <c r="J2011" s="10" t="str">
        <f>IFERROR(MID(Table1[شرح],FIND("سهم",Table1[شرح])+4,FIND("به نرخ",Table1[شرح])-FIND("سهم",Table1[شرح])-5),"")</f>
        <v>پالایش نفت تهران(شتران1)</v>
      </c>
      <c r="K2011" s="10" t="str">
        <f>CHOOSE(MID(Table1[تاریخ],6,2),"فروردین","اردیبهشت","خرداد","تیر","مرداد","شهریور","مهر","آبان","آذر","دی","بهمن","اسفند")</f>
        <v>فروردین</v>
      </c>
      <c r="L2011" s="10" t="str">
        <f>LEFT(Table1[[#All],[تاریخ]],4)</f>
        <v>1399</v>
      </c>
      <c r="M2011" s="13" t="str">
        <f>Table1[سال]&amp;"-"&amp;Table1[ماه]</f>
        <v>1399-فروردین</v>
      </c>
      <c r="N2011" s="9"/>
    </row>
    <row r="2012" spans="1:14" ht="15.75" x14ac:dyDescent="0.25">
      <c r="A2012" s="17" t="str">
        <f>IF(AND(C2012&gt;='گزارش روزانه'!$F$2,C2012&lt;='گزارش روزانه'!$F$4,J2012='گزارش روزانه'!$D$6),MAX($A$1:A2011)+1,"")</f>
        <v/>
      </c>
      <c r="B2012" s="10">
        <v>2011</v>
      </c>
      <c r="C2012" s="10" t="s">
        <v>748</v>
      </c>
      <c r="D2012" s="10" t="s">
        <v>774</v>
      </c>
      <c r="E2012" s="11">
        <v>0</v>
      </c>
      <c r="F2012" s="11">
        <v>2797571846</v>
      </c>
      <c r="G2012" s="11">
        <v>22289004572</v>
      </c>
      <c r="H20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2" s="10">
        <f>VALUE(IFERROR(MID(Table1[شرح],11,FIND("سهم",Table1[شرح])-11),0))</f>
        <v>358290</v>
      </c>
      <c r="J2012" s="10" t="str">
        <f>IFERROR(MID(Table1[شرح],FIND("سهم",Table1[شرح])+4,FIND("به نرخ",Table1[شرح])-FIND("سهم",Table1[شرح])-5),"")</f>
        <v>پالایش نفت تهران(شتران1)</v>
      </c>
      <c r="K2012" s="10" t="str">
        <f>CHOOSE(MID(Table1[تاریخ],6,2),"فروردین","اردیبهشت","خرداد","تیر","مرداد","شهریور","مهر","آبان","آذر","دی","بهمن","اسفند")</f>
        <v>فروردین</v>
      </c>
      <c r="L2012" s="10" t="str">
        <f>LEFT(Table1[[#All],[تاریخ]],4)</f>
        <v>1399</v>
      </c>
      <c r="M2012" s="13" t="str">
        <f>Table1[سال]&amp;"-"&amp;Table1[ماه]</f>
        <v>1399-فروردین</v>
      </c>
      <c r="N2012" s="9"/>
    </row>
    <row r="2013" spans="1:14" ht="15.75" x14ac:dyDescent="0.25">
      <c r="A2013" s="17" t="str">
        <f>IF(AND(C2013&gt;='گزارش روزانه'!$F$2,C2013&lt;='گزارش روزانه'!$F$4,J2013='گزارش روزانه'!$D$6),MAX($A$1:A2012)+1,"")</f>
        <v/>
      </c>
      <c r="B2013" s="10">
        <v>2012</v>
      </c>
      <c r="C2013" s="10" t="s">
        <v>748</v>
      </c>
      <c r="D2013" s="10" t="s">
        <v>775</v>
      </c>
      <c r="E2013" s="11">
        <v>0</v>
      </c>
      <c r="F2013" s="11">
        <v>6682059</v>
      </c>
      <c r="G2013" s="11">
        <v>19491432726</v>
      </c>
      <c r="H20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3" s="10">
        <f>VALUE(IFERROR(MID(Table1[شرح],11,FIND("سهم",Table1[شرح])-11),0))</f>
        <v>856</v>
      </c>
      <c r="J2013" s="10" t="str">
        <f>IFERROR(MID(Table1[شرح],FIND("سهم",Table1[شرح])+4,FIND("به نرخ",Table1[شرح])-FIND("سهم",Table1[شرح])-5),"")</f>
        <v>پالایش نفت تهران(شتران1)</v>
      </c>
      <c r="K2013" s="10" t="str">
        <f>CHOOSE(MID(Table1[تاریخ],6,2),"فروردین","اردیبهشت","خرداد","تیر","مرداد","شهریور","مهر","آبان","آذر","دی","بهمن","اسفند")</f>
        <v>فروردین</v>
      </c>
      <c r="L2013" s="10" t="str">
        <f>LEFT(Table1[[#All],[تاریخ]],4)</f>
        <v>1399</v>
      </c>
      <c r="M2013" s="13" t="str">
        <f>Table1[سال]&amp;"-"&amp;Table1[ماه]</f>
        <v>1399-فروردین</v>
      </c>
      <c r="N2013" s="9"/>
    </row>
    <row r="2014" spans="1:14" ht="15.75" x14ac:dyDescent="0.25">
      <c r="A2014" s="17" t="str">
        <f>IF(AND(C2014&gt;='گزارش روزانه'!$F$2,C2014&lt;='گزارش روزانه'!$F$4,J2014='گزارش روزانه'!$D$6),MAX($A$1:A2013)+1,"")</f>
        <v/>
      </c>
      <c r="B2014" s="10">
        <v>2013</v>
      </c>
      <c r="C2014" s="10" t="s">
        <v>748</v>
      </c>
      <c r="D2014" s="10" t="s">
        <v>776</v>
      </c>
      <c r="E2014" s="11">
        <v>0</v>
      </c>
      <c r="F2014" s="11">
        <v>968962637</v>
      </c>
      <c r="G2014" s="11">
        <v>19484750667</v>
      </c>
      <c r="H20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4" s="10">
        <f>VALUE(IFERROR(MID(Table1[شرح],11,FIND("سهم",Table1[شرح])-11),0))</f>
        <v>124144</v>
      </c>
      <c r="J2014" s="10" t="str">
        <f>IFERROR(MID(Table1[شرح],FIND("سهم",Table1[شرح])+4,FIND("به نرخ",Table1[شرح])-FIND("سهم",Table1[شرح])-5),"")</f>
        <v>پالایش نفت تهران(شتران1)</v>
      </c>
      <c r="K2014" s="10" t="str">
        <f>CHOOSE(MID(Table1[تاریخ],6,2),"فروردین","اردیبهشت","خرداد","تیر","مرداد","شهریور","مهر","آبان","آذر","دی","بهمن","اسفند")</f>
        <v>فروردین</v>
      </c>
      <c r="L2014" s="10" t="str">
        <f>LEFT(Table1[[#All],[تاریخ]],4)</f>
        <v>1399</v>
      </c>
      <c r="M2014" s="13" t="str">
        <f>Table1[سال]&amp;"-"&amp;Table1[ماه]</f>
        <v>1399-فروردین</v>
      </c>
      <c r="N2014" s="9"/>
    </row>
    <row r="2015" spans="1:14" ht="15.75" x14ac:dyDescent="0.25">
      <c r="A2015" s="17" t="str">
        <f>IF(AND(C2015&gt;='گزارش روزانه'!$F$2,C2015&lt;='گزارش روزانه'!$F$4,J2015='گزارش روزانه'!$D$6),MAX($A$1:A2014)+1,"")</f>
        <v/>
      </c>
      <c r="B2015" s="10">
        <v>2014</v>
      </c>
      <c r="C2015" s="10" t="s">
        <v>748</v>
      </c>
      <c r="D2015" s="10" t="s">
        <v>777</v>
      </c>
      <c r="E2015" s="11">
        <v>0</v>
      </c>
      <c r="F2015" s="11">
        <v>53458506</v>
      </c>
      <c r="G2015" s="11">
        <v>18515788030</v>
      </c>
      <c r="H20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5" s="10">
        <f>VALUE(IFERROR(MID(Table1[شرح],11,FIND("سهم",Table1[شرح])-11),0))</f>
        <v>6850</v>
      </c>
      <c r="J2015" s="10" t="str">
        <f>IFERROR(MID(Table1[شرح],FIND("سهم",Table1[شرح])+4,FIND("به نرخ",Table1[شرح])-FIND("سهم",Table1[شرح])-5),"")</f>
        <v>پالایش نفت تهران(شتران1)</v>
      </c>
      <c r="K2015" s="10" t="str">
        <f>CHOOSE(MID(Table1[تاریخ],6,2),"فروردین","اردیبهشت","خرداد","تیر","مرداد","شهریور","مهر","آبان","آذر","دی","بهمن","اسفند")</f>
        <v>فروردین</v>
      </c>
      <c r="L2015" s="10" t="str">
        <f>LEFT(Table1[[#All],[تاریخ]],4)</f>
        <v>1399</v>
      </c>
      <c r="M2015" s="13" t="str">
        <f>Table1[سال]&amp;"-"&amp;Table1[ماه]</f>
        <v>1399-فروردین</v>
      </c>
      <c r="N2015" s="9"/>
    </row>
    <row r="2016" spans="1:14" ht="15.75" x14ac:dyDescent="0.25">
      <c r="A2016" s="17" t="str">
        <f>IF(AND(C2016&gt;='گزارش روزانه'!$F$2,C2016&lt;='گزارش روزانه'!$F$4,J2016='گزارش روزانه'!$D$6),MAX($A$1:A2015)+1,"")</f>
        <v/>
      </c>
      <c r="B2016" s="10">
        <v>2015</v>
      </c>
      <c r="C2016" s="10" t="s">
        <v>748</v>
      </c>
      <c r="D2016" s="10" t="s">
        <v>778</v>
      </c>
      <c r="E2016" s="11">
        <v>0</v>
      </c>
      <c r="F2016" s="11">
        <v>296918440</v>
      </c>
      <c r="G2016" s="11">
        <v>18462329524</v>
      </c>
      <c r="H20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6" s="10">
        <f>VALUE(IFERROR(MID(Table1[شرح],11,FIND("سهم",Table1[شرح])-11),0))</f>
        <v>38051</v>
      </c>
      <c r="J2016" s="10" t="str">
        <f>IFERROR(MID(Table1[شرح],FIND("سهم",Table1[شرح])+4,FIND("به نرخ",Table1[شرح])-FIND("سهم",Table1[شرح])-5),"")</f>
        <v>پالایش نفت تهران(شتران1)</v>
      </c>
      <c r="K2016" s="10" t="str">
        <f>CHOOSE(MID(Table1[تاریخ],6,2),"فروردین","اردیبهشت","خرداد","تیر","مرداد","شهریور","مهر","آبان","آذر","دی","بهمن","اسفند")</f>
        <v>فروردین</v>
      </c>
      <c r="L2016" s="10" t="str">
        <f>LEFT(Table1[[#All],[تاریخ]],4)</f>
        <v>1399</v>
      </c>
      <c r="M2016" s="13" t="str">
        <f>Table1[سال]&amp;"-"&amp;Table1[ماه]</f>
        <v>1399-فروردین</v>
      </c>
      <c r="N2016" s="9"/>
    </row>
    <row r="2017" spans="1:14" ht="15.75" x14ac:dyDescent="0.25">
      <c r="A2017" s="17" t="str">
        <f>IF(AND(C2017&gt;='گزارش روزانه'!$F$2,C2017&lt;='گزارش روزانه'!$F$4,J2017='گزارش روزانه'!$D$6),MAX($A$1:A2016)+1,"")</f>
        <v/>
      </c>
      <c r="B2017" s="10">
        <v>2016</v>
      </c>
      <c r="C2017" s="10" t="s">
        <v>748</v>
      </c>
      <c r="D2017" s="10" t="s">
        <v>779</v>
      </c>
      <c r="E2017" s="11">
        <v>0</v>
      </c>
      <c r="F2017" s="11">
        <v>1949062</v>
      </c>
      <c r="G2017" s="11">
        <v>18165411084</v>
      </c>
      <c r="H20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7" s="10">
        <f>VALUE(IFERROR(MID(Table1[شرح],11,FIND("سهم",Table1[شرح])-11),0))</f>
        <v>250</v>
      </c>
      <c r="J2017" s="10" t="str">
        <f>IFERROR(MID(Table1[شرح],FIND("سهم",Table1[شرح])+4,FIND("به نرخ",Table1[شرح])-FIND("سهم",Table1[شرح])-5),"")</f>
        <v>پالایش نفت تهران(شتران1)</v>
      </c>
      <c r="K2017" s="10" t="str">
        <f>CHOOSE(MID(Table1[تاریخ],6,2),"فروردین","اردیبهشت","خرداد","تیر","مرداد","شهریور","مهر","آبان","آذر","دی","بهمن","اسفند")</f>
        <v>فروردین</v>
      </c>
      <c r="L2017" s="10" t="str">
        <f>LEFT(Table1[[#All],[تاریخ]],4)</f>
        <v>1399</v>
      </c>
      <c r="M2017" s="13" t="str">
        <f>Table1[سال]&amp;"-"&amp;Table1[ماه]</f>
        <v>1399-فروردین</v>
      </c>
      <c r="N2017" s="9"/>
    </row>
    <row r="2018" spans="1:14" ht="15.75" x14ac:dyDescent="0.25">
      <c r="A2018" s="17" t="str">
        <f>IF(AND(C2018&gt;='گزارش روزانه'!$F$2,C2018&lt;='گزارش روزانه'!$F$4,J2018='گزارش روزانه'!$D$6),MAX($A$1:A2017)+1,"")</f>
        <v/>
      </c>
      <c r="B2018" s="10">
        <v>2017</v>
      </c>
      <c r="C2018" s="10" t="s">
        <v>748</v>
      </c>
      <c r="D2018" s="10" t="s">
        <v>780</v>
      </c>
      <c r="E2018" s="11">
        <v>0</v>
      </c>
      <c r="F2018" s="11">
        <v>44573234</v>
      </c>
      <c r="G2018" s="11">
        <v>18163462022</v>
      </c>
      <c r="H20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8" s="10">
        <f>VALUE(IFERROR(MID(Table1[شرح],11,FIND("سهم",Table1[شرح])-11),0))</f>
        <v>5718</v>
      </c>
      <c r="J2018" s="10" t="str">
        <f>IFERROR(MID(Table1[شرح],FIND("سهم",Table1[شرح])+4,FIND("به نرخ",Table1[شرح])-FIND("سهم",Table1[شرح])-5),"")</f>
        <v>پالایش نفت تهران(شتران1)</v>
      </c>
      <c r="K2018" s="10" t="str">
        <f>CHOOSE(MID(Table1[تاریخ],6,2),"فروردین","اردیبهشت","خرداد","تیر","مرداد","شهریور","مهر","آبان","آذر","دی","بهمن","اسفند")</f>
        <v>فروردین</v>
      </c>
      <c r="L2018" s="10" t="str">
        <f>LEFT(Table1[[#All],[تاریخ]],4)</f>
        <v>1399</v>
      </c>
      <c r="M2018" s="13" t="str">
        <f>Table1[سال]&amp;"-"&amp;Table1[ماه]</f>
        <v>1399-فروردین</v>
      </c>
      <c r="N2018" s="9"/>
    </row>
    <row r="2019" spans="1:14" ht="15.75" x14ac:dyDescent="0.25">
      <c r="A2019" s="17" t="str">
        <f>IF(AND(C2019&gt;='گزارش روزانه'!$F$2,C2019&lt;='گزارش روزانه'!$F$4,J2019='گزارش روزانه'!$D$6),MAX($A$1:A2018)+1,"")</f>
        <v/>
      </c>
      <c r="B2019" s="10">
        <v>2018</v>
      </c>
      <c r="C2019" s="10" t="s">
        <v>748</v>
      </c>
      <c r="D2019" s="10" t="s">
        <v>781</v>
      </c>
      <c r="E2019" s="11">
        <v>0</v>
      </c>
      <c r="F2019" s="11">
        <v>187311633</v>
      </c>
      <c r="G2019" s="11">
        <v>18118888788</v>
      </c>
      <c r="H20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19" s="10">
        <f>VALUE(IFERROR(MID(Table1[شرح],11,FIND("سهم",Table1[شرح])-11),0))</f>
        <v>24032</v>
      </c>
      <c r="J2019" s="10" t="str">
        <f>IFERROR(MID(Table1[شرح],FIND("سهم",Table1[شرح])+4,FIND("به نرخ",Table1[شرح])-FIND("سهم",Table1[شرح])-5),"")</f>
        <v>پالایش نفت تهران(شتران1)</v>
      </c>
      <c r="K2019" s="10" t="str">
        <f>CHOOSE(MID(Table1[تاریخ],6,2),"فروردین","اردیبهشت","خرداد","تیر","مرداد","شهریور","مهر","آبان","آذر","دی","بهمن","اسفند")</f>
        <v>فروردین</v>
      </c>
      <c r="L2019" s="10" t="str">
        <f>LEFT(Table1[[#All],[تاریخ]],4)</f>
        <v>1399</v>
      </c>
      <c r="M2019" s="13" t="str">
        <f>Table1[سال]&amp;"-"&amp;Table1[ماه]</f>
        <v>1399-فروردین</v>
      </c>
      <c r="N2019" s="9"/>
    </row>
    <row r="2020" spans="1:14" ht="15.75" x14ac:dyDescent="0.25">
      <c r="A2020" s="17" t="str">
        <f>IF(AND(C2020&gt;='گزارش روزانه'!$F$2,C2020&lt;='گزارش روزانه'!$F$4,J2020='گزارش روزانه'!$D$6),MAX($A$1:A2019)+1,"")</f>
        <v/>
      </c>
      <c r="B2020" s="10">
        <v>2019</v>
      </c>
      <c r="C2020" s="10" t="s">
        <v>748</v>
      </c>
      <c r="D2020" s="10" t="s">
        <v>782</v>
      </c>
      <c r="E2020" s="11">
        <v>0</v>
      </c>
      <c r="F2020" s="11">
        <v>147820890</v>
      </c>
      <c r="G2020" s="11">
        <v>17931577155</v>
      </c>
      <c r="H20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0" s="10">
        <f>VALUE(IFERROR(MID(Table1[شرح],11,FIND("سهم",Table1[شرح])-11),0))</f>
        <v>18975</v>
      </c>
      <c r="J2020" s="10" t="str">
        <f>IFERROR(MID(Table1[شرح],FIND("سهم",Table1[شرح])+4,FIND("به نرخ",Table1[شرح])-FIND("سهم",Table1[شرح])-5),"")</f>
        <v>پالایش نفت تهران(شتران1)</v>
      </c>
      <c r="K2020" s="10" t="str">
        <f>CHOOSE(MID(Table1[تاریخ],6,2),"فروردین","اردیبهشت","خرداد","تیر","مرداد","شهریور","مهر","آبان","آذر","دی","بهمن","اسفند")</f>
        <v>فروردین</v>
      </c>
      <c r="L2020" s="10" t="str">
        <f>LEFT(Table1[[#All],[تاریخ]],4)</f>
        <v>1399</v>
      </c>
      <c r="M2020" s="13" t="str">
        <f>Table1[سال]&amp;"-"&amp;Table1[ماه]</f>
        <v>1399-فروردین</v>
      </c>
      <c r="N2020" s="9"/>
    </row>
    <row r="2021" spans="1:14" ht="15.75" x14ac:dyDescent="0.25">
      <c r="A2021" s="17" t="str">
        <f>IF(AND(C2021&gt;='گزارش روزانه'!$F$2,C2021&lt;='گزارش روزانه'!$F$4,J2021='گزارش روزانه'!$D$6),MAX($A$1:A2020)+1,"")</f>
        <v/>
      </c>
      <c r="B2021" s="10">
        <v>2020</v>
      </c>
      <c r="C2021" s="10" t="s">
        <v>748</v>
      </c>
      <c r="D2021" s="10" t="s">
        <v>783</v>
      </c>
      <c r="E2021" s="11">
        <v>0</v>
      </c>
      <c r="F2021" s="11">
        <v>32138690</v>
      </c>
      <c r="G2021" s="11">
        <v>17783756265</v>
      </c>
      <c r="H20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1" s="10">
        <f>VALUE(IFERROR(MID(Table1[شرح],11,FIND("سهم",Table1[شرح])-11),0))</f>
        <v>4126</v>
      </c>
      <c r="J2021" s="10" t="str">
        <f>IFERROR(MID(Table1[شرح],FIND("سهم",Table1[شرح])+4,FIND("به نرخ",Table1[شرح])-FIND("سهم",Table1[شرح])-5),"")</f>
        <v>پالایش نفت تهران(شتران1)</v>
      </c>
      <c r="K2021" s="10" t="str">
        <f>CHOOSE(MID(Table1[تاریخ],6,2),"فروردین","اردیبهشت","خرداد","تیر","مرداد","شهریور","مهر","آبان","آذر","دی","بهمن","اسفند")</f>
        <v>فروردین</v>
      </c>
      <c r="L2021" s="10" t="str">
        <f>LEFT(Table1[[#All],[تاریخ]],4)</f>
        <v>1399</v>
      </c>
      <c r="M2021" s="13" t="str">
        <f>Table1[سال]&amp;"-"&amp;Table1[ماه]</f>
        <v>1399-فروردین</v>
      </c>
      <c r="N2021" s="9"/>
    </row>
    <row r="2022" spans="1:14" ht="15.75" x14ac:dyDescent="0.25">
      <c r="A2022" s="17" t="str">
        <f>IF(AND(C2022&gt;='گزارش روزانه'!$F$2,C2022&lt;='گزارش روزانه'!$F$4,J2022='گزارش روزانه'!$D$6),MAX($A$1:A2021)+1,"")</f>
        <v/>
      </c>
      <c r="B2022" s="10">
        <v>2021</v>
      </c>
      <c r="C2022" s="10" t="s">
        <v>748</v>
      </c>
      <c r="D2022" s="10" t="s">
        <v>784</v>
      </c>
      <c r="E2022" s="11">
        <v>0</v>
      </c>
      <c r="F2022" s="11">
        <v>186133002</v>
      </c>
      <c r="G2022" s="11">
        <v>17751617575</v>
      </c>
      <c r="H20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2" s="10">
        <f>VALUE(IFERROR(MID(Table1[شرح],11,FIND("سهم",Table1[شرح])-11),0))</f>
        <v>23899</v>
      </c>
      <c r="J2022" s="10" t="str">
        <f>IFERROR(MID(Table1[شرح],FIND("سهم",Table1[شرح])+4,FIND("به نرخ",Table1[شرح])-FIND("سهم",Table1[شرح])-5),"")</f>
        <v>پالایش نفت تهران(شتران1)</v>
      </c>
      <c r="K2022" s="10" t="str">
        <f>CHOOSE(MID(Table1[تاریخ],6,2),"فروردین","اردیبهشت","خرداد","تیر","مرداد","شهریور","مهر","آبان","آذر","دی","بهمن","اسفند")</f>
        <v>فروردین</v>
      </c>
      <c r="L2022" s="10" t="str">
        <f>LEFT(Table1[[#All],[تاریخ]],4)</f>
        <v>1399</v>
      </c>
      <c r="M2022" s="13" t="str">
        <f>Table1[سال]&amp;"-"&amp;Table1[ماه]</f>
        <v>1399-فروردین</v>
      </c>
      <c r="N2022" s="9"/>
    </row>
    <row r="2023" spans="1:14" ht="15.75" x14ac:dyDescent="0.25">
      <c r="A2023" s="17" t="str">
        <f>IF(AND(C2023&gt;='گزارش روزانه'!$F$2,C2023&lt;='گزارش روزانه'!$F$4,J2023='گزارش روزانه'!$D$6),MAX($A$1:A2022)+1,"")</f>
        <v/>
      </c>
      <c r="B2023" s="10">
        <v>2022</v>
      </c>
      <c r="C2023" s="10" t="s">
        <v>748</v>
      </c>
      <c r="D2023" s="10" t="s">
        <v>785</v>
      </c>
      <c r="E2023" s="11">
        <v>0</v>
      </c>
      <c r="F2023" s="11">
        <v>924809</v>
      </c>
      <c r="G2023" s="11">
        <v>17565484573</v>
      </c>
      <c r="H20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3" s="10">
        <f>VALUE(IFERROR(MID(Table1[شرح],11,FIND("سهم",Table1[شرح])-11),0))</f>
        <v>119</v>
      </c>
      <c r="J2023" s="10" t="str">
        <f>IFERROR(MID(Table1[شرح],FIND("سهم",Table1[شرح])+4,FIND("به نرخ",Table1[شرح])-FIND("سهم",Table1[شرح])-5),"")</f>
        <v>پالایش نفت تهران(شتران1)</v>
      </c>
      <c r="K2023" s="10" t="str">
        <f>CHOOSE(MID(Table1[تاریخ],6,2),"فروردین","اردیبهشت","خرداد","تیر","مرداد","شهریور","مهر","آبان","آذر","دی","بهمن","اسفند")</f>
        <v>فروردین</v>
      </c>
      <c r="L2023" s="10" t="str">
        <f>LEFT(Table1[[#All],[تاریخ]],4)</f>
        <v>1399</v>
      </c>
      <c r="M2023" s="13" t="str">
        <f>Table1[سال]&amp;"-"&amp;Table1[ماه]</f>
        <v>1399-فروردین</v>
      </c>
      <c r="N2023" s="9"/>
    </row>
    <row r="2024" spans="1:14" ht="15.75" x14ac:dyDescent="0.25">
      <c r="A2024" s="17" t="str">
        <f>IF(AND(C2024&gt;='گزارش روزانه'!$F$2,C2024&lt;='گزارش روزانه'!$F$4,J2024='گزارش روزانه'!$D$6),MAX($A$1:A2023)+1,"")</f>
        <v/>
      </c>
      <c r="B2024" s="10">
        <v>2023</v>
      </c>
      <c r="C2024" s="10" t="s">
        <v>748</v>
      </c>
      <c r="D2024" s="10" t="s">
        <v>786</v>
      </c>
      <c r="E2024" s="11">
        <v>0</v>
      </c>
      <c r="F2024" s="11">
        <v>923987</v>
      </c>
      <c r="G2024" s="11">
        <v>17564559764</v>
      </c>
      <c r="H20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4" s="10">
        <f>VALUE(IFERROR(MID(Table1[شرح],11,FIND("سهم",Table1[شرح])-11),0))</f>
        <v>119</v>
      </c>
      <c r="J2024" s="10" t="str">
        <f>IFERROR(MID(Table1[شرح],FIND("سهم",Table1[شرح])+4,FIND("به نرخ",Table1[شرح])-FIND("سهم",Table1[شرح])-5),"")</f>
        <v>پالایش نفت تهران(شتران1)</v>
      </c>
      <c r="K2024" s="10" t="str">
        <f>CHOOSE(MID(Table1[تاریخ],6,2),"فروردین","اردیبهشت","خرداد","تیر","مرداد","شهریور","مهر","آبان","آذر","دی","بهمن","اسفند")</f>
        <v>فروردین</v>
      </c>
      <c r="L2024" s="10" t="str">
        <f>LEFT(Table1[[#All],[تاریخ]],4)</f>
        <v>1399</v>
      </c>
      <c r="M2024" s="13" t="str">
        <f>Table1[سال]&amp;"-"&amp;Table1[ماه]</f>
        <v>1399-فروردین</v>
      </c>
      <c r="N2024" s="9"/>
    </row>
    <row r="2025" spans="1:14" ht="15.75" x14ac:dyDescent="0.25">
      <c r="A2025" s="17" t="str">
        <f>IF(AND(C2025&gt;='گزارش روزانه'!$F$2,C2025&lt;='گزارش روزانه'!$F$4,J2025='گزارش روزانه'!$D$6),MAX($A$1:A2024)+1,"")</f>
        <v/>
      </c>
      <c r="B2025" s="10">
        <v>2024</v>
      </c>
      <c r="C2025" s="10" t="s">
        <v>748</v>
      </c>
      <c r="D2025" s="10" t="s">
        <v>787</v>
      </c>
      <c r="E2025" s="11">
        <v>0</v>
      </c>
      <c r="F2025" s="11">
        <v>85399161</v>
      </c>
      <c r="G2025" s="11">
        <v>17563635777</v>
      </c>
      <c r="H20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5" s="10">
        <f>VALUE(IFERROR(MID(Table1[شرح],11,FIND("سهم",Table1[شرح])-11),0))</f>
        <v>11000</v>
      </c>
      <c r="J2025" s="10" t="str">
        <f>IFERROR(MID(Table1[شرح],FIND("سهم",Table1[شرح])+4,FIND("به نرخ",Table1[شرح])-FIND("سهم",Table1[شرح])-5),"")</f>
        <v>پالایش نفت تهران(شتران1)</v>
      </c>
      <c r="K2025" s="10" t="str">
        <f>CHOOSE(MID(Table1[تاریخ],6,2),"فروردین","اردیبهشت","خرداد","تیر","مرداد","شهریور","مهر","آبان","آذر","دی","بهمن","اسفند")</f>
        <v>فروردین</v>
      </c>
      <c r="L2025" s="10" t="str">
        <f>LEFT(Table1[[#All],[تاریخ]],4)</f>
        <v>1399</v>
      </c>
      <c r="M2025" s="13" t="str">
        <f>Table1[سال]&amp;"-"&amp;Table1[ماه]</f>
        <v>1399-فروردین</v>
      </c>
      <c r="N2025" s="9"/>
    </row>
    <row r="2026" spans="1:14" ht="15.75" x14ac:dyDescent="0.25">
      <c r="A2026" s="17" t="str">
        <f>IF(AND(C2026&gt;='گزارش روزانه'!$F$2,C2026&lt;='گزارش روزانه'!$F$4,J2026='گزارش روزانه'!$D$6),MAX($A$1:A2025)+1,"")</f>
        <v/>
      </c>
      <c r="B2026" s="10">
        <v>2025</v>
      </c>
      <c r="C2026" s="10" t="s">
        <v>748</v>
      </c>
      <c r="D2026" s="10" t="s">
        <v>788</v>
      </c>
      <c r="E2026" s="11">
        <v>0</v>
      </c>
      <c r="F2026" s="11">
        <v>5428256</v>
      </c>
      <c r="G2026" s="11">
        <v>17478236616</v>
      </c>
      <c r="H20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6" s="10">
        <f>VALUE(IFERROR(MID(Table1[شرح],11,FIND("سهم",Table1[شرح])-11),0))</f>
        <v>700</v>
      </c>
      <c r="J2026" s="10" t="str">
        <f>IFERROR(MID(Table1[شرح],FIND("سهم",Table1[شرح])+4,FIND("به نرخ",Table1[شرح])-FIND("سهم",Table1[شرح])-5),"")</f>
        <v>پالایش نفت تهران(شتران1)</v>
      </c>
      <c r="K2026" s="10" t="str">
        <f>CHOOSE(MID(Table1[تاریخ],6,2),"فروردین","اردیبهشت","خرداد","تیر","مرداد","شهریور","مهر","آبان","آذر","دی","بهمن","اسفند")</f>
        <v>فروردین</v>
      </c>
      <c r="L2026" s="10" t="str">
        <f>LEFT(Table1[[#All],[تاریخ]],4)</f>
        <v>1399</v>
      </c>
      <c r="M2026" s="13" t="str">
        <f>Table1[سال]&amp;"-"&amp;Table1[ماه]</f>
        <v>1399-فروردین</v>
      </c>
      <c r="N2026" s="9"/>
    </row>
    <row r="2027" spans="1:14" ht="15.75" x14ac:dyDescent="0.25">
      <c r="A2027" s="17" t="str">
        <f>IF(AND(C2027&gt;='گزارش روزانه'!$F$2,C2027&lt;='گزارش روزانه'!$F$4,J2027='گزارش روزانه'!$D$6),MAX($A$1:A2026)+1,"")</f>
        <v/>
      </c>
      <c r="B2027" s="10">
        <v>2026</v>
      </c>
      <c r="C2027" s="10" t="s">
        <v>748</v>
      </c>
      <c r="D2027" s="10" t="s">
        <v>789</v>
      </c>
      <c r="E2027" s="11">
        <v>0</v>
      </c>
      <c r="F2027" s="11">
        <v>10079758</v>
      </c>
      <c r="G2027" s="11">
        <v>17472808360</v>
      </c>
      <c r="H20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7" s="10">
        <f>VALUE(IFERROR(MID(Table1[شرح],11,FIND("سهم",Table1[شرح])-11),0))</f>
        <v>1300</v>
      </c>
      <c r="J2027" s="10" t="str">
        <f>IFERROR(MID(Table1[شرح],FIND("سهم",Table1[شرح])+4,FIND("به نرخ",Table1[شرح])-FIND("سهم",Table1[شرح])-5),"")</f>
        <v>پالایش نفت تهران(شتران1)</v>
      </c>
      <c r="K2027" s="10" t="str">
        <f>CHOOSE(MID(Table1[تاریخ],6,2),"فروردین","اردیبهشت","خرداد","تیر","مرداد","شهریور","مهر","آبان","آذر","دی","بهمن","اسفند")</f>
        <v>فروردین</v>
      </c>
      <c r="L2027" s="10" t="str">
        <f>LEFT(Table1[[#All],[تاریخ]],4)</f>
        <v>1399</v>
      </c>
      <c r="M2027" s="13" t="str">
        <f>Table1[سال]&amp;"-"&amp;Table1[ماه]</f>
        <v>1399-فروردین</v>
      </c>
      <c r="N2027" s="9"/>
    </row>
    <row r="2028" spans="1:14" ht="15.75" x14ac:dyDescent="0.25">
      <c r="A2028" s="17" t="str">
        <f>IF(AND(C2028&gt;='گزارش روزانه'!$F$2,C2028&lt;='گزارش روزانه'!$F$4,J2028='گزارش روزانه'!$D$6),MAX($A$1:A2027)+1,"")</f>
        <v/>
      </c>
      <c r="B2028" s="10">
        <v>2027</v>
      </c>
      <c r="C2028" s="10" t="s">
        <v>748</v>
      </c>
      <c r="D2028" s="10" t="s">
        <v>790</v>
      </c>
      <c r="E2028" s="11">
        <v>0</v>
      </c>
      <c r="F2028" s="11">
        <v>6804051</v>
      </c>
      <c r="G2028" s="11">
        <v>17462728602</v>
      </c>
      <c r="H20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8" s="10">
        <f>VALUE(IFERROR(MID(Table1[شرح],11,FIND("سهم",Table1[شرح])-11),0))</f>
        <v>880</v>
      </c>
      <c r="J2028" s="10" t="str">
        <f>IFERROR(MID(Table1[شرح],FIND("سهم",Table1[شرح])+4,FIND("به نرخ",Table1[شرح])-FIND("سهم",Table1[شرح])-5),"")</f>
        <v>پالایش نفت تهران(شتران1)</v>
      </c>
      <c r="K2028" s="10" t="str">
        <f>CHOOSE(MID(Table1[تاریخ],6,2),"فروردین","اردیبهشت","خرداد","تیر","مرداد","شهریور","مهر","آبان","آذر","دی","بهمن","اسفند")</f>
        <v>فروردین</v>
      </c>
      <c r="L2028" s="10" t="str">
        <f>LEFT(Table1[[#All],[تاریخ]],4)</f>
        <v>1399</v>
      </c>
      <c r="M2028" s="13" t="str">
        <f>Table1[سال]&amp;"-"&amp;Table1[ماه]</f>
        <v>1399-فروردین</v>
      </c>
      <c r="N2028" s="9"/>
    </row>
    <row r="2029" spans="1:14" ht="15.75" x14ac:dyDescent="0.25">
      <c r="A2029" s="17" t="str">
        <f>IF(AND(C2029&gt;='گزارش روزانه'!$F$2,C2029&lt;='گزارش روزانه'!$F$4,J2029='گزارش روزانه'!$D$6),MAX($A$1:A2028)+1,"")</f>
        <v/>
      </c>
      <c r="B2029" s="10">
        <v>2028</v>
      </c>
      <c r="C2029" s="10" t="s">
        <v>748</v>
      </c>
      <c r="D2029" s="10" t="s">
        <v>791</v>
      </c>
      <c r="E2029" s="11">
        <v>0</v>
      </c>
      <c r="F2029" s="11">
        <v>15692341</v>
      </c>
      <c r="G2029" s="11">
        <v>17455924551</v>
      </c>
      <c r="H20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29" s="10">
        <f>VALUE(IFERROR(MID(Table1[شرح],11,FIND("سهم",Table1[شرح])-11),0))</f>
        <v>810</v>
      </c>
      <c r="J2029" s="10" t="str">
        <f>IFERROR(MID(Table1[شرح],FIND("سهم",Table1[شرح])+4,FIND("به نرخ",Table1[شرح])-FIND("سهم",Table1[شرح])-5),"")</f>
        <v>داروسازی تولید دارو(دتولید1)</v>
      </c>
      <c r="K2029" s="10" t="str">
        <f>CHOOSE(MID(Table1[تاریخ],6,2),"فروردین","اردیبهشت","خرداد","تیر","مرداد","شهریور","مهر","آبان","آذر","دی","بهمن","اسفند")</f>
        <v>فروردین</v>
      </c>
      <c r="L2029" s="10" t="str">
        <f>LEFT(Table1[[#All],[تاریخ]],4)</f>
        <v>1399</v>
      </c>
      <c r="M2029" s="13" t="str">
        <f>Table1[سال]&amp;"-"&amp;Table1[ماه]</f>
        <v>1399-فروردین</v>
      </c>
      <c r="N2029" s="9"/>
    </row>
    <row r="2030" spans="1:14" ht="15.75" x14ac:dyDescent="0.25">
      <c r="A2030" s="17" t="str">
        <f>IF(AND(C2030&gt;='گزارش روزانه'!$F$2,C2030&lt;='گزارش روزانه'!$F$4,J2030='گزارش روزانه'!$D$6),MAX($A$1:A2029)+1,"")</f>
        <v/>
      </c>
      <c r="B2030" s="10">
        <v>2029</v>
      </c>
      <c r="C2030" s="10" t="s">
        <v>748</v>
      </c>
      <c r="D2030" s="10" t="s">
        <v>792</v>
      </c>
      <c r="E2030" s="11">
        <v>0</v>
      </c>
      <c r="F2030" s="11">
        <v>5232059</v>
      </c>
      <c r="G2030" s="11">
        <v>17440232210</v>
      </c>
      <c r="H20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0" s="10">
        <f>VALUE(IFERROR(MID(Table1[شرح],11,FIND("سهم",Table1[شرح])-11),0))</f>
        <v>530</v>
      </c>
      <c r="J2030" s="10" t="str">
        <f>IFERROR(MID(Table1[شرح],FIND("سهم",Table1[شرح])+4,FIND("به نرخ",Table1[شرح])-FIND("سهم",Table1[شرح])-5),"")</f>
        <v>پالایش نفت بندرعباس(شبندر1)</v>
      </c>
      <c r="K2030" s="10" t="str">
        <f>CHOOSE(MID(Table1[تاریخ],6,2),"فروردین","اردیبهشت","خرداد","تیر","مرداد","شهریور","مهر","آبان","آذر","دی","بهمن","اسفند")</f>
        <v>فروردین</v>
      </c>
      <c r="L2030" s="10" t="str">
        <f>LEFT(Table1[[#All],[تاریخ]],4)</f>
        <v>1399</v>
      </c>
      <c r="M2030" s="13" t="str">
        <f>Table1[سال]&amp;"-"&amp;Table1[ماه]</f>
        <v>1399-فروردین</v>
      </c>
      <c r="N2030" s="9"/>
    </row>
    <row r="2031" spans="1:14" ht="15.75" x14ac:dyDescent="0.25">
      <c r="A2031" s="17" t="str">
        <f>IF(AND(C2031&gt;='گزارش روزانه'!$F$2,C2031&lt;='گزارش روزانه'!$F$4,J2031='گزارش روزانه'!$D$6),MAX($A$1:A2030)+1,"")</f>
        <v/>
      </c>
      <c r="B2031" s="10">
        <v>2030</v>
      </c>
      <c r="C2031" s="10" t="s">
        <v>748</v>
      </c>
      <c r="D2031" s="10" t="s">
        <v>793</v>
      </c>
      <c r="E2031" s="11">
        <v>0</v>
      </c>
      <c r="F2031" s="11">
        <v>14194236</v>
      </c>
      <c r="G2031" s="11">
        <v>17435000151</v>
      </c>
      <c r="H20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1" s="10">
        <f>VALUE(IFERROR(MID(Table1[شرح],11,FIND("سهم",Table1[شرح])-11),0))</f>
        <v>1438</v>
      </c>
      <c r="J2031" s="10" t="str">
        <f>IFERROR(MID(Table1[شرح],FIND("سهم",Table1[شرح])+4,FIND("به نرخ",Table1[شرح])-FIND("سهم",Table1[شرح])-5),"")</f>
        <v>پالایش نفت بندرعباس(شبندر1)</v>
      </c>
      <c r="K2031" s="10" t="str">
        <f>CHOOSE(MID(Table1[تاریخ],6,2),"فروردین","اردیبهشت","خرداد","تیر","مرداد","شهریور","مهر","آبان","آذر","دی","بهمن","اسفند")</f>
        <v>فروردین</v>
      </c>
      <c r="L2031" s="10" t="str">
        <f>LEFT(Table1[[#All],[تاریخ]],4)</f>
        <v>1399</v>
      </c>
      <c r="M2031" s="13" t="str">
        <f>Table1[سال]&amp;"-"&amp;Table1[ماه]</f>
        <v>1399-فروردین</v>
      </c>
      <c r="N2031" s="9"/>
    </row>
    <row r="2032" spans="1:14" ht="15.75" x14ac:dyDescent="0.25">
      <c r="A2032" s="17" t="str">
        <f>IF(AND(C2032&gt;='گزارش روزانه'!$F$2,C2032&lt;='گزارش روزانه'!$F$4,J2032='گزارش روزانه'!$D$6),MAX($A$1:A2031)+1,"")</f>
        <v/>
      </c>
      <c r="B2032" s="10">
        <v>2031</v>
      </c>
      <c r="C2032" s="10" t="s">
        <v>748</v>
      </c>
      <c r="D2032" s="10" t="s">
        <v>794</v>
      </c>
      <c r="E2032" s="11">
        <v>0</v>
      </c>
      <c r="F2032" s="11">
        <v>36969818</v>
      </c>
      <c r="G2032" s="11">
        <v>17420805915</v>
      </c>
      <c r="H20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2" s="10">
        <f>VALUE(IFERROR(MID(Table1[شرح],11,FIND("سهم",Table1[شرح])-11),0))</f>
        <v>471</v>
      </c>
      <c r="J2032" s="10" t="str">
        <f>IFERROR(MID(Table1[شرح],FIND("سهم",Table1[شرح])+4,FIND("به نرخ",Table1[شرح])-FIND("سهم",Table1[شرح])-5),"")</f>
        <v>س. توسعه وعمران استان کرمان(کرمان1)</v>
      </c>
      <c r="K2032" s="10" t="str">
        <f>CHOOSE(MID(Table1[تاریخ],6,2),"فروردین","اردیبهشت","خرداد","تیر","مرداد","شهریور","مهر","آبان","آذر","دی","بهمن","اسفند")</f>
        <v>فروردین</v>
      </c>
      <c r="L2032" s="10" t="str">
        <f>LEFT(Table1[[#All],[تاریخ]],4)</f>
        <v>1399</v>
      </c>
      <c r="M2032" s="13" t="str">
        <f>Table1[سال]&amp;"-"&amp;Table1[ماه]</f>
        <v>1399-فروردین</v>
      </c>
      <c r="N2032" s="9"/>
    </row>
    <row r="2033" spans="1:14" ht="15.75" x14ac:dyDescent="0.25">
      <c r="A2033" s="17" t="str">
        <f>IF(AND(C2033&gt;='گزارش روزانه'!$F$2,C2033&lt;='گزارش روزانه'!$F$4,J2033='گزارش روزانه'!$D$6),MAX($A$1:A2032)+1,"")</f>
        <v/>
      </c>
      <c r="B2033" s="10">
        <v>2032</v>
      </c>
      <c r="C2033" s="10" t="s">
        <v>748</v>
      </c>
      <c r="D2033" s="10" t="s">
        <v>795</v>
      </c>
      <c r="E2033" s="11">
        <v>0</v>
      </c>
      <c r="F2033" s="11">
        <v>156875406</v>
      </c>
      <c r="G2033" s="11">
        <v>17383836097</v>
      </c>
      <c r="H20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3" s="10">
        <f>VALUE(IFERROR(MID(Table1[شرح],11,FIND("سهم",Table1[شرح])-11),0))</f>
        <v>2000</v>
      </c>
      <c r="J2033" s="10" t="str">
        <f>IFERROR(MID(Table1[شرح],FIND("سهم",Table1[شرح])+4,FIND("به نرخ",Table1[شرح])-FIND("سهم",Table1[شرح])-5),"")</f>
        <v>س. توسعه وعمران استان کرمان(کرمان1)</v>
      </c>
      <c r="K2033" s="10" t="str">
        <f>CHOOSE(MID(Table1[تاریخ],6,2),"فروردین","اردیبهشت","خرداد","تیر","مرداد","شهریور","مهر","آبان","آذر","دی","بهمن","اسفند")</f>
        <v>فروردین</v>
      </c>
      <c r="L2033" s="10" t="str">
        <f>LEFT(Table1[[#All],[تاریخ]],4)</f>
        <v>1399</v>
      </c>
      <c r="M2033" s="13" t="str">
        <f>Table1[سال]&amp;"-"&amp;Table1[ماه]</f>
        <v>1399-فروردین</v>
      </c>
      <c r="N2033" s="9"/>
    </row>
    <row r="2034" spans="1:14" ht="15.75" x14ac:dyDescent="0.25">
      <c r="A2034" s="17" t="str">
        <f>IF(AND(C2034&gt;='گزارش روزانه'!$F$2,C2034&lt;='گزارش روزانه'!$F$4,J2034='گزارش روزانه'!$D$6),MAX($A$1:A2033)+1,"")</f>
        <v/>
      </c>
      <c r="B2034" s="10">
        <v>2033</v>
      </c>
      <c r="C2034" s="10" t="s">
        <v>748</v>
      </c>
      <c r="D2034" s="10" t="s">
        <v>796</v>
      </c>
      <c r="E2034" s="11">
        <v>0</v>
      </c>
      <c r="F2034" s="11">
        <v>261676311</v>
      </c>
      <c r="G2034" s="11">
        <v>17226960691</v>
      </c>
      <c r="H20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4" s="10">
        <f>VALUE(IFERROR(MID(Table1[شرح],11,FIND("سهم",Table1[شرح])-11),0))</f>
        <v>3338</v>
      </c>
      <c r="J2034" s="10" t="str">
        <f>IFERROR(MID(Table1[شرح],FIND("سهم",Table1[شرح])+4,FIND("به نرخ",Table1[شرح])-FIND("سهم",Table1[شرح])-5),"")</f>
        <v>س. توسعه وعمران استان کرمان(کرمان1)</v>
      </c>
      <c r="K2034" s="10" t="str">
        <f>CHOOSE(MID(Table1[تاریخ],6,2),"فروردین","اردیبهشت","خرداد","تیر","مرداد","شهریور","مهر","آبان","آذر","دی","بهمن","اسفند")</f>
        <v>فروردین</v>
      </c>
      <c r="L2034" s="10" t="str">
        <f>LEFT(Table1[[#All],[تاریخ]],4)</f>
        <v>1399</v>
      </c>
      <c r="M2034" s="13" t="str">
        <f>Table1[سال]&amp;"-"&amp;Table1[ماه]</f>
        <v>1399-فروردین</v>
      </c>
      <c r="N2034" s="9"/>
    </row>
    <row r="2035" spans="1:14" ht="15.75" x14ac:dyDescent="0.25">
      <c r="A2035" s="17" t="str">
        <f>IF(AND(C2035&gt;='گزارش روزانه'!$F$2,C2035&lt;='گزارش روزانه'!$F$4,J2035='گزارش روزانه'!$D$6),MAX($A$1:A2034)+1,"")</f>
        <v/>
      </c>
      <c r="B2035" s="10">
        <v>2034</v>
      </c>
      <c r="C2035" s="10" t="s">
        <v>748</v>
      </c>
      <c r="D2035" s="10" t="s">
        <v>797</v>
      </c>
      <c r="E2035" s="11">
        <v>0</v>
      </c>
      <c r="F2035" s="11">
        <v>61135075</v>
      </c>
      <c r="G2035" s="11">
        <v>16965284380</v>
      </c>
      <c r="H20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5" s="10">
        <f>VALUE(IFERROR(MID(Table1[شرح],11,FIND("سهم",Table1[شرح])-11),0))</f>
        <v>780</v>
      </c>
      <c r="J2035" s="10" t="str">
        <f>IFERROR(MID(Table1[شرح],FIND("سهم",Table1[شرح])+4,FIND("به نرخ",Table1[شرح])-FIND("سهم",Table1[شرح])-5),"")</f>
        <v>س. توسعه وعمران استان کرمان(کرمان1)</v>
      </c>
      <c r="K2035" s="10" t="str">
        <f>CHOOSE(MID(Table1[تاریخ],6,2),"فروردین","اردیبهشت","خرداد","تیر","مرداد","شهریور","مهر","آبان","آذر","دی","بهمن","اسفند")</f>
        <v>فروردین</v>
      </c>
      <c r="L2035" s="10" t="str">
        <f>LEFT(Table1[[#All],[تاریخ]],4)</f>
        <v>1399</v>
      </c>
      <c r="M2035" s="13" t="str">
        <f>Table1[سال]&amp;"-"&amp;Table1[ماه]</f>
        <v>1399-فروردین</v>
      </c>
      <c r="N2035" s="9"/>
    </row>
    <row r="2036" spans="1:14" ht="15.75" x14ac:dyDescent="0.25">
      <c r="A2036" s="17" t="str">
        <f>IF(AND(C2036&gt;='گزارش روزانه'!$F$2,C2036&lt;='گزارش روزانه'!$F$4,J2036='گزارش روزانه'!$D$6),MAX($A$1:A2035)+1,"")</f>
        <v/>
      </c>
      <c r="B2036" s="10">
        <v>2035</v>
      </c>
      <c r="C2036" s="10" t="s">
        <v>748</v>
      </c>
      <c r="D2036" s="10" t="s">
        <v>798</v>
      </c>
      <c r="E2036" s="11">
        <v>0</v>
      </c>
      <c r="F2036" s="11">
        <v>43084097</v>
      </c>
      <c r="G2036" s="11">
        <v>16904149305</v>
      </c>
      <c r="H20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6" s="10">
        <f>VALUE(IFERROR(MID(Table1[شرح],11,FIND("سهم",Table1[شرح])-11),0))</f>
        <v>550</v>
      </c>
      <c r="J2036" s="10" t="str">
        <f>IFERROR(MID(Table1[شرح],FIND("سهم",Table1[شرح])+4,FIND("به نرخ",Table1[شرح])-FIND("سهم",Table1[شرح])-5),"")</f>
        <v>س. توسعه وعمران استان کرمان(کرمان1)</v>
      </c>
      <c r="K2036" s="10" t="str">
        <f>CHOOSE(MID(Table1[تاریخ],6,2),"فروردین","اردیبهشت","خرداد","تیر","مرداد","شهریور","مهر","آبان","آذر","دی","بهمن","اسفند")</f>
        <v>فروردین</v>
      </c>
      <c r="L2036" s="10" t="str">
        <f>LEFT(Table1[[#All],[تاریخ]],4)</f>
        <v>1399</v>
      </c>
      <c r="M2036" s="13" t="str">
        <f>Table1[سال]&amp;"-"&amp;Table1[ماه]</f>
        <v>1399-فروردین</v>
      </c>
      <c r="N2036" s="9"/>
    </row>
    <row r="2037" spans="1:14" ht="15.75" x14ac:dyDescent="0.25">
      <c r="A2037" s="17" t="str">
        <f>IF(AND(C2037&gt;='گزارش روزانه'!$F$2,C2037&lt;='گزارش روزانه'!$F$4,J2037='گزارش روزانه'!$D$6),MAX($A$1:A2036)+1,"")</f>
        <v/>
      </c>
      <c r="B2037" s="10">
        <v>2036</v>
      </c>
      <c r="C2037" s="10" t="s">
        <v>748</v>
      </c>
      <c r="D2037" s="10" t="s">
        <v>799</v>
      </c>
      <c r="E2037" s="11">
        <v>0</v>
      </c>
      <c r="F2037" s="11">
        <v>7833376</v>
      </c>
      <c r="G2037" s="11">
        <v>16861065208</v>
      </c>
      <c r="H20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7" s="10">
        <f>VALUE(IFERROR(MID(Table1[شرح],11,FIND("سهم",Table1[شرح])-11),0))</f>
        <v>100</v>
      </c>
      <c r="J2037" s="10" t="str">
        <f>IFERROR(MID(Table1[شرح],FIND("سهم",Table1[شرح])+4,FIND("به نرخ",Table1[شرح])-FIND("سهم",Table1[شرح])-5),"")</f>
        <v>س. توسعه وعمران استان کرمان(کرمان1)</v>
      </c>
      <c r="K2037" s="10" t="str">
        <f>CHOOSE(MID(Table1[تاریخ],6,2),"فروردین","اردیبهشت","خرداد","تیر","مرداد","شهریور","مهر","آبان","آذر","دی","بهمن","اسفند")</f>
        <v>فروردین</v>
      </c>
      <c r="L2037" s="10" t="str">
        <f>LEFT(Table1[[#All],[تاریخ]],4)</f>
        <v>1399</v>
      </c>
      <c r="M2037" s="13" t="str">
        <f>Table1[سال]&amp;"-"&amp;Table1[ماه]</f>
        <v>1399-فروردین</v>
      </c>
      <c r="N2037" s="9"/>
    </row>
    <row r="2038" spans="1:14" ht="15.75" x14ac:dyDescent="0.25">
      <c r="A2038" s="17" t="str">
        <f>IF(AND(C2038&gt;='گزارش روزانه'!$F$2,C2038&lt;='گزارش روزانه'!$F$4,J2038='گزارش روزانه'!$D$6),MAX($A$1:A2037)+1,"")</f>
        <v/>
      </c>
      <c r="B2038" s="10">
        <v>2037</v>
      </c>
      <c r="C2038" s="10" t="s">
        <v>748</v>
      </c>
      <c r="D2038" s="10" t="s">
        <v>800</v>
      </c>
      <c r="E2038" s="11">
        <v>0</v>
      </c>
      <c r="F2038" s="11">
        <v>4080459292</v>
      </c>
      <c r="G2038" s="11">
        <v>16853231832</v>
      </c>
      <c r="H20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8" s="10">
        <f>VALUE(IFERROR(MID(Table1[شرح],11,FIND("سهم",Table1[شرح])-11),0))</f>
        <v>52094</v>
      </c>
      <c r="J2038" s="10" t="str">
        <f>IFERROR(MID(Table1[شرح],FIND("سهم",Table1[شرح])+4,FIND("به نرخ",Table1[شرح])-FIND("سهم",Table1[شرح])-5),"")</f>
        <v>س. توسعه وعمران استان کرمان(کرمان1)</v>
      </c>
      <c r="K2038" s="10" t="str">
        <f>CHOOSE(MID(Table1[تاریخ],6,2),"فروردین","اردیبهشت","خرداد","تیر","مرداد","شهریور","مهر","آبان","آذر","دی","بهمن","اسفند")</f>
        <v>فروردین</v>
      </c>
      <c r="L2038" s="10" t="str">
        <f>LEFT(Table1[[#All],[تاریخ]],4)</f>
        <v>1399</v>
      </c>
      <c r="M2038" s="13" t="str">
        <f>Table1[سال]&amp;"-"&amp;Table1[ماه]</f>
        <v>1399-فروردین</v>
      </c>
      <c r="N2038" s="9"/>
    </row>
    <row r="2039" spans="1:14" ht="15.75" x14ac:dyDescent="0.25">
      <c r="A2039" s="17" t="str">
        <f>IF(AND(C2039&gt;='گزارش روزانه'!$F$2,C2039&lt;='گزارش روزانه'!$F$4,J2039='گزارش روزانه'!$D$6),MAX($A$1:A2038)+1,"")</f>
        <v/>
      </c>
      <c r="B2039" s="10">
        <v>2038</v>
      </c>
      <c r="C2039" s="10" t="s">
        <v>748</v>
      </c>
      <c r="D2039" s="10" t="s">
        <v>801</v>
      </c>
      <c r="E2039" s="11">
        <v>0</v>
      </c>
      <c r="F2039" s="11">
        <v>5585604282</v>
      </c>
      <c r="G2039" s="11">
        <v>12772772540</v>
      </c>
      <c r="H20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39" s="10">
        <f>VALUE(IFERROR(MID(Table1[شرح],11,FIND("سهم",Table1[شرح])-11),0))</f>
        <v>71400</v>
      </c>
      <c r="J2039" s="10" t="str">
        <f>IFERROR(MID(Table1[شرح],FIND("سهم",Table1[شرح])+4,FIND("به نرخ",Table1[شرح])-FIND("سهم",Table1[شرح])-5),"")</f>
        <v>س. توسعه وعمران استان کرمان(کرمان1)</v>
      </c>
      <c r="K2039" s="10" t="str">
        <f>CHOOSE(MID(Table1[تاریخ],6,2),"فروردین","اردیبهشت","خرداد","تیر","مرداد","شهریور","مهر","آبان","آذر","دی","بهمن","اسفند")</f>
        <v>فروردین</v>
      </c>
      <c r="L2039" s="10" t="str">
        <f>LEFT(Table1[[#All],[تاریخ]],4)</f>
        <v>1399</v>
      </c>
      <c r="M2039" s="13" t="str">
        <f>Table1[سال]&amp;"-"&amp;Table1[ماه]</f>
        <v>1399-فروردین</v>
      </c>
      <c r="N2039" s="9"/>
    </row>
    <row r="2040" spans="1:14" ht="15.75" x14ac:dyDescent="0.25">
      <c r="A2040" s="17" t="str">
        <f>IF(AND(C2040&gt;='گزارش روزانه'!$F$2,C2040&lt;='گزارش روزانه'!$F$4,J2040='گزارش روزانه'!$D$6),MAX($A$1:A2039)+1,"")</f>
        <v/>
      </c>
      <c r="B2040" s="10">
        <v>2039</v>
      </c>
      <c r="C2040" s="10" t="s">
        <v>748</v>
      </c>
      <c r="D2040" s="10" t="s">
        <v>802</v>
      </c>
      <c r="E2040" s="11">
        <v>0</v>
      </c>
      <c r="F2040" s="11">
        <v>6927198</v>
      </c>
      <c r="G2040" s="11">
        <v>7187168258</v>
      </c>
      <c r="H20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0" s="10">
        <f>VALUE(IFERROR(MID(Table1[شرح],11,FIND("سهم",Table1[شرح])-11),0))</f>
        <v>89</v>
      </c>
      <c r="J2040" s="10" t="str">
        <f>IFERROR(MID(Table1[شرح],FIND("سهم",Table1[شرح])+4,FIND("به نرخ",Table1[شرح])-FIND("سهم",Table1[شرح])-5),"")</f>
        <v>س. توسعه وعمران استان کرمان(کرمان1)</v>
      </c>
      <c r="K2040" s="10" t="str">
        <f>CHOOSE(MID(Table1[تاریخ],6,2),"فروردین","اردیبهشت","خرداد","تیر","مرداد","شهریور","مهر","آبان","آذر","دی","بهمن","اسفند")</f>
        <v>فروردین</v>
      </c>
      <c r="L2040" s="10" t="str">
        <f>LEFT(Table1[[#All],[تاریخ]],4)</f>
        <v>1399</v>
      </c>
      <c r="M2040" s="13" t="str">
        <f>Table1[سال]&amp;"-"&amp;Table1[ماه]</f>
        <v>1399-فروردین</v>
      </c>
      <c r="N2040" s="9"/>
    </row>
    <row r="2041" spans="1:14" ht="15.75" x14ac:dyDescent="0.25">
      <c r="A2041" s="17" t="str">
        <f>IF(AND(C2041&gt;='گزارش روزانه'!$F$2,C2041&lt;='گزارش روزانه'!$F$4,J2041='گزارش روزانه'!$D$6),MAX($A$1:A2040)+1,"")</f>
        <v/>
      </c>
      <c r="B2041" s="10">
        <v>2040</v>
      </c>
      <c r="C2041" s="10" t="s">
        <v>748</v>
      </c>
      <c r="D2041" s="10" t="s">
        <v>803</v>
      </c>
      <c r="E2041" s="11">
        <v>0</v>
      </c>
      <c r="F2041" s="11">
        <v>484892476</v>
      </c>
      <c r="G2041" s="11">
        <v>7180241060</v>
      </c>
      <c r="H20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1" s="10">
        <f>VALUE(IFERROR(MID(Table1[شرح],11,FIND("سهم",Table1[شرح])-11),0))</f>
        <v>27460</v>
      </c>
      <c r="J2041" s="10" t="str">
        <f>IFERROR(MID(Table1[شرح],FIND("سهم",Table1[شرح])+4,FIND("به نرخ",Table1[شرح])-FIND("سهم",Table1[شرح])-5),"")</f>
        <v>صنایع پتروشیمی کرمانشاه(کرماشا1)</v>
      </c>
      <c r="K2041" s="10" t="str">
        <f>CHOOSE(MID(Table1[تاریخ],6,2),"فروردین","اردیبهشت","خرداد","تیر","مرداد","شهریور","مهر","آبان","آذر","دی","بهمن","اسفند")</f>
        <v>فروردین</v>
      </c>
      <c r="L2041" s="10" t="str">
        <f>LEFT(Table1[[#All],[تاریخ]],4)</f>
        <v>1399</v>
      </c>
      <c r="M2041" s="13" t="str">
        <f>Table1[سال]&amp;"-"&amp;Table1[ماه]</f>
        <v>1399-فروردین</v>
      </c>
      <c r="N2041" s="9"/>
    </row>
    <row r="2042" spans="1:14" ht="15.75" x14ac:dyDescent="0.25">
      <c r="A2042" s="17" t="str">
        <f>IF(AND(C2042&gt;='گزارش روزانه'!$F$2,C2042&lt;='گزارش روزانه'!$F$4,J2042='گزارش روزانه'!$D$6),MAX($A$1:A2041)+1,"")</f>
        <v/>
      </c>
      <c r="B2042" s="10">
        <v>2041</v>
      </c>
      <c r="C2042" s="10" t="s">
        <v>748</v>
      </c>
      <c r="D2042" s="10" t="s">
        <v>804</v>
      </c>
      <c r="E2042" s="11">
        <v>0</v>
      </c>
      <c r="F2042" s="11">
        <v>9470717</v>
      </c>
      <c r="G2042" s="11">
        <v>6695348584</v>
      </c>
      <c r="H20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2" s="10">
        <f>VALUE(IFERROR(MID(Table1[شرح],11,FIND("سهم",Table1[شرح])-11),0))</f>
        <v>2731</v>
      </c>
      <c r="J2042" s="10" t="str">
        <f>IFERROR(MID(Table1[شرح],FIND("سهم",Table1[شرح])+4,FIND("به نرخ",Table1[شرح])-FIND("سهم",Table1[شرح])-5),"")</f>
        <v>سهامی ذوب آهن اصفهان(ذوب1)</v>
      </c>
      <c r="K2042" s="10" t="str">
        <f>CHOOSE(MID(Table1[تاریخ],6,2),"فروردین","اردیبهشت","خرداد","تیر","مرداد","شهریور","مهر","آبان","آذر","دی","بهمن","اسفند")</f>
        <v>فروردین</v>
      </c>
      <c r="L2042" s="10" t="str">
        <f>LEFT(Table1[[#All],[تاریخ]],4)</f>
        <v>1399</v>
      </c>
      <c r="M2042" s="13" t="str">
        <f>Table1[سال]&amp;"-"&amp;Table1[ماه]</f>
        <v>1399-فروردین</v>
      </c>
      <c r="N2042" s="9"/>
    </row>
    <row r="2043" spans="1:14" ht="15.75" x14ac:dyDescent="0.25">
      <c r="A2043" s="17" t="str">
        <f>IF(AND(C2043&gt;='گزارش روزانه'!$F$2,C2043&lt;='گزارش روزانه'!$F$4,J2043='گزارش روزانه'!$D$6),MAX($A$1:A2042)+1,"")</f>
        <v/>
      </c>
      <c r="B2043" s="10">
        <v>2042</v>
      </c>
      <c r="C2043" s="10" t="s">
        <v>748</v>
      </c>
      <c r="D2043" s="10" t="s">
        <v>805</v>
      </c>
      <c r="E2043" s="11">
        <v>0</v>
      </c>
      <c r="F2043" s="11">
        <v>1040062</v>
      </c>
      <c r="G2043" s="11">
        <v>6685877867</v>
      </c>
      <c r="H20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3" s="10">
        <f>VALUE(IFERROR(MID(Table1[شرح],11,FIND("سهم",Table1[شرح])-11),0))</f>
        <v>300</v>
      </c>
      <c r="J2043" s="10" t="str">
        <f>IFERROR(MID(Table1[شرح],FIND("سهم",Table1[شرح])+4,FIND("به نرخ",Table1[شرح])-FIND("سهم",Table1[شرح])-5),"")</f>
        <v>سهامی ذوب آهن اصفهان(ذوب1)</v>
      </c>
      <c r="K2043" s="10" t="str">
        <f>CHOOSE(MID(Table1[تاریخ],6,2),"فروردین","اردیبهشت","خرداد","تیر","مرداد","شهریور","مهر","آبان","آذر","دی","بهمن","اسفند")</f>
        <v>فروردین</v>
      </c>
      <c r="L2043" s="10" t="str">
        <f>LEFT(Table1[[#All],[تاریخ]],4)</f>
        <v>1399</v>
      </c>
      <c r="M2043" s="13" t="str">
        <f>Table1[سال]&amp;"-"&amp;Table1[ماه]</f>
        <v>1399-فروردین</v>
      </c>
      <c r="N2043" s="9"/>
    </row>
    <row r="2044" spans="1:14" ht="15.75" x14ac:dyDescent="0.25">
      <c r="A2044" s="17" t="str">
        <f>IF(AND(C2044&gt;='گزارش روزانه'!$F$2,C2044&lt;='گزارش روزانه'!$F$4,J2044='گزارش روزانه'!$D$6),MAX($A$1:A2043)+1,"")</f>
        <v/>
      </c>
      <c r="B2044" s="10">
        <v>2043</v>
      </c>
      <c r="C2044" s="10" t="s">
        <v>748</v>
      </c>
      <c r="D2044" s="10" t="s">
        <v>806</v>
      </c>
      <c r="E2044" s="11">
        <v>0</v>
      </c>
      <c r="F2044" s="11">
        <v>35591073</v>
      </c>
      <c r="G2044" s="11">
        <v>6684837805</v>
      </c>
      <c r="H20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4" s="10">
        <f>VALUE(IFERROR(MID(Table1[شرح],11,FIND("سهم",Table1[شرح])-11),0))</f>
        <v>10269</v>
      </c>
      <c r="J2044" s="10" t="str">
        <f>IFERROR(MID(Table1[شرح],FIND("سهم",Table1[شرح])+4,FIND("به نرخ",Table1[شرح])-FIND("سهم",Table1[شرح])-5),"")</f>
        <v>سهامی ذوب آهن اصفهان(ذوب1)</v>
      </c>
      <c r="K2044" s="10" t="str">
        <f>CHOOSE(MID(Table1[تاریخ],6,2),"فروردین","اردیبهشت","خرداد","تیر","مرداد","شهریور","مهر","آبان","آذر","دی","بهمن","اسفند")</f>
        <v>فروردین</v>
      </c>
      <c r="L2044" s="10" t="str">
        <f>LEFT(Table1[[#All],[تاریخ]],4)</f>
        <v>1399</v>
      </c>
      <c r="M2044" s="13" t="str">
        <f>Table1[سال]&amp;"-"&amp;Table1[ماه]</f>
        <v>1399-فروردین</v>
      </c>
      <c r="N2044" s="9"/>
    </row>
    <row r="2045" spans="1:14" ht="15.75" x14ac:dyDescent="0.25">
      <c r="A2045" s="17" t="str">
        <f>IF(AND(C2045&gt;='گزارش روزانه'!$F$2,C2045&lt;='گزارش روزانه'!$F$4,J2045='گزارش روزانه'!$D$6),MAX($A$1:A2044)+1,"")</f>
        <v/>
      </c>
      <c r="B2045" s="10">
        <v>2044</v>
      </c>
      <c r="C2045" s="10" t="s">
        <v>748</v>
      </c>
      <c r="D2045" s="10" t="s">
        <v>807</v>
      </c>
      <c r="E2045" s="11">
        <v>0</v>
      </c>
      <c r="F2045" s="11">
        <v>165427039</v>
      </c>
      <c r="G2045" s="11">
        <v>6649246732</v>
      </c>
      <c r="H20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5" s="10">
        <f>VALUE(IFERROR(MID(Table1[شرح],11,FIND("سهم",Table1[شرح])-11),0))</f>
        <v>47867</v>
      </c>
      <c r="J2045" s="10" t="str">
        <f>IFERROR(MID(Table1[شرح],FIND("سهم",Table1[شرح])+4,FIND("به نرخ",Table1[شرح])-FIND("سهم",Table1[شرح])-5),"")</f>
        <v>سهامی ذوب آهن اصفهان(ذوب1)</v>
      </c>
      <c r="K2045" s="10" t="str">
        <f>CHOOSE(MID(Table1[تاریخ],6,2),"فروردین","اردیبهشت","خرداد","تیر","مرداد","شهریور","مهر","آبان","آذر","دی","بهمن","اسفند")</f>
        <v>فروردین</v>
      </c>
      <c r="L2045" s="10" t="str">
        <f>LEFT(Table1[[#All],[تاریخ]],4)</f>
        <v>1399</v>
      </c>
      <c r="M2045" s="13" t="str">
        <f>Table1[سال]&amp;"-"&amp;Table1[ماه]</f>
        <v>1399-فروردین</v>
      </c>
      <c r="N2045" s="9"/>
    </row>
    <row r="2046" spans="1:14" ht="15.75" x14ac:dyDescent="0.25">
      <c r="A2046" s="17" t="str">
        <f>IF(AND(C2046&gt;='گزارش روزانه'!$F$2,C2046&lt;='گزارش روزانه'!$F$4,J2046='گزارش روزانه'!$D$6),MAX($A$1:A2045)+1,"")</f>
        <v/>
      </c>
      <c r="B2046" s="10">
        <v>2045</v>
      </c>
      <c r="C2046" s="10" t="s">
        <v>748</v>
      </c>
      <c r="D2046" s="10" t="s">
        <v>808</v>
      </c>
      <c r="E2046" s="11">
        <v>0</v>
      </c>
      <c r="F2046" s="11">
        <v>177420925</v>
      </c>
      <c r="G2046" s="11">
        <v>6483819693</v>
      </c>
      <c r="H20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6" s="10">
        <f>VALUE(IFERROR(MID(Table1[شرح],11,FIND("سهم",Table1[شرح])-11),0))</f>
        <v>51485</v>
      </c>
      <c r="J2046" s="10" t="str">
        <f>IFERROR(MID(Table1[شرح],FIND("سهم",Table1[شرح])+4,FIND("به نرخ",Table1[شرح])-FIND("سهم",Table1[شرح])-5),"")</f>
        <v>سهامی ذوب آهن اصفهان(ذوب1)</v>
      </c>
      <c r="K2046" s="10" t="str">
        <f>CHOOSE(MID(Table1[تاریخ],6,2),"فروردین","اردیبهشت","خرداد","تیر","مرداد","شهریور","مهر","آبان","آذر","دی","بهمن","اسفند")</f>
        <v>فروردین</v>
      </c>
      <c r="L2046" s="10" t="str">
        <f>LEFT(Table1[[#All],[تاریخ]],4)</f>
        <v>1399</v>
      </c>
      <c r="M2046" s="13" t="str">
        <f>Table1[سال]&amp;"-"&amp;Table1[ماه]</f>
        <v>1399-فروردین</v>
      </c>
      <c r="N2046" s="9"/>
    </row>
    <row r="2047" spans="1:14" ht="15.75" x14ac:dyDescent="0.25">
      <c r="A2047" s="17" t="str">
        <f>IF(AND(C2047&gt;='گزارش روزانه'!$F$2,C2047&lt;='گزارش روزانه'!$F$4,J2047='گزارش روزانه'!$D$6),MAX($A$1:A2046)+1,"")</f>
        <v/>
      </c>
      <c r="B2047" s="10">
        <v>2046</v>
      </c>
      <c r="C2047" s="10" t="s">
        <v>748</v>
      </c>
      <c r="D2047" s="10" t="s">
        <v>809</v>
      </c>
      <c r="E2047" s="11">
        <v>0</v>
      </c>
      <c r="F2047" s="11">
        <v>23974313</v>
      </c>
      <c r="G2047" s="11">
        <v>6306398768</v>
      </c>
      <c r="H20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7" s="10">
        <f>VALUE(IFERROR(MID(Table1[شرح],11,FIND("سهم",Table1[شرح])-11),0))</f>
        <v>6959</v>
      </c>
      <c r="J2047" s="10" t="str">
        <f>IFERROR(MID(Table1[شرح],FIND("سهم",Table1[شرح])+4,FIND("به نرخ",Table1[شرح])-FIND("سهم",Table1[شرح])-5),"")</f>
        <v>سهامی ذوب آهن اصفهان(ذوب1)</v>
      </c>
      <c r="K2047" s="10" t="str">
        <f>CHOOSE(MID(Table1[تاریخ],6,2),"فروردین","اردیبهشت","خرداد","تیر","مرداد","شهریور","مهر","آبان","آذر","دی","بهمن","اسفند")</f>
        <v>فروردین</v>
      </c>
      <c r="L2047" s="10" t="str">
        <f>LEFT(Table1[[#All],[تاریخ]],4)</f>
        <v>1399</v>
      </c>
      <c r="M2047" s="13" t="str">
        <f>Table1[سال]&amp;"-"&amp;Table1[ماه]</f>
        <v>1399-فروردین</v>
      </c>
      <c r="N2047" s="9"/>
    </row>
    <row r="2048" spans="1:14" ht="15.75" x14ac:dyDescent="0.25">
      <c r="A2048" s="17" t="str">
        <f>IF(AND(C2048&gt;='گزارش روزانه'!$F$2,C2048&lt;='گزارش روزانه'!$F$4,J2048='گزارش روزانه'!$D$6),MAX($A$1:A2047)+1,"")</f>
        <v/>
      </c>
      <c r="B2048" s="10">
        <v>2047</v>
      </c>
      <c r="C2048" s="10" t="s">
        <v>748</v>
      </c>
      <c r="D2048" s="10" t="s">
        <v>810</v>
      </c>
      <c r="E2048" s="11">
        <v>0</v>
      </c>
      <c r="F2048" s="11">
        <v>23908876</v>
      </c>
      <c r="G2048" s="11">
        <v>6282424455</v>
      </c>
      <c r="H20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8" s="10">
        <f>VALUE(IFERROR(MID(Table1[شرح],11,FIND("سهم",Table1[شرح])-11),0))</f>
        <v>6942</v>
      </c>
      <c r="J2048" s="10" t="str">
        <f>IFERROR(MID(Table1[شرح],FIND("سهم",Table1[شرح])+4,FIND("به نرخ",Table1[شرح])-FIND("سهم",Table1[شرح])-5),"")</f>
        <v>سهامی ذوب آهن اصفهان(ذوب1)</v>
      </c>
      <c r="K2048" s="10" t="str">
        <f>CHOOSE(MID(Table1[تاریخ],6,2),"فروردین","اردیبهشت","خرداد","تیر","مرداد","شهریور","مهر","آبان","آذر","دی","بهمن","اسفند")</f>
        <v>فروردین</v>
      </c>
      <c r="L2048" s="10" t="str">
        <f>LEFT(Table1[[#All],[تاریخ]],4)</f>
        <v>1399</v>
      </c>
      <c r="M2048" s="13" t="str">
        <f>Table1[سال]&amp;"-"&amp;Table1[ماه]</f>
        <v>1399-فروردین</v>
      </c>
      <c r="N2048" s="9"/>
    </row>
    <row r="2049" spans="1:14" ht="15.75" x14ac:dyDescent="0.25">
      <c r="A2049" s="17" t="str">
        <f>IF(AND(C2049&gt;='گزارش روزانه'!$F$2,C2049&lt;='گزارش روزانه'!$F$4,J2049='گزارش روزانه'!$D$6),MAX($A$1:A2048)+1,"")</f>
        <v/>
      </c>
      <c r="B2049" s="10">
        <v>2048</v>
      </c>
      <c r="C2049" s="10" t="s">
        <v>748</v>
      </c>
      <c r="D2049" s="10" t="s">
        <v>811</v>
      </c>
      <c r="E2049" s="11">
        <v>0</v>
      </c>
      <c r="F2049" s="11">
        <v>25685534</v>
      </c>
      <c r="G2049" s="11">
        <v>6258515579</v>
      </c>
      <c r="H20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49" s="10">
        <f>VALUE(IFERROR(MID(Table1[شرح],11,FIND("سهم",Table1[شرح])-11),0))</f>
        <v>7460</v>
      </c>
      <c r="J2049" s="10" t="str">
        <f>IFERROR(MID(Table1[شرح],FIND("سهم",Table1[شرح])+4,FIND("به نرخ",Table1[شرح])-FIND("سهم",Table1[شرح])-5),"")</f>
        <v>سهامی ذوب آهن اصفهان(ذوب1)</v>
      </c>
      <c r="K2049" s="10" t="str">
        <f>CHOOSE(MID(Table1[تاریخ],6,2),"فروردین","اردیبهشت","خرداد","تیر","مرداد","شهریور","مهر","آبان","آذر","دی","بهمن","اسفند")</f>
        <v>فروردین</v>
      </c>
      <c r="L2049" s="10" t="str">
        <f>LEFT(Table1[[#All],[تاریخ]],4)</f>
        <v>1399</v>
      </c>
      <c r="M2049" s="13" t="str">
        <f>Table1[سال]&amp;"-"&amp;Table1[ماه]</f>
        <v>1399-فروردین</v>
      </c>
      <c r="N2049" s="9"/>
    </row>
    <row r="2050" spans="1:14" ht="15.75" x14ac:dyDescent="0.25">
      <c r="A2050" s="17" t="str">
        <f>IF(AND(C2050&gt;='گزارش روزانه'!$F$2,C2050&lt;='گزارش روزانه'!$F$4,J2050='گزارش روزانه'!$D$6),MAX($A$1:A2049)+1,"")</f>
        <v/>
      </c>
      <c r="B2050" s="10">
        <v>2049</v>
      </c>
      <c r="C2050" s="10" t="s">
        <v>748</v>
      </c>
      <c r="D2050" s="10" t="s">
        <v>812</v>
      </c>
      <c r="E2050" s="11">
        <v>0</v>
      </c>
      <c r="F2050" s="11">
        <v>31058158</v>
      </c>
      <c r="G2050" s="11">
        <v>6232830045</v>
      </c>
      <c r="H20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0" s="10">
        <f>VALUE(IFERROR(MID(Table1[شرح],11,FIND("سهم",Table1[شرح])-11),0))</f>
        <v>9023</v>
      </c>
      <c r="J2050" s="10" t="str">
        <f>IFERROR(MID(Table1[شرح],FIND("سهم",Table1[شرح])+4,FIND("به نرخ",Table1[شرح])-FIND("سهم",Table1[شرح])-5),"")</f>
        <v>سهامی ذوب آهن اصفهان(ذوب1)</v>
      </c>
      <c r="K2050" s="10" t="str">
        <f>CHOOSE(MID(Table1[تاریخ],6,2),"فروردین","اردیبهشت","خرداد","تیر","مرداد","شهریور","مهر","آبان","آذر","دی","بهمن","اسفند")</f>
        <v>فروردین</v>
      </c>
      <c r="L2050" s="10" t="str">
        <f>LEFT(Table1[[#All],[تاریخ]],4)</f>
        <v>1399</v>
      </c>
      <c r="M2050" s="13" t="str">
        <f>Table1[سال]&amp;"-"&amp;Table1[ماه]</f>
        <v>1399-فروردین</v>
      </c>
      <c r="N2050" s="9"/>
    </row>
    <row r="2051" spans="1:14" ht="15.75" x14ac:dyDescent="0.25">
      <c r="A2051" s="17" t="str">
        <f>IF(AND(C2051&gt;='گزارش روزانه'!$F$2,C2051&lt;='گزارش روزانه'!$F$4,J2051='گزارش روزانه'!$D$6),MAX($A$1:A2050)+1,"")</f>
        <v/>
      </c>
      <c r="B2051" s="10">
        <v>2050</v>
      </c>
      <c r="C2051" s="10" t="s">
        <v>748</v>
      </c>
      <c r="D2051" s="10" t="s">
        <v>813</v>
      </c>
      <c r="E2051" s="11">
        <v>0</v>
      </c>
      <c r="F2051" s="11">
        <v>135377070</v>
      </c>
      <c r="G2051" s="11">
        <v>6201771887</v>
      </c>
      <c r="H20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1" s="10">
        <f>VALUE(IFERROR(MID(Table1[شرح],11,FIND("سهم",Table1[شرح])-11),0))</f>
        <v>39341</v>
      </c>
      <c r="J2051" s="10" t="str">
        <f>IFERROR(MID(Table1[شرح],FIND("سهم",Table1[شرح])+4,FIND("به نرخ",Table1[شرح])-FIND("سهم",Table1[شرح])-5),"")</f>
        <v>سهامی ذوب آهن اصفهان(ذوب1)</v>
      </c>
      <c r="K2051" s="10" t="str">
        <f>CHOOSE(MID(Table1[تاریخ],6,2),"فروردین","اردیبهشت","خرداد","تیر","مرداد","شهریور","مهر","آبان","آذر","دی","بهمن","اسفند")</f>
        <v>فروردین</v>
      </c>
      <c r="L2051" s="10" t="str">
        <f>LEFT(Table1[[#All],[تاریخ]],4)</f>
        <v>1399</v>
      </c>
      <c r="M2051" s="13" t="str">
        <f>Table1[سال]&amp;"-"&amp;Table1[ماه]</f>
        <v>1399-فروردین</v>
      </c>
      <c r="N2051" s="9"/>
    </row>
    <row r="2052" spans="1:14" ht="15.75" x14ac:dyDescent="0.25">
      <c r="A2052" s="17" t="str">
        <f>IF(AND(C2052&gt;='گزارش روزانه'!$F$2,C2052&lt;='گزارش روزانه'!$F$4,J2052='گزارش روزانه'!$D$6),MAX($A$1:A2051)+1,"")</f>
        <v/>
      </c>
      <c r="B2052" s="10">
        <v>2051</v>
      </c>
      <c r="C2052" s="10" t="s">
        <v>748</v>
      </c>
      <c r="D2052" s="10" t="s">
        <v>814</v>
      </c>
      <c r="E2052" s="11">
        <v>0</v>
      </c>
      <c r="F2052" s="11">
        <v>5160196</v>
      </c>
      <c r="G2052" s="11">
        <v>6066394817</v>
      </c>
      <c r="H20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2" s="10">
        <f>VALUE(IFERROR(MID(Table1[شرح],11,FIND("سهم",Table1[شرح])-11),0))</f>
        <v>1500</v>
      </c>
      <c r="J2052" s="10" t="str">
        <f>IFERROR(MID(Table1[شرح],FIND("سهم",Table1[شرح])+4,FIND("به نرخ",Table1[شرح])-FIND("سهم",Table1[شرح])-5),"")</f>
        <v>سهامی ذوب آهن اصفهان(ذوب1)</v>
      </c>
      <c r="K2052" s="10" t="str">
        <f>CHOOSE(MID(Table1[تاریخ],6,2),"فروردین","اردیبهشت","خرداد","تیر","مرداد","شهریور","مهر","آبان","آذر","دی","بهمن","اسفند")</f>
        <v>فروردین</v>
      </c>
      <c r="L2052" s="10" t="str">
        <f>LEFT(Table1[[#All],[تاریخ]],4)</f>
        <v>1399</v>
      </c>
      <c r="M2052" s="13" t="str">
        <f>Table1[سال]&amp;"-"&amp;Table1[ماه]</f>
        <v>1399-فروردین</v>
      </c>
      <c r="N2052" s="9"/>
    </row>
    <row r="2053" spans="1:14" ht="15.75" x14ac:dyDescent="0.25">
      <c r="A2053" s="17" t="str">
        <f>IF(AND(C2053&gt;='گزارش روزانه'!$F$2,C2053&lt;='گزارش روزانه'!$F$4,J2053='گزارش روزانه'!$D$6),MAX($A$1:A2052)+1,"")</f>
        <v/>
      </c>
      <c r="B2053" s="10">
        <v>2052</v>
      </c>
      <c r="C2053" s="10" t="s">
        <v>748</v>
      </c>
      <c r="D2053" s="10" t="s">
        <v>815</v>
      </c>
      <c r="E2053" s="11">
        <v>0</v>
      </c>
      <c r="F2053" s="11">
        <v>311571496</v>
      </c>
      <c r="G2053" s="11">
        <v>6061234621</v>
      </c>
      <c r="H20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3" s="10">
        <f>VALUE(IFERROR(MID(Table1[شرح],11,FIND("سهم",Table1[شرح])-11),0))</f>
        <v>90648</v>
      </c>
      <c r="J2053" s="10" t="str">
        <f>IFERROR(MID(Table1[شرح],FIND("سهم",Table1[شرح])+4,FIND("به نرخ",Table1[شرح])-FIND("سهم",Table1[شرح])-5),"")</f>
        <v>سهامی ذوب آهن اصفهان(ذوب1)</v>
      </c>
      <c r="K2053" s="10" t="str">
        <f>CHOOSE(MID(Table1[تاریخ],6,2),"فروردین","اردیبهشت","خرداد","تیر","مرداد","شهریور","مهر","آبان","آذر","دی","بهمن","اسفند")</f>
        <v>فروردین</v>
      </c>
      <c r="L2053" s="10" t="str">
        <f>LEFT(Table1[[#All],[تاریخ]],4)</f>
        <v>1399</v>
      </c>
      <c r="M2053" s="13" t="str">
        <f>Table1[سال]&amp;"-"&amp;Table1[ماه]</f>
        <v>1399-فروردین</v>
      </c>
      <c r="N2053" s="9"/>
    </row>
    <row r="2054" spans="1:14" ht="15.75" x14ac:dyDescent="0.25">
      <c r="A2054" s="17" t="str">
        <f>IF(AND(C2054&gt;='گزارش روزانه'!$F$2,C2054&lt;='گزارش روزانه'!$F$4,J2054='گزارش روزانه'!$D$6),MAX($A$1:A2053)+1,"")</f>
        <v/>
      </c>
      <c r="B2054" s="10">
        <v>2053</v>
      </c>
      <c r="C2054" s="10" t="s">
        <v>748</v>
      </c>
      <c r="D2054" s="10" t="s">
        <v>816</v>
      </c>
      <c r="E2054" s="11">
        <v>0</v>
      </c>
      <c r="F2054" s="11">
        <v>557796564</v>
      </c>
      <c r="G2054" s="11">
        <v>5749663125</v>
      </c>
      <c r="H20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4" s="10">
        <f>VALUE(IFERROR(MID(Table1[شرح],11,FIND("سهم",Table1[شرح])-11),0))</f>
        <v>162331</v>
      </c>
      <c r="J2054" s="10" t="str">
        <f>IFERROR(MID(Table1[شرح],FIND("سهم",Table1[شرح])+4,FIND("به نرخ",Table1[شرح])-FIND("سهم",Table1[شرح])-5),"")</f>
        <v>سهامی ذوب آهن اصفهان(ذوب1)</v>
      </c>
      <c r="K2054" s="10" t="str">
        <f>CHOOSE(MID(Table1[تاریخ],6,2),"فروردین","اردیبهشت","خرداد","تیر","مرداد","شهریور","مهر","آبان","آذر","دی","بهمن","اسفند")</f>
        <v>فروردین</v>
      </c>
      <c r="L2054" s="10" t="str">
        <f>LEFT(Table1[[#All],[تاریخ]],4)</f>
        <v>1399</v>
      </c>
      <c r="M2054" s="13" t="str">
        <f>Table1[سال]&amp;"-"&amp;Table1[ماه]</f>
        <v>1399-فروردین</v>
      </c>
      <c r="N2054" s="9"/>
    </row>
    <row r="2055" spans="1:14" ht="15.75" x14ac:dyDescent="0.25">
      <c r="A2055" s="17" t="str">
        <f>IF(AND(C2055&gt;='گزارش روزانه'!$F$2,C2055&lt;='گزارش روزانه'!$F$4,J2055='گزارش روزانه'!$D$6),MAX($A$1:A2054)+1,"")</f>
        <v/>
      </c>
      <c r="B2055" s="10">
        <v>2054</v>
      </c>
      <c r="C2055" s="10" t="s">
        <v>748</v>
      </c>
      <c r="D2055" s="10" t="s">
        <v>817</v>
      </c>
      <c r="E2055" s="11">
        <v>0</v>
      </c>
      <c r="F2055" s="11">
        <v>44255392</v>
      </c>
      <c r="G2055" s="11">
        <v>5191866561</v>
      </c>
      <c r="H20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5" s="10">
        <f>VALUE(IFERROR(MID(Table1[شرح],11,FIND("سهم",Table1[شرح])-11),0))</f>
        <v>12883</v>
      </c>
      <c r="J2055" s="10" t="str">
        <f>IFERROR(MID(Table1[شرح],FIND("سهم",Table1[شرح])+4,FIND("به نرخ",Table1[شرح])-FIND("سهم",Table1[شرح])-5),"")</f>
        <v>سهامی ذوب آهن اصفهان(ذوب1)</v>
      </c>
      <c r="K2055" s="10" t="str">
        <f>CHOOSE(MID(Table1[تاریخ],6,2),"فروردین","اردیبهشت","خرداد","تیر","مرداد","شهریور","مهر","آبان","آذر","دی","بهمن","اسفند")</f>
        <v>فروردین</v>
      </c>
      <c r="L2055" s="10" t="str">
        <f>LEFT(Table1[[#All],[تاریخ]],4)</f>
        <v>1399</v>
      </c>
      <c r="M2055" s="13" t="str">
        <f>Table1[سال]&amp;"-"&amp;Table1[ماه]</f>
        <v>1399-فروردین</v>
      </c>
      <c r="N2055" s="9"/>
    </row>
    <row r="2056" spans="1:14" ht="15.75" x14ac:dyDescent="0.25">
      <c r="A2056" s="17" t="str">
        <f>IF(AND(C2056&gt;='گزارش روزانه'!$F$2,C2056&lt;='گزارش روزانه'!$F$4,J2056='گزارش روزانه'!$D$6),MAX($A$1:A2055)+1,"")</f>
        <v/>
      </c>
      <c r="B2056" s="10">
        <v>2055</v>
      </c>
      <c r="C2056" s="10" t="s">
        <v>748</v>
      </c>
      <c r="D2056" s="10" t="s">
        <v>818</v>
      </c>
      <c r="E2056" s="11">
        <v>0</v>
      </c>
      <c r="F2056" s="11">
        <v>764362993</v>
      </c>
      <c r="G2056" s="11">
        <v>5147611169</v>
      </c>
      <c r="H20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6" s="10">
        <f>VALUE(IFERROR(MID(Table1[شرح],11,FIND("سهم",Table1[شرح])-11),0))</f>
        <v>124058</v>
      </c>
      <c r="J2056" s="10" t="str">
        <f>IFERROR(MID(Table1[شرح],FIND("سهم",Table1[شرح])+4,FIND("به نرخ",Table1[شرح])-FIND("سهم",Table1[شرح])-5),"")</f>
        <v>حمل و نقل بین المللی خلیج فارس(حفارس1)</v>
      </c>
      <c r="K2056" s="10" t="str">
        <f>CHOOSE(MID(Table1[تاریخ],6,2),"فروردین","اردیبهشت","خرداد","تیر","مرداد","شهریور","مهر","آبان","آذر","دی","بهمن","اسفند")</f>
        <v>فروردین</v>
      </c>
      <c r="L2056" s="10" t="str">
        <f>LEFT(Table1[[#All],[تاریخ]],4)</f>
        <v>1399</v>
      </c>
      <c r="M2056" s="13" t="str">
        <f>Table1[سال]&amp;"-"&amp;Table1[ماه]</f>
        <v>1399-فروردین</v>
      </c>
      <c r="N2056" s="9"/>
    </row>
    <row r="2057" spans="1:14" ht="15.75" x14ac:dyDescent="0.25">
      <c r="A2057" s="17" t="str">
        <f>IF(AND(C2057&gt;='گزارش روزانه'!$F$2,C2057&lt;='گزارش روزانه'!$F$4,J2057='گزارش روزانه'!$D$6),MAX($A$1:A2056)+1,"")</f>
        <v/>
      </c>
      <c r="B2057" s="10">
        <v>2056</v>
      </c>
      <c r="C2057" s="10" t="s">
        <v>748</v>
      </c>
      <c r="D2057" s="10" t="s">
        <v>819</v>
      </c>
      <c r="E2057" s="11">
        <v>0</v>
      </c>
      <c r="F2057" s="11">
        <v>2315560270</v>
      </c>
      <c r="G2057" s="11">
        <v>4383248176</v>
      </c>
      <c r="H20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7" s="10">
        <f>VALUE(IFERROR(MID(Table1[شرح],11,FIND("سهم",Table1[شرح])-11),0))</f>
        <v>375942</v>
      </c>
      <c r="J2057" s="10" t="str">
        <f>IFERROR(MID(Table1[شرح],FIND("سهم",Table1[شرح])+4,FIND("به نرخ",Table1[شرح])-FIND("سهم",Table1[شرح])-5),"")</f>
        <v>حمل و نقل بین المللی خلیج فارس(حفارس1)</v>
      </c>
      <c r="K2057" s="10" t="str">
        <f>CHOOSE(MID(Table1[تاریخ],6,2),"فروردین","اردیبهشت","خرداد","تیر","مرداد","شهریور","مهر","آبان","آذر","دی","بهمن","اسفند")</f>
        <v>فروردین</v>
      </c>
      <c r="L2057" s="10" t="str">
        <f>LEFT(Table1[[#All],[تاریخ]],4)</f>
        <v>1399</v>
      </c>
      <c r="M2057" s="13" t="str">
        <f>Table1[سال]&amp;"-"&amp;Table1[ماه]</f>
        <v>1399-فروردین</v>
      </c>
      <c r="N2057" s="9"/>
    </row>
    <row r="2058" spans="1:14" ht="15.75" x14ac:dyDescent="0.25">
      <c r="A2058" s="17" t="str">
        <f>IF(AND(C2058&gt;='گزارش روزانه'!$F$2,C2058&lt;='گزارش روزانه'!$F$4,J2058='گزارش روزانه'!$D$6),MAX($A$1:A2057)+1,"")</f>
        <v/>
      </c>
      <c r="B2058" s="10">
        <v>2057</v>
      </c>
      <c r="C2058" s="10" t="s">
        <v>748</v>
      </c>
      <c r="D2058" s="10" t="s">
        <v>820</v>
      </c>
      <c r="E2058" s="11">
        <v>0</v>
      </c>
      <c r="F2058" s="11">
        <v>61590881</v>
      </c>
      <c r="G2058" s="11">
        <v>2067687906</v>
      </c>
      <c r="H20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8" s="10">
        <f>VALUE(IFERROR(MID(Table1[شرح],11,FIND("سهم",Table1[شرح])-11),0))</f>
        <v>10006</v>
      </c>
      <c r="J2058" s="10" t="str">
        <f>IFERROR(MID(Table1[شرح],FIND("سهم",Table1[شرح])+4,FIND("به نرخ",Table1[شرح])-FIND("سهم",Table1[شرح])-5),"")</f>
        <v>حمل و نقل بین المللی خلیج فارس(حفارس1)</v>
      </c>
      <c r="K2058" s="10" t="str">
        <f>CHOOSE(MID(Table1[تاریخ],6,2),"فروردین","اردیبهشت","خرداد","تیر","مرداد","شهریور","مهر","آبان","آذر","دی","بهمن","اسفند")</f>
        <v>فروردین</v>
      </c>
      <c r="L2058" s="10" t="str">
        <f>LEFT(Table1[[#All],[تاریخ]],4)</f>
        <v>1399</v>
      </c>
      <c r="M2058" s="13" t="str">
        <f>Table1[سال]&amp;"-"&amp;Table1[ماه]</f>
        <v>1399-فروردین</v>
      </c>
      <c r="N2058" s="9"/>
    </row>
    <row r="2059" spans="1:14" ht="15.75" x14ac:dyDescent="0.25">
      <c r="A2059" s="17" t="str">
        <f>IF(AND(C2059&gt;='گزارش روزانه'!$F$2,C2059&lt;='گزارش روزانه'!$F$4,J2059='گزارش روزانه'!$D$6),MAX($A$1:A2058)+1,"")</f>
        <v/>
      </c>
      <c r="B2059" s="10">
        <v>2058</v>
      </c>
      <c r="C2059" s="10" t="s">
        <v>748</v>
      </c>
      <c r="D2059" s="10" t="s">
        <v>821</v>
      </c>
      <c r="E2059" s="11">
        <v>0</v>
      </c>
      <c r="F2059" s="11">
        <v>1166477682</v>
      </c>
      <c r="G2059" s="11">
        <v>2006097025</v>
      </c>
      <c r="H20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59" s="10">
        <f>VALUE(IFERROR(MID(Table1[شرح],11,FIND("سهم",Table1[شرح])-11),0))</f>
        <v>189994</v>
      </c>
      <c r="J2059" s="10" t="str">
        <f>IFERROR(MID(Table1[شرح],FIND("سهم",Table1[شرح])+4,FIND("به نرخ",Table1[شرح])-FIND("سهم",Table1[شرح])-5),"")</f>
        <v>حمل و نقل بین المللی خلیج فارس(حفارس1)</v>
      </c>
      <c r="K2059" s="10" t="str">
        <f>CHOOSE(MID(Table1[تاریخ],6,2),"فروردین","اردیبهشت","خرداد","تیر","مرداد","شهریور","مهر","آبان","آذر","دی","بهمن","اسفند")</f>
        <v>فروردین</v>
      </c>
      <c r="L2059" s="10" t="str">
        <f>LEFT(Table1[[#All],[تاریخ]],4)</f>
        <v>1399</v>
      </c>
      <c r="M2059" s="13" t="str">
        <f>Table1[سال]&amp;"-"&amp;Table1[ماه]</f>
        <v>1399-فروردین</v>
      </c>
      <c r="N2059" s="9"/>
    </row>
    <row r="2060" spans="1:14" ht="15.75" x14ac:dyDescent="0.25">
      <c r="A2060" s="17" t="str">
        <f>IF(AND(C2060&gt;='گزارش روزانه'!$F$2,C2060&lt;='گزارش روزانه'!$F$4,J2060='گزارش روزانه'!$D$6),MAX($A$1:A2059)+1,"")</f>
        <v/>
      </c>
      <c r="B2060" s="10">
        <v>2059</v>
      </c>
      <c r="C2060" s="10" t="s">
        <v>748</v>
      </c>
      <c r="D2060" s="10" t="s">
        <v>822</v>
      </c>
      <c r="E2060" s="11">
        <v>0</v>
      </c>
      <c r="F2060" s="11">
        <v>60801356</v>
      </c>
      <c r="G2060" s="11">
        <v>839619343</v>
      </c>
      <c r="H20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0" s="10">
        <f>VALUE(IFERROR(MID(Table1[شرح],11,FIND("سهم",Table1[شرح])-11),0))</f>
        <v>10000</v>
      </c>
      <c r="J2060" s="10" t="str">
        <f>IFERROR(MID(Table1[شرح],FIND("سهم",Table1[شرح])+4,FIND("به نرخ",Table1[شرح])-FIND("سهم",Table1[شرح])-5),"")</f>
        <v>حمل و نقل بین المللی خلیج فارس(حفارس1)</v>
      </c>
      <c r="K2060" s="10" t="str">
        <f>CHOOSE(MID(Table1[تاریخ],6,2),"فروردین","اردیبهشت","خرداد","تیر","مرداد","شهریور","مهر","آبان","آذر","دی","بهمن","اسفند")</f>
        <v>فروردین</v>
      </c>
      <c r="L2060" s="10" t="str">
        <f>LEFT(Table1[[#All],[تاریخ]],4)</f>
        <v>1399</v>
      </c>
      <c r="M2060" s="13" t="str">
        <f>Table1[سال]&amp;"-"&amp;Table1[ماه]</f>
        <v>1399-فروردین</v>
      </c>
      <c r="N2060" s="9"/>
    </row>
    <row r="2061" spans="1:14" ht="15.75" x14ac:dyDescent="0.25">
      <c r="A2061" s="17" t="str">
        <f>IF(AND(C2061&gt;='گزارش روزانه'!$F$2,C2061&lt;='گزارش روزانه'!$F$4,J2061='گزارش روزانه'!$D$6),MAX($A$1:A2060)+1,"")</f>
        <v/>
      </c>
      <c r="B2061" s="10">
        <v>2060</v>
      </c>
      <c r="C2061" s="10" t="s">
        <v>748</v>
      </c>
      <c r="D2061" s="10" t="s">
        <v>823</v>
      </c>
      <c r="E2061" s="11">
        <v>0</v>
      </c>
      <c r="F2061" s="11">
        <v>78526825</v>
      </c>
      <c r="G2061" s="11">
        <v>778817987</v>
      </c>
      <c r="H20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1" s="10">
        <f>VALUE(IFERROR(MID(Table1[شرح],11,FIND("سهم",Table1[شرح])-11),0))</f>
        <v>13000</v>
      </c>
      <c r="J2061" s="10" t="str">
        <f>IFERROR(MID(Table1[شرح],FIND("سهم",Table1[شرح])+4,FIND("به نرخ",Table1[شرح])-FIND("سهم",Table1[شرح])-5),"")</f>
        <v>حمل و نقل بین المللی خلیج فارس(حفارس1)</v>
      </c>
      <c r="K2061" s="10" t="str">
        <f>CHOOSE(MID(Table1[تاریخ],6,2),"فروردین","اردیبهشت","خرداد","تیر","مرداد","شهریور","مهر","آبان","آذر","دی","بهمن","اسفند")</f>
        <v>فروردین</v>
      </c>
      <c r="L2061" s="10" t="str">
        <f>LEFT(Table1[[#All],[تاریخ]],4)</f>
        <v>1399</v>
      </c>
      <c r="M2061" s="13" t="str">
        <f>Table1[سال]&amp;"-"&amp;Table1[ماه]</f>
        <v>1399-فروردین</v>
      </c>
      <c r="N2061" s="9"/>
    </row>
    <row r="2062" spans="1:14" ht="15.75" x14ac:dyDescent="0.25">
      <c r="A2062" s="17" t="str">
        <f>IF(AND(C2062&gt;='گزارش روزانه'!$F$2,C2062&lt;='گزارش روزانه'!$F$4,J2062='گزارش روزانه'!$D$6),MAX($A$1:A2061)+1,"")</f>
        <v/>
      </c>
      <c r="B2062" s="10">
        <v>2061</v>
      </c>
      <c r="C2062" s="10" t="s">
        <v>748</v>
      </c>
      <c r="D2062" s="10" t="s">
        <v>824</v>
      </c>
      <c r="E2062" s="11">
        <v>0</v>
      </c>
      <c r="F2062" s="11">
        <v>5961496</v>
      </c>
      <c r="G2062" s="11">
        <v>700291162</v>
      </c>
      <c r="H20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2" s="10">
        <f>VALUE(IFERROR(MID(Table1[شرح],11,FIND("سهم",Table1[شرح])-11),0))</f>
        <v>990</v>
      </c>
      <c r="J2062" s="10" t="str">
        <f>IFERROR(MID(Table1[شرح],FIND("سهم",Table1[شرح])+4,FIND("به نرخ",Table1[شرح])-FIND("سهم",Table1[شرح])-5),"")</f>
        <v>حمل و نقل بین المللی خلیج فارس(حفارس1)</v>
      </c>
      <c r="K2062" s="10" t="str">
        <f>CHOOSE(MID(Table1[تاریخ],6,2),"فروردین","اردیبهشت","خرداد","تیر","مرداد","شهریور","مهر","آبان","آذر","دی","بهمن","اسفند")</f>
        <v>فروردین</v>
      </c>
      <c r="L2062" s="10" t="str">
        <f>LEFT(Table1[[#All],[تاریخ]],4)</f>
        <v>1399</v>
      </c>
      <c r="M2062" s="13" t="str">
        <f>Table1[سال]&amp;"-"&amp;Table1[ماه]</f>
        <v>1399-فروردین</v>
      </c>
      <c r="N2062" s="9"/>
    </row>
    <row r="2063" spans="1:14" ht="15.75" x14ac:dyDescent="0.25">
      <c r="A2063" s="17" t="str">
        <f>IF(AND(C2063&gt;='گزارش روزانه'!$F$2,C2063&lt;='گزارش روزانه'!$F$4,J2063='گزارش روزانه'!$D$6),MAX($A$1:A2062)+1,"")</f>
        <v/>
      </c>
      <c r="B2063" s="10">
        <v>2062</v>
      </c>
      <c r="C2063" s="10" t="s">
        <v>748</v>
      </c>
      <c r="D2063" s="10" t="s">
        <v>825</v>
      </c>
      <c r="E2063" s="11">
        <v>0</v>
      </c>
      <c r="F2063" s="11">
        <v>9705442</v>
      </c>
      <c r="G2063" s="11">
        <v>694329666</v>
      </c>
      <c r="H20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3" s="10">
        <f>VALUE(IFERROR(MID(Table1[شرح],11,FIND("سهم",Table1[شرح])-11),0))</f>
        <v>600</v>
      </c>
      <c r="J2063" s="10" t="str">
        <f>IFERROR(MID(Table1[شرح],FIND("سهم",Table1[شرح])+4,FIND("به نرخ",Table1[شرح])-FIND("سهم",Table1[شرح])-5),"")</f>
        <v>پتروشیمی شازند(شاراک1)</v>
      </c>
      <c r="K2063" s="10" t="str">
        <f>CHOOSE(MID(Table1[تاریخ],6,2),"فروردین","اردیبهشت","خرداد","تیر","مرداد","شهریور","مهر","آبان","آذر","دی","بهمن","اسفند")</f>
        <v>فروردین</v>
      </c>
      <c r="L2063" s="10" t="str">
        <f>LEFT(Table1[[#All],[تاریخ]],4)</f>
        <v>1399</v>
      </c>
      <c r="M2063" s="13" t="str">
        <f>Table1[سال]&amp;"-"&amp;Table1[ماه]</f>
        <v>1399-فروردین</v>
      </c>
      <c r="N2063" s="9"/>
    </row>
    <row r="2064" spans="1:14" ht="15.75" x14ac:dyDescent="0.25">
      <c r="A2064" s="17" t="str">
        <f>IF(AND(C2064&gt;='گزارش روزانه'!$F$2,C2064&lt;='گزارش روزانه'!$F$4,J2064='گزارش روزانه'!$D$6),MAX($A$1:A2063)+1,"")</f>
        <v/>
      </c>
      <c r="B2064" s="10">
        <v>2063</v>
      </c>
      <c r="C2064" s="10" t="s">
        <v>748</v>
      </c>
      <c r="D2064" s="10" t="s">
        <v>826</v>
      </c>
      <c r="E2064" s="11">
        <v>0</v>
      </c>
      <c r="F2064" s="11">
        <v>16800631</v>
      </c>
      <c r="G2064" s="11">
        <v>684624224</v>
      </c>
      <c r="H20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4" s="10">
        <f>VALUE(IFERROR(MID(Table1[شرح],11,FIND("سهم",Table1[شرح])-11),0))</f>
        <v>1044</v>
      </c>
      <c r="J2064" s="10" t="str">
        <f>IFERROR(MID(Table1[شرح],FIND("سهم",Table1[شرح])+4,FIND("به نرخ",Table1[شرح])-FIND("سهم",Table1[شرح])-5),"")</f>
        <v>پتروشیمی شازند(شاراک1)</v>
      </c>
      <c r="K2064" s="10" t="str">
        <f>CHOOSE(MID(Table1[تاریخ],6,2),"فروردین","اردیبهشت","خرداد","تیر","مرداد","شهریور","مهر","آبان","آذر","دی","بهمن","اسفند")</f>
        <v>فروردین</v>
      </c>
      <c r="L2064" s="10" t="str">
        <f>LEFT(Table1[[#All],[تاریخ]],4)</f>
        <v>1399</v>
      </c>
      <c r="M2064" s="13" t="str">
        <f>Table1[سال]&amp;"-"&amp;Table1[ماه]</f>
        <v>1399-فروردین</v>
      </c>
      <c r="N2064" s="9"/>
    </row>
    <row r="2065" spans="1:14" ht="15.75" x14ac:dyDescent="0.25">
      <c r="A2065" s="17" t="str">
        <f>IF(AND(C2065&gt;='گزارش روزانه'!$F$2,C2065&lt;='گزارش روزانه'!$F$4,J2065='گزارش روزانه'!$D$6),MAX($A$1:A2064)+1,"")</f>
        <v/>
      </c>
      <c r="B2065" s="10">
        <v>2064</v>
      </c>
      <c r="C2065" s="10" t="s">
        <v>748</v>
      </c>
      <c r="D2065" s="10" t="s">
        <v>827</v>
      </c>
      <c r="E2065" s="11">
        <v>0</v>
      </c>
      <c r="F2065" s="11">
        <v>8045784</v>
      </c>
      <c r="G2065" s="11">
        <v>667823593</v>
      </c>
      <c r="H20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5" s="10">
        <f>VALUE(IFERROR(MID(Table1[شرح],11,FIND("سهم",Table1[شرح])-11),0))</f>
        <v>500</v>
      </c>
      <c r="J2065" s="10" t="str">
        <f>IFERROR(MID(Table1[شرح],FIND("سهم",Table1[شرح])+4,FIND("به نرخ",Table1[شرح])-FIND("سهم",Table1[شرح])-5),"")</f>
        <v>پتروشیمی شازند(شاراک1)</v>
      </c>
      <c r="K2065" s="10" t="str">
        <f>CHOOSE(MID(Table1[تاریخ],6,2),"فروردین","اردیبهشت","خرداد","تیر","مرداد","شهریور","مهر","آبان","آذر","دی","بهمن","اسفند")</f>
        <v>فروردین</v>
      </c>
      <c r="L2065" s="10" t="str">
        <f>LEFT(Table1[[#All],[تاریخ]],4)</f>
        <v>1399</v>
      </c>
      <c r="M2065" s="13" t="str">
        <f>Table1[سال]&amp;"-"&amp;Table1[ماه]</f>
        <v>1399-فروردین</v>
      </c>
      <c r="N2065" s="9"/>
    </row>
    <row r="2066" spans="1:14" ht="15.75" x14ac:dyDescent="0.25">
      <c r="A2066" s="17" t="str">
        <f>IF(AND(C2066&gt;='گزارش روزانه'!$F$2,C2066&lt;='گزارش روزانه'!$F$4,J2066='گزارش روزانه'!$D$6),MAX($A$1:A2065)+1,"")</f>
        <v/>
      </c>
      <c r="B2066" s="10">
        <v>2065</v>
      </c>
      <c r="C2066" s="10" t="s">
        <v>748</v>
      </c>
      <c r="D2066" s="10" t="s">
        <v>828</v>
      </c>
      <c r="E2066" s="11">
        <v>0</v>
      </c>
      <c r="F2066" s="11">
        <v>14792599</v>
      </c>
      <c r="G2066" s="11">
        <v>659777809</v>
      </c>
      <c r="H20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6" s="10">
        <f>VALUE(IFERROR(MID(Table1[شرح],11,FIND("سهم",Table1[شرح])-11),0))</f>
        <v>922</v>
      </c>
      <c r="J2066" s="10" t="str">
        <f>IFERROR(MID(Table1[شرح],FIND("سهم",Table1[شرح])+4,FIND("به نرخ",Table1[شرح])-FIND("سهم",Table1[شرح])-5),"")</f>
        <v>پتروشیمی شازند(شاراک1)</v>
      </c>
      <c r="K2066" s="10" t="str">
        <f>CHOOSE(MID(Table1[تاریخ],6,2),"فروردین","اردیبهشت","خرداد","تیر","مرداد","شهریور","مهر","آبان","آذر","دی","بهمن","اسفند")</f>
        <v>فروردین</v>
      </c>
      <c r="L2066" s="10" t="str">
        <f>LEFT(Table1[[#All],[تاریخ]],4)</f>
        <v>1399</v>
      </c>
      <c r="M2066" s="13" t="str">
        <f>Table1[سال]&amp;"-"&amp;Table1[ماه]</f>
        <v>1399-فروردین</v>
      </c>
      <c r="N2066" s="9"/>
    </row>
    <row r="2067" spans="1:14" ht="15.75" x14ac:dyDescent="0.25">
      <c r="A2067" s="17" t="str">
        <f>IF(AND(C2067&gt;='گزارش روزانه'!$F$2,C2067&lt;='گزارش روزانه'!$F$4,J2067='گزارش روزانه'!$D$6),MAX($A$1:A2066)+1,"")</f>
        <v/>
      </c>
      <c r="B2067" s="10">
        <v>2066</v>
      </c>
      <c r="C2067" s="10" t="s">
        <v>748</v>
      </c>
      <c r="D2067" s="10" t="s">
        <v>829</v>
      </c>
      <c r="E2067" s="11">
        <v>0</v>
      </c>
      <c r="F2067" s="11">
        <v>4973346</v>
      </c>
      <c r="G2067" s="11">
        <v>644985210</v>
      </c>
      <c r="H20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7" s="10">
        <f>VALUE(IFERROR(MID(Table1[شرح],11,FIND("سهم",Table1[شرح])-11),0))</f>
        <v>310</v>
      </c>
      <c r="J2067" s="10" t="str">
        <f>IFERROR(MID(Table1[شرح],FIND("سهم",Table1[شرح])+4,FIND("به نرخ",Table1[شرح])-FIND("سهم",Table1[شرح])-5),"")</f>
        <v>پتروشیمی شازند(شاراک1)</v>
      </c>
      <c r="K2067" s="10" t="str">
        <f>CHOOSE(MID(Table1[تاریخ],6,2),"فروردین","اردیبهشت","خرداد","تیر","مرداد","شهریور","مهر","آبان","آذر","دی","بهمن","اسفند")</f>
        <v>فروردین</v>
      </c>
      <c r="L2067" s="10" t="str">
        <f>LEFT(Table1[[#All],[تاریخ]],4)</f>
        <v>1399</v>
      </c>
      <c r="M2067" s="13" t="str">
        <f>Table1[سال]&amp;"-"&amp;Table1[ماه]</f>
        <v>1399-فروردین</v>
      </c>
      <c r="N2067" s="9"/>
    </row>
    <row r="2068" spans="1:14" ht="15.75" x14ac:dyDescent="0.25">
      <c r="A2068" s="17" t="str">
        <f>IF(AND(C2068&gt;='گزارش روزانه'!$F$2,C2068&lt;='گزارش روزانه'!$F$4,J2068='گزارش روزانه'!$D$6),MAX($A$1:A2067)+1,"")</f>
        <v/>
      </c>
      <c r="B2068" s="10">
        <v>2067</v>
      </c>
      <c r="C2068" s="10" t="s">
        <v>748</v>
      </c>
      <c r="D2068" s="10" t="s">
        <v>830</v>
      </c>
      <c r="E2068" s="11">
        <v>0</v>
      </c>
      <c r="F2068" s="11">
        <v>17132911</v>
      </c>
      <c r="G2068" s="11">
        <v>640011864</v>
      </c>
      <c r="H20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8" s="10">
        <f>VALUE(IFERROR(MID(Table1[شرح],11,FIND("سهم",Table1[شرح])-11),0))</f>
        <v>1068</v>
      </c>
      <c r="J2068" s="10" t="str">
        <f>IFERROR(MID(Table1[شرح],FIND("سهم",Table1[شرح])+4,FIND("به نرخ",Table1[شرح])-FIND("سهم",Table1[شرح])-5),"")</f>
        <v>پتروشیمی شازند(شاراک1)</v>
      </c>
      <c r="K2068" s="10" t="str">
        <f>CHOOSE(MID(Table1[تاریخ],6,2),"فروردین","اردیبهشت","خرداد","تیر","مرداد","شهریور","مهر","آبان","آذر","دی","بهمن","اسفند")</f>
        <v>فروردین</v>
      </c>
      <c r="L2068" s="10" t="str">
        <f>LEFT(Table1[[#All],[تاریخ]],4)</f>
        <v>1399</v>
      </c>
      <c r="M2068" s="13" t="str">
        <f>Table1[سال]&amp;"-"&amp;Table1[ماه]</f>
        <v>1399-فروردین</v>
      </c>
      <c r="N2068" s="9"/>
    </row>
    <row r="2069" spans="1:14" ht="15.75" x14ac:dyDescent="0.25">
      <c r="A2069" s="17" t="str">
        <f>IF(AND(C2069&gt;='گزارش روزانه'!$F$2,C2069&lt;='گزارش روزانه'!$F$4,J2069='گزارش روزانه'!$D$6),MAX($A$1:A2068)+1,"")</f>
        <v/>
      </c>
      <c r="B2069" s="10">
        <v>2068</v>
      </c>
      <c r="C2069" s="10" t="s">
        <v>748</v>
      </c>
      <c r="D2069" s="10" t="s">
        <v>831</v>
      </c>
      <c r="E2069" s="11">
        <v>0</v>
      </c>
      <c r="F2069" s="11">
        <v>256582751</v>
      </c>
      <c r="G2069" s="11">
        <v>622878953</v>
      </c>
      <c r="H20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69" s="10">
        <f>VALUE(IFERROR(MID(Table1[شرح],11,FIND("سهم",Table1[شرح])-11),0))</f>
        <v>16031</v>
      </c>
      <c r="J2069" s="10" t="str">
        <f>IFERROR(MID(Table1[شرح],FIND("سهم",Table1[شرح])+4,FIND("به نرخ",Table1[شرح])-FIND("سهم",Table1[شرح])-5),"")</f>
        <v>پتروشیمی شازند(شاراک1)</v>
      </c>
      <c r="K2069" s="10" t="str">
        <f>CHOOSE(MID(Table1[تاریخ],6,2),"فروردین","اردیبهشت","خرداد","تیر","مرداد","شهریور","مهر","آبان","آذر","دی","بهمن","اسفند")</f>
        <v>فروردین</v>
      </c>
      <c r="L2069" s="10" t="str">
        <f>LEFT(Table1[[#All],[تاریخ]],4)</f>
        <v>1399</v>
      </c>
      <c r="M2069" s="13" t="str">
        <f>Table1[سال]&amp;"-"&amp;Table1[ماه]</f>
        <v>1399-فروردین</v>
      </c>
      <c r="N2069" s="9"/>
    </row>
    <row r="2070" spans="1:14" ht="15.75" x14ac:dyDescent="0.25">
      <c r="A2070" s="17" t="str">
        <f>IF(AND(C2070&gt;='گزارش روزانه'!$F$2,C2070&lt;='گزارش روزانه'!$F$4,J2070='گزارش روزانه'!$D$6),MAX($A$1:A2069)+1,"")</f>
        <v/>
      </c>
      <c r="B2070" s="10">
        <v>2069</v>
      </c>
      <c r="C2070" s="10" t="s">
        <v>748</v>
      </c>
      <c r="D2070" s="10" t="s">
        <v>832</v>
      </c>
      <c r="E2070" s="11">
        <v>0</v>
      </c>
      <c r="F2070" s="11">
        <v>25605499</v>
      </c>
      <c r="G2070" s="11">
        <v>366296202</v>
      </c>
      <c r="H20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70" s="10">
        <f>VALUE(IFERROR(MID(Table1[شرح],11,FIND("سهم",Table1[شرح])-11),0))</f>
        <v>1600</v>
      </c>
      <c r="J2070" s="10" t="str">
        <f>IFERROR(MID(Table1[شرح],FIND("سهم",Table1[شرح])+4,FIND("به نرخ",Table1[شرح])-FIND("سهم",Table1[شرح])-5),"")</f>
        <v>پتروشیمی شازند(شاراک1)</v>
      </c>
      <c r="K2070" s="10" t="str">
        <f>CHOOSE(MID(Table1[تاریخ],6,2),"فروردین","اردیبهشت","خرداد","تیر","مرداد","شهریور","مهر","آبان","آذر","دی","بهمن","اسفند")</f>
        <v>فروردین</v>
      </c>
      <c r="L2070" s="10" t="str">
        <f>LEFT(Table1[[#All],[تاریخ]],4)</f>
        <v>1399</v>
      </c>
      <c r="M2070" s="13" t="str">
        <f>Table1[سال]&amp;"-"&amp;Table1[ماه]</f>
        <v>1399-فروردین</v>
      </c>
      <c r="N2070" s="9"/>
    </row>
    <row r="2071" spans="1:14" ht="15.75" x14ac:dyDescent="0.25">
      <c r="A2071" s="17" t="str">
        <f>IF(AND(C2071&gt;='گزارش روزانه'!$F$2,C2071&lt;='گزارش روزانه'!$F$4,J2071='گزارش روزانه'!$D$6),MAX($A$1:A2070)+1,"")</f>
        <v/>
      </c>
      <c r="B2071" s="10">
        <v>2070</v>
      </c>
      <c r="C2071" s="10" t="s">
        <v>748</v>
      </c>
      <c r="D2071" s="10" t="s">
        <v>833</v>
      </c>
      <c r="E2071" s="11">
        <v>0</v>
      </c>
      <c r="F2071" s="11">
        <v>11681789</v>
      </c>
      <c r="G2071" s="11">
        <v>340690703</v>
      </c>
      <c r="H20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71" s="10">
        <f>VALUE(IFERROR(MID(Table1[شرح],11,FIND("سهم",Table1[شرح])-11),0))</f>
        <v>730</v>
      </c>
      <c r="J2071" s="10" t="str">
        <f>IFERROR(MID(Table1[شرح],FIND("سهم",Table1[شرح])+4,FIND("به نرخ",Table1[شرح])-FIND("سهم",Table1[شرح])-5),"")</f>
        <v>پتروشیمی شازند(شاراک1)</v>
      </c>
      <c r="K2071" s="10" t="str">
        <f>CHOOSE(MID(Table1[تاریخ],6,2),"فروردین","اردیبهشت","خرداد","تیر","مرداد","شهریور","مهر","آبان","آذر","دی","بهمن","اسفند")</f>
        <v>فروردین</v>
      </c>
      <c r="L2071" s="10" t="str">
        <f>LEFT(Table1[[#All],[تاریخ]],4)</f>
        <v>1399</v>
      </c>
      <c r="M2071" s="13" t="str">
        <f>Table1[سال]&amp;"-"&amp;Table1[ماه]</f>
        <v>1399-فروردین</v>
      </c>
      <c r="N2071" s="9"/>
    </row>
    <row r="2072" spans="1:14" ht="15.75" x14ac:dyDescent="0.25">
      <c r="A2072" s="17" t="str">
        <f>IF(AND(C2072&gt;='گزارش روزانه'!$F$2,C2072&lt;='گزارش روزانه'!$F$4,J2072='گزارش روزانه'!$D$6),MAX($A$1:A2071)+1,"")</f>
        <v/>
      </c>
      <c r="B2072" s="10">
        <v>2071</v>
      </c>
      <c r="C2072" s="10" t="s">
        <v>748</v>
      </c>
      <c r="D2072" s="10" t="s">
        <v>834</v>
      </c>
      <c r="E2072" s="11">
        <v>0</v>
      </c>
      <c r="F2072" s="11">
        <v>168607991</v>
      </c>
      <c r="G2072" s="11">
        <v>329008914</v>
      </c>
      <c r="H20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72" s="10">
        <f>VALUE(IFERROR(MID(Table1[شرح],11,FIND("سهم",Table1[شرح])-11),0))</f>
        <v>10539</v>
      </c>
      <c r="J2072" s="10" t="str">
        <f>IFERROR(MID(Table1[شرح],FIND("سهم",Table1[شرح])+4,FIND("به نرخ",Table1[شرح])-FIND("سهم",Table1[شرح])-5),"")</f>
        <v>پتروشیمی شازند(شاراک1)</v>
      </c>
      <c r="K2072" s="10" t="str">
        <f>CHOOSE(MID(Table1[تاریخ],6,2),"فروردین","اردیبهشت","خرداد","تیر","مرداد","شهریور","مهر","آبان","آذر","دی","بهمن","اسفند")</f>
        <v>فروردین</v>
      </c>
      <c r="L2072" s="10" t="str">
        <f>LEFT(Table1[[#All],[تاریخ]],4)</f>
        <v>1399</v>
      </c>
      <c r="M2072" s="13" t="str">
        <f>Table1[سال]&amp;"-"&amp;Table1[ماه]</f>
        <v>1399-فروردین</v>
      </c>
      <c r="N2072" s="9"/>
    </row>
    <row r="2073" spans="1:14" ht="15.75" x14ac:dyDescent="0.25">
      <c r="A2073" s="17" t="str">
        <f>IF(AND(C2073&gt;='گزارش روزانه'!$F$2,C2073&lt;='گزارش روزانه'!$F$4,J2073='گزارش روزانه'!$D$6),MAX($A$1:A2072)+1,"")</f>
        <v/>
      </c>
      <c r="B2073" s="10">
        <v>2072</v>
      </c>
      <c r="C2073" s="10" t="s">
        <v>748</v>
      </c>
      <c r="D2073" s="10" t="s">
        <v>835</v>
      </c>
      <c r="E2073" s="11">
        <v>0</v>
      </c>
      <c r="F2073" s="11">
        <v>111518505</v>
      </c>
      <c r="G2073" s="11">
        <v>160400923</v>
      </c>
      <c r="H20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73" s="10">
        <f>VALUE(IFERROR(MID(Table1[شرح],11,FIND("سهم",Table1[شرح])-11),0))</f>
        <v>6971</v>
      </c>
      <c r="J2073" s="10" t="str">
        <f>IFERROR(MID(Table1[شرح],FIND("سهم",Table1[شرح])+4,FIND("به نرخ",Table1[شرح])-FIND("سهم",Table1[شرح])-5),"")</f>
        <v>پتروشیمی شازند(شاراک1)</v>
      </c>
      <c r="K2073" s="10" t="str">
        <f>CHOOSE(MID(Table1[تاریخ],6,2),"فروردین","اردیبهشت","خرداد","تیر","مرداد","شهریور","مهر","آبان","آذر","دی","بهمن","اسفند")</f>
        <v>فروردین</v>
      </c>
      <c r="L2073" s="10" t="str">
        <f>LEFT(Table1[[#All],[تاریخ]],4)</f>
        <v>1399</v>
      </c>
      <c r="M2073" s="13" t="str">
        <f>Table1[سال]&amp;"-"&amp;Table1[ماه]</f>
        <v>1399-فروردین</v>
      </c>
      <c r="N2073" s="9"/>
    </row>
    <row r="2074" spans="1:14" ht="15.75" x14ac:dyDescent="0.25">
      <c r="A2074" s="17" t="str">
        <f>IF(AND(C2074&gt;='گزارش روزانه'!$F$2,C2074&lt;='گزارش روزانه'!$F$4,J2074='گزارش روزانه'!$D$6),MAX($A$1:A2073)+1,"")</f>
        <v/>
      </c>
      <c r="B2074" s="10">
        <v>2073</v>
      </c>
      <c r="C2074" s="10" t="s">
        <v>748</v>
      </c>
      <c r="D2074" s="10" t="s">
        <v>836</v>
      </c>
      <c r="E2074" s="11">
        <v>0</v>
      </c>
      <c r="F2074" s="11">
        <v>48447399</v>
      </c>
      <c r="G2074" s="11">
        <v>48882418</v>
      </c>
      <c r="H20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74" s="10">
        <f>VALUE(IFERROR(MID(Table1[شرح],11,FIND("سهم",Table1[شرح])-11),0))</f>
        <v>3029</v>
      </c>
      <c r="J2074" s="10" t="str">
        <f>IFERROR(MID(Table1[شرح],FIND("سهم",Table1[شرح])+4,FIND("به نرخ",Table1[شرح])-FIND("سهم",Table1[شرح])-5),"")</f>
        <v>پتروشیمی شازند(شاراک1)</v>
      </c>
      <c r="K2074" s="10" t="str">
        <f>CHOOSE(MID(Table1[تاریخ],6,2),"فروردین","اردیبهشت","خرداد","تیر","مرداد","شهریور","مهر","آبان","آذر","دی","بهمن","اسفند")</f>
        <v>فروردین</v>
      </c>
      <c r="L2074" s="10" t="str">
        <f>LEFT(Table1[[#All],[تاریخ]],4)</f>
        <v>1399</v>
      </c>
      <c r="M2074" s="13" t="str">
        <f>Table1[سال]&amp;"-"&amp;Table1[ماه]</f>
        <v>1399-فروردین</v>
      </c>
      <c r="N2074" s="9"/>
    </row>
    <row r="2075" spans="1:14" ht="15.75" x14ac:dyDescent="0.25">
      <c r="A2075" s="17" t="str">
        <f>IF(AND(C2075&gt;='گزارش روزانه'!$F$2,C2075&lt;='گزارش روزانه'!$F$4,J2075='گزارش روزانه'!$D$6),MAX($A$1:A2074)+1,"")</f>
        <v/>
      </c>
      <c r="B2075" s="10">
        <v>2074</v>
      </c>
      <c r="C2075" s="10" t="s">
        <v>748</v>
      </c>
      <c r="D2075" s="10" t="s">
        <v>837</v>
      </c>
      <c r="E2075" s="11">
        <v>0</v>
      </c>
      <c r="F2075" s="11">
        <v>425304</v>
      </c>
      <c r="G2075" s="11">
        <v>435019</v>
      </c>
      <c r="H20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75" s="10">
        <f>VALUE(IFERROR(MID(Table1[شرح],11,FIND("سهم",Table1[شرح])-11),0))</f>
        <v>16</v>
      </c>
      <c r="J2075" s="10" t="str">
        <f>IFERROR(MID(Table1[شرح],FIND("سهم",Table1[شرح])+4,FIND("به نرخ",Table1[شرح])-FIND("سهم",Table1[شرح])-5),"")</f>
        <v>خدمات انفورماتیک(رانفور1)</v>
      </c>
      <c r="K2075" s="10" t="str">
        <f>CHOOSE(MID(Table1[تاریخ],6,2),"فروردین","اردیبهشت","خرداد","تیر","مرداد","شهریور","مهر","آبان","آذر","دی","بهمن","اسفند")</f>
        <v>فروردین</v>
      </c>
      <c r="L2075" s="10" t="str">
        <f>LEFT(Table1[[#All],[تاریخ]],4)</f>
        <v>1399</v>
      </c>
      <c r="M2075" s="13" t="str">
        <f>Table1[سال]&amp;"-"&amp;Table1[ماه]</f>
        <v>1399-فروردین</v>
      </c>
      <c r="N2075" s="9"/>
    </row>
    <row r="2076" spans="1:14" ht="15.75" x14ac:dyDescent="0.25">
      <c r="A2076" s="17" t="str">
        <f>IF(AND(C2076&gt;='گزارش روزانه'!$F$2,C2076&lt;='گزارش روزانه'!$F$4,J2076='گزارش روزانه'!$D$6),MAX($A$1:A2075)+1,"")</f>
        <v/>
      </c>
      <c r="B2076" s="10">
        <v>2075</v>
      </c>
      <c r="C2076" s="10" t="s">
        <v>726</v>
      </c>
      <c r="D2076" s="10" t="s">
        <v>727</v>
      </c>
      <c r="E2076" s="11">
        <v>268055891</v>
      </c>
      <c r="F2076" s="11">
        <v>0</v>
      </c>
      <c r="G2076" s="11">
        <v>27896384125</v>
      </c>
      <c r="H20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76" s="10">
        <f>VALUE(IFERROR(MID(Table1[شرح],11,FIND("سهم",Table1[شرح])-11),0))</f>
        <v>5493</v>
      </c>
      <c r="J2076" s="10" t="str">
        <f>IFERROR(MID(Table1[شرح],FIND("سهم",Table1[شرح])+4,FIND("به نرخ",Table1[شرح])-FIND("سهم",Table1[شرح])-5),"")</f>
        <v>دارویی ره آورد تامین(درهآور1)</v>
      </c>
      <c r="K2076" s="10" t="str">
        <f>CHOOSE(MID(Table1[تاریخ],6,2),"فروردین","اردیبهشت","خرداد","تیر","مرداد","شهریور","مهر","آبان","آذر","دی","بهمن","اسفند")</f>
        <v>فروردین</v>
      </c>
      <c r="L2076" s="10" t="str">
        <f>LEFT(Table1[[#All],[تاریخ]],4)</f>
        <v>1399</v>
      </c>
      <c r="M2076" s="13" t="str">
        <f>Table1[سال]&amp;"-"&amp;Table1[ماه]</f>
        <v>1399-فروردین</v>
      </c>
      <c r="N2076" s="9"/>
    </row>
    <row r="2077" spans="1:14" ht="15.75" x14ac:dyDescent="0.25">
      <c r="A2077" s="17" t="str">
        <f>IF(AND(C2077&gt;='گزارش روزانه'!$F$2,C2077&lt;='گزارش روزانه'!$F$4,J2077='گزارش روزانه'!$D$6),MAX($A$1:A2076)+1,"")</f>
        <v/>
      </c>
      <c r="B2077" s="10">
        <v>2076</v>
      </c>
      <c r="C2077" s="10" t="s">
        <v>726</v>
      </c>
      <c r="D2077" s="10" t="s">
        <v>728</v>
      </c>
      <c r="E2077" s="11">
        <v>43747052</v>
      </c>
      <c r="F2077" s="11">
        <v>0</v>
      </c>
      <c r="G2077" s="11">
        <v>28164440016</v>
      </c>
      <c r="H20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77" s="10">
        <f>VALUE(IFERROR(MID(Table1[شرح],11,FIND("سهم",Table1[شرح])-11),0))</f>
        <v>897</v>
      </c>
      <c r="J2077" s="10" t="str">
        <f>IFERROR(MID(Table1[شرح],FIND("سهم",Table1[شرح])+4,FIND("به نرخ",Table1[شرح])-FIND("سهم",Table1[شرح])-5),"")</f>
        <v>دارویی ره آورد تامین(درهآور1)</v>
      </c>
      <c r="K2077" s="10" t="str">
        <f>CHOOSE(MID(Table1[تاریخ],6,2),"فروردین","اردیبهشت","خرداد","تیر","مرداد","شهریور","مهر","آبان","آذر","دی","بهمن","اسفند")</f>
        <v>فروردین</v>
      </c>
      <c r="L2077" s="10" t="str">
        <f>LEFT(Table1[[#All],[تاریخ]],4)</f>
        <v>1399</v>
      </c>
      <c r="M2077" s="13" t="str">
        <f>Table1[سال]&amp;"-"&amp;Table1[ماه]</f>
        <v>1399-فروردین</v>
      </c>
      <c r="N2077" s="9"/>
    </row>
    <row r="2078" spans="1:14" ht="15.75" x14ac:dyDescent="0.25">
      <c r="A2078" s="17" t="str">
        <f>IF(AND(C2078&gt;='گزارش روزانه'!$F$2,C2078&lt;='گزارش روزانه'!$F$4,J2078='گزارش روزانه'!$D$6),MAX($A$1:A2077)+1,"")</f>
        <v/>
      </c>
      <c r="B2078" s="10">
        <v>2077</v>
      </c>
      <c r="C2078" s="10" t="s">
        <v>726</v>
      </c>
      <c r="D2078" s="10" t="s">
        <v>729</v>
      </c>
      <c r="E2078" s="11">
        <v>358796507</v>
      </c>
      <c r="F2078" s="11">
        <v>0</v>
      </c>
      <c r="G2078" s="11">
        <v>28208187068</v>
      </c>
      <c r="H20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78" s="10">
        <f>VALUE(IFERROR(MID(Table1[شرح],11,FIND("سهم",Table1[شرح])-11),0))</f>
        <v>7357</v>
      </c>
      <c r="J2078" s="10" t="str">
        <f>IFERROR(MID(Table1[شرح],FIND("سهم",Table1[شرح])+4,FIND("به نرخ",Table1[شرح])-FIND("سهم",Table1[شرح])-5),"")</f>
        <v>دارویی ره آورد تامین(درهآور1)</v>
      </c>
      <c r="K2078" s="10" t="str">
        <f>CHOOSE(MID(Table1[تاریخ],6,2),"فروردین","اردیبهشت","خرداد","تیر","مرداد","شهریور","مهر","آبان","آذر","دی","بهمن","اسفند")</f>
        <v>فروردین</v>
      </c>
      <c r="L2078" s="10" t="str">
        <f>LEFT(Table1[[#All],[تاریخ]],4)</f>
        <v>1399</v>
      </c>
      <c r="M2078" s="13" t="str">
        <f>Table1[سال]&amp;"-"&amp;Table1[ماه]</f>
        <v>1399-فروردین</v>
      </c>
      <c r="N2078" s="9"/>
    </row>
    <row r="2079" spans="1:14" ht="15.75" x14ac:dyDescent="0.25">
      <c r="A2079" s="17" t="str">
        <f>IF(AND(C2079&gt;='گزارش روزانه'!$F$2,C2079&lt;='گزارش روزانه'!$F$4,J2079='گزارش روزانه'!$D$6),MAX($A$1:A2078)+1,"")</f>
        <v/>
      </c>
      <c r="B2079" s="10">
        <v>2078</v>
      </c>
      <c r="C2079" s="10" t="s">
        <v>726</v>
      </c>
      <c r="D2079" s="10" t="s">
        <v>730</v>
      </c>
      <c r="E2079" s="11">
        <v>106315116</v>
      </c>
      <c r="F2079" s="11">
        <v>0</v>
      </c>
      <c r="G2079" s="11">
        <v>28566983575</v>
      </c>
      <c r="H20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79" s="10">
        <f>VALUE(IFERROR(MID(Table1[شرح],11,FIND("سهم",Table1[شرح])-11),0))</f>
        <v>2180</v>
      </c>
      <c r="J2079" s="10" t="str">
        <f>IFERROR(MID(Table1[شرح],FIND("سهم",Table1[شرح])+4,FIND("به نرخ",Table1[شرح])-FIND("سهم",Table1[شرح])-5),"")</f>
        <v>دارویی ره آورد تامین(درهآور1)</v>
      </c>
      <c r="K2079" s="10" t="str">
        <f>CHOOSE(MID(Table1[تاریخ],6,2),"فروردین","اردیبهشت","خرداد","تیر","مرداد","شهریور","مهر","آبان","آذر","دی","بهمن","اسفند")</f>
        <v>فروردین</v>
      </c>
      <c r="L2079" s="10" t="str">
        <f>LEFT(Table1[[#All],[تاریخ]],4)</f>
        <v>1399</v>
      </c>
      <c r="M2079" s="13" t="str">
        <f>Table1[سال]&amp;"-"&amp;Table1[ماه]</f>
        <v>1399-فروردین</v>
      </c>
      <c r="N2079" s="9"/>
    </row>
    <row r="2080" spans="1:14" ht="15.75" x14ac:dyDescent="0.25">
      <c r="A2080" s="17" t="str">
        <f>IF(AND(C2080&gt;='گزارش روزانه'!$F$2,C2080&lt;='گزارش روزانه'!$F$4,J2080='گزارش روزانه'!$D$6),MAX($A$1:A2079)+1,"")</f>
        <v/>
      </c>
      <c r="B2080" s="10">
        <v>2079</v>
      </c>
      <c r="C2080" s="10" t="s">
        <v>726</v>
      </c>
      <c r="D2080" s="10" t="s">
        <v>731</v>
      </c>
      <c r="E2080" s="11">
        <v>14630218</v>
      </c>
      <c r="F2080" s="11">
        <v>0</v>
      </c>
      <c r="G2080" s="11">
        <v>28673298691</v>
      </c>
      <c r="H20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0" s="10">
        <f>VALUE(IFERROR(MID(Table1[شرح],11,FIND("سهم",Table1[شرح])-11),0))</f>
        <v>300</v>
      </c>
      <c r="J2080" s="10" t="str">
        <f>IFERROR(MID(Table1[شرح],FIND("سهم",Table1[شرح])+4,FIND("به نرخ",Table1[شرح])-FIND("سهم",Table1[شرح])-5),"")</f>
        <v>دارویی ره آورد تامین(درهآور1)</v>
      </c>
      <c r="K2080" s="10" t="str">
        <f>CHOOSE(MID(Table1[تاریخ],6,2),"فروردین","اردیبهشت","خرداد","تیر","مرداد","شهریور","مهر","آبان","آذر","دی","بهمن","اسفند")</f>
        <v>فروردین</v>
      </c>
      <c r="L2080" s="10" t="str">
        <f>LEFT(Table1[[#All],[تاریخ]],4)</f>
        <v>1399</v>
      </c>
      <c r="M2080" s="13" t="str">
        <f>Table1[سال]&amp;"-"&amp;Table1[ماه]</f>
        <v>1399-فروردین</v>
      </c>
      <c r="N2080" s="9"/>
    </row>
    <row r="2081" spans="1:14" ht="15.75" x14ac:dyDescent="0.25">
      <c r="A2081" s="17" t="str">
        <f>IF(AND(C2081&gt;='گزارش روزانه'!$F$2,C2081&lt;='گزارش روزانه'!$F$4,J2081='گزارش روزانه'!$D$6),MAX($A$1:A2080)+1,"")</f>
        <v/>
      </c>
      <c r="B2081" s="10">
        <v>2080</v>
      </c>
      <c r="C2081" s="10" t="s">
        <v>726</v>
      </c>
      <c r="D2081" s="10" t="s">
        <v>732</v>
      </c>
      <c r="E2081" s="11">
        <v>7314053</v>
      </c>
      <c r="F2081" s="11">
        <v>0</v>
      </c>
      <c r="G2081" s="11">
        <v>28687928909</v>
      </c>
      <c r="H20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1" s="10">
        <f>VALUE(IFERROR(MID(Table1[شرح],11,FIND("سهم",Table1[شرح])-11),0))</f>
        <v>150</v>
      </c>
      <c r="J2081" s="10" t="str">
        <f>IFERROR(MID(Table1[شرح],FIND("سهم",Table1[شرح])+4,FIND("به نرخ",Table1[شرح])-FIND("سهم",Table1[شرح])-5),"")</f>
        <v>دارویی ره آورد تامین(درهآور1)</v>
      </c>
      <c r="K2081" s="10" t="str">
        <f>CHOOSE(MID(Table1[تاریخ],6,2),"فروردین","اردیبهشت","خرداد","تیر","مرداد","شهریور","مهر","آبان","آذر","دی","بهمن","اسفند")</f>
        <v>فروردین</v>
      </c>
      <c r="L2081" s="10" t="str">
        <f>LEFT(Table1[[#All],[تاریخ]],4)</f>
        <v>1399</v>
      </c>
      <c r="M2081" s="13" t="str">
        <f>Table1[سال]&amp;"-"&amp;Table1[ماه]</f>
        <v>1399-فروردین</v>
      </c>
      <c r="N2081" s="9"/>
    </row>
    <row r="2082" spans="1:14" ht="15.75" x14ac:dyDescent="0.25">
      <c r="A2082" s="17" t="str">
        <f>IF(AND(C2082&gt;='گزارش روزانه'!$F$2,C2082&lt;='گزارش روزانه'!$F$4,J2082='گزارش روزانه'!$D$6),MAX($A$1:A2081)+1,"")</f>
        <v/>
      </c>
      <c r="B2082" s="10">
        <v>2081</v>
      </c>
      <c r="C2082" s="10" t="s">
        <v>726</v>
      </c>
      <c r="D2082" s="10" t="s">
        <v>733</v>
      </c>
      <c r="E2082" s="11">
        <v>46790663</v>
      </c>
      <c r="F2082" s="11">
        <v>0</v>
      </c>
      <c r="G2082" s="11">
        <v>28695242962</v>
      </c>
      <c r="H20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2" s="10">
        <f>VALUE(IFERROR(MID(Table1[شرح],11,FIND("سهم",Table1[شرح])-11),0))</f>
        <v>960</v>
      </c>
      <c r="J2082" s="10" t="str">
        <f>IFERROR(MID(Table1[شرح],FIND("سهم",Table1[شرح])+4,FIND("به نرخ",Table1[شرح])-FIND("سهم",Table1[شرح])-5),"")</f>
        <v>دارویی ره آورد تامین(درهآور1)</v>
      </c>
      <c r="K2082" s="10" t="str">
        <f>CHOOSE(MID(Table1[تاریخ],6,2),"فروردین","اردیبهشت","خرداد","تیر","مرداد","شهریور","مهر","آبان","آذر","دی","بهمن","اسفند")</f>
        <v>فروردین</v>
      </c>
      <c r="L2082" s="10" t="str">
        <f>LEFT(Table1[[#All],[تاریخ]],4)</f>
        <v>1399</v>
      </c>
      <c r="M2082" s="13" t="str">
        <f>Table1[سال]&amp;"-"&amp;Table1[ماه]</f>
        <v>1399-فروردین</v>
      </c>
      <c r="N2082" s="9"/>
    </row>
    <row r="2083" spans="1:14" ht="15.75" x14ac:dyDescent="0.25">
      <c r="A2083" s="17" t="str">
        <f>IF(AND(C2083&gt;='گزارش روزانه'!$F$2,C2083&lt;='گزارش روزانه'!$F$4,J2083='گزارش روزانه'!$D$6),MAX($A$1:A2082)+1,"")</f>
        <v/>
      </c>
      <c r="B2083" s="10">
        <v>2082</v>
      </c>
      <c r="C2083" s="10" t="s">
        <v>726</v>
      </c>
      <c r="D2083" s="10" t="s">
        <v>734</v>
      </c>
      <c r="E2083" s="11">
        <v>378780098</v>
      </c>
      <c r="F2083" s="11">
        <v>0</v>
      </c>
      <c r="G2083" s="11">
        <v>28742033625</v>
      </c>
      <c r="H20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3" s="10">
        <f>VALUE(IFERROR(MID(Table1[شرح],11,FIND("سهم",Table1[شرح])-11),0))</f>
        <v>7773</v>
      </c>
      <c r="J2083" s="10" t="str">
        <f>IFERROR(MID(Table1[شرح],FIND("سهم",Table1[شرح])+4,FIND("به نرخ",Table1[شرح])-FIND("سهم",Table1[شرح])-5),"")</f>
        <v>دارویی ره آورد تامین(درهآور1)</v>
      </c>
      <c r="K2083" s="10" t="str">
        <f>CHOOSE(MID(Table1[تاریخ],6,2),"فروردین","اردیبهشت","خرداد","تیر","مرداد","شهریور","مهر","آبان","آذر","دی","بهمن","اسفند")</f>
        <v>فروردین</v>
      </c>
      <c r="L2083" s="10" t="str">
        <f>LEFT(Table1[[#All],[تاریخ]],4)</f>
        <v>1399</v>
      </c>
      <c r="M2083" s="13" t="str">
        <f>Table1[سال]&amp;"-"&amp;Table1[ماه]</f>
        <v>1399-فروردین</v>
      </c>
      <c r="N2083" s="9"/>
    </row>
    <row r="2084" spans="1:14" ht="15.75" x14ac:dyDescent="0.25">
      <c r="A2084" s="17" t="str">
        <f>IF(AND(C2084&gt;='گزارش روزانه'!$F$2,C2084&lt;='گزارش روزانه'!$F$4,J2084='گزارش روزانه'!$D$6),MAX($A$1:A2083)+1,"")</f>
        <v/>
      </c>
      <c r="B2084" s="10">
        <v>2083</v>
      </c>
      <c r="C2084" s="10" t="s">
        <v>726</v>
      </c>
      <c r="D2084" s="10" t="s">
        <v>735</v>
      </c>
      <c r="E2084" s="11">
        <v>62224659</v>
      </c>
      <c r="F2084" s="11">
        <v>0</v>
      </c>
      <c r="G2084" s="11">
        <v>29120813723</v>
      </c>
      <c r="H20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4" s="10">
        <f>VALUE(IFERROR(MID(Table1[شرح],11,FIND("سهم",Table1[شرح])-11),0))</f>
        <v>1277</v>
      </c>
      <c r="J2084" s="10" t="str">
        <f>IFERROR(MID(Table1[شرح],FIND("سهم",Table1[شرح])+4,FIND("به نرخ",Table1[شرح])-FIND("سهم",Table1[شرح])-5),"")</f>
        <v>دارویی ره آورد تامین(درهآور1)</v>
      </c>
      <c r="K2084" s="10" t="str">
        <f>CHOOSE(MID(Table1[تاریخ],6,2),"فروردین","اردیبهشت","خرداد","تیر","مرداد","شهریور","مهر","آبان","آذر","دی","بهمن","اسفند")</f>
        <v>فروردین</v>
      </c>
      <c r="L2084" s="10" t="str">
        <f>LEFT(Table1[[#All],[تاریخ]],4)</f>
        <v>1399</v>
      </c>
      <c r="M2084" s="13" t="str">
        <f>Table1[سال]&amp;"-"&amp;Table1[ماه]</f>
        <v>1399-فروردین</v>
      </c>
      <c r="N2084" s="9"/>
    </row>
    <row r="2085" spans="1:14" ht="15.75" x14ac:dyDescent="0.25">
      <c r="A2085" s="17" t="str">
        <f>IF(AND(C2085&gt;='گزارش روزانه'!$F$2,C2085&lt;='گزارش روزانه'!$F$4,J2085='گزارش روزانه'!$D$6),MAX($A$1:A2084)+1,"")</f>
        <v/>
      </c>
      <c r="B2085" s="10">
        <v>2084</v>
      </c>
      <c r="C2085" s="10" t="s">
        <v>726</v>
      </c>
      <c r="D2085" s="10" t="s">
        <v>736</v>
      </c>
      <c r="E2085" s="11">
        <v>170673850</v>
      </c>
      <c r="F2085" s="11">
        <v>0</v>
      </c>
      <c r="G2085" s="11">
        <v>29183038382</v>
      </c>
      <c r="H20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5" s="10">
        <f>VALUE(IFERROR(MID(Table1[شرح],11,FIND("سهم",Table1[شرح])-11),0))</f>
        <v>3503</v>
      </c>
      <c r="J2085" s="10" t="str">
        <f>IFERROR(MID(Table1[شرح],FIND("سهم",Table1[شرح])+4,FIND("به نرخ",Table1[شرح])-FIND("سهم",Table1[شرح])-5),"")</f>
        <v>دارویی ره آورد تامین(درهآور1)</v>
      </c>
      <c r="K2085" s="10" t="str">
        <f>CHOOSE(MID(Table1[تاریخ],6,2),"فروردین","اردیبهشت","خرداد","تیر","مرداد","شهریور","مهر","آبان","آذر","دی","بهمن","اسفند")</f>
        <v>فروردین</v>
      </c>
      <c r="L2085" s="10" t="str">
        <f>LEFT(Table1[[#All],[تاریخ]],4)</f>
        <v>1399</v>
      </c>
      <c r="M2085" s="13" t="str">
        <f>Table1[سال]&amp;"-"&amp;Table1[ماه]</f>
        <v>1399-فروردین</v>
      </c>
      <c r="N2085" s="9"/>
    </row>
    <row r="2086" spans="1:14" ht="15.75" x14ac:dyDescent="0.25">
      <c r="A2086" s="17" t="str">
        <f>IF(AND(C2086&gt;='گزارش روزانه'!$F$2,C2086&lt;='گزارش روزانه'!$F$4,J2086='گزارش روزانه'!$D$6),MAX($A$1:A2085)+1,"")</f>
        <v/>
      </c>
      <c r="B2086" s="10">
        <v>2085</v>
      </c>
      <c r="C2086" s="10" t="s">
        <v>726</v>
      </c>
      <c r="D2086" s="10" t="s">
        <v>737</v>
      </c>
      <c r="E2086" s="11">
        <v>5359329</v>
      </c>
      <c r="F2086" s="11">
        <v>0</v>
      </c>
      <c r="G2086" s="11">
        <v>29353712232</v>
      </c>
      <c r="H20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6" s="10">
        <f>VALUE(IFERROR(MID(Table1[شرح],11,FIND("سهم",Table1[شرح])-11),0))</f>
        <v>110</v>
      </c>
      <c r="J2086" s="10" t="str">
        <f>IFERROR(MID(Table1[شرح],FIND("سهم",Table1[شرح])+4,FIND("به نرخ",Table1[شرح])-FIND("سهم",Table1[شرح])-5),"")</f>
        <v>دارویی ره آورد تامین(درهآور1)</v>
      </c>
      <c r="K2086" s="10" t="str">
        <f>CHOOSE(MID(Table1[تاریخ],6,2),"فروردین","اردیبهشت","خرداد","تیر","مرداد","شهریور","مهر","آبان","آذر","دی","بهمن","اسفند")</f>
        <v>فروردین</v>
      </c>
      <c r="L2086" s="10" t="str">
        <f>LEFT(Table1[[#All],[تاریخ]],4)</f>
        <v>1399</v>
      </c>
      <c r="M2086" s="13" t="str">
        <f>Table1[سال]&amp;"-"&amp;Table1[ماه]</f>
        <v>1399-فروردین</v>
      </c>
      <c r="N2086" s="9"/>
    </row>
    <row r="2087" spans="1:14" ht="15.75" x14ac:dyDescent="0.25">
      <c r="A2087" s="17" t="str">
        <f>IF(AND(C2087&gt;='گزارش روزانه'!$F$2,C2087&lt;='گزارش روزانه'!$F$4,J2087='گزارش روزانه'!$D$6),MAX($A$1:A2086)+1,"")</f>
        <v/>
      </c>
      <c r="B2087" s="10">
        <v>2086</v>
      </c>
      <c r="C2087" s="10" t="s">
        <v>726</v>
      </c>
      <c r="D2087" s="10" t="s">
        <v>738</v>
      </c>
      <c r="E2087" s="11">
        <v>322859140</v>
      </c>
      <c r="F2087" s="11">
        <v>0</v>
      </c>
      <c r="G2087" s="11">
        <v>29359071561</v>
      </c>
      <c r="H20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7" s="10">
        <f>VALUE(IFERROR(MID(Table1[شرح],11,FIND("سهم",Table1[شرح])-11),0))</f>
        <v>50000</v>
      </c>
      <c r="J2087" s="10" t="str">
        <f>IFERROR(MID(Table1[شرح],FIND("سهم",Table1[شرح])+4,FIND("به نرخ",Table1[شرح])-FIND("سهم",Table1[شرح])-5),"")</f>
        <v>فولاد هرمزگان جنوب(هرمز1)</v>
      </c>
      <c r="K2087" s="10" t="str">
        <f>CHOOSE(MID(Table1[تاریخ],6,2),"فروردین","اردیبهشت","خرداد","تیر","مرداد","شهریور","مهر","آبان","آذر","دی","بهمن","اسفند")</f>
        <v>فروردین</v>
      </c>
      <c r="L2087" s="10" t="str">
        <f>LEFT(Table1[[#All],[تاریخ]],4)</f>
        <v>1399</v>
      </c>
      <c r="M2087" s="13" t="str">
        <f>Table1[سال]&amp;"-"&amp;Table1[ماه]</f>
        <v>1399-فروردین</v>
      </c>
      <c r="N2087" s="9"/>
    </row>
    <row r="2088" spans="1:14" ht="15.75" x14ac:dyDescent="0.25">
      <c r="A2088" s="17" t="str">
        <f>IF(AND(C2088&gt;='گزارش روزانه'!$F$2,C2088&lt;='گزارش روزانه'!$F$4,J2088='گزارش روزانه'!$D$6),MAX($A$1:A2087)+1,"")</f>
        <v/>
      </c>
      <c r="B2088" s="10">
        <v>2087</v>
      </c>
      <c r="C2088" s="10" t="s">
        <v>726</v>
      </c>
      <c r="D2088" s="10" t="s">
        <v>739</v>
      </c>
      <c r="E2088" s="11">
        <v>793240</v>
      </c>
      <c r="F2088" s="11">
        <v>0</v>
      </c>
      <c r="G2088" s="11">
        <v>29681930701</v>
      </c>
      <c r="H20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8" s="10">
        <f>VALUE(IFERROR(MID(Table1[شرح],11,FIND("سهم",Table1[شرح])-11),0))</f>
        <v>123</v>
      </c>
      <c r="J2088" s="10" t="str">
        <f>IFERROR(MID(Table1[شرح],FIND("سهم",Table1[شرح])+4,FIND("به نرخ",Table1[شرح])-FIND("سهم",Table1[شرح])-5),"")</f>
        <v>فولاد هرمزگان جنوب(هرمز1)</v>
      </c>
      <c r="K2088" s="10" t="str">
        <f>CHOOSE(MID(Table1[تاریخ],6,2),"فروردین","اردیبهشت","خرداد","تیر","مرداد","شهریور","مهر","آبان","آذر","دی","بهمن","اسفند")</f>
        <v>فروردین</v>
      </c>
      <c r="L2088" s="10" t="str">
        <f>LEFT(Table1[[#All],[تاریخ]],4)</f>
        <v>1399</v>
      </c>
      <c r="M2088" s="13" t="str">
        <f>Table1[سال]&amp;"-"&amp;Table1[ماه]</f>
        <v>1399-فروردین</v>
      </c>
      <c r="N2088" s="9"/>
    </row>
    <row r="2089" spans="1:14" ht="15.75" x14ac:dyDescent="0.25">
      <c r="A2089" s="17" t="str">
        <f>IF(AND(C2089&gt;='گزارش روزانه'!$F$2,C2089&lt;='گزارش روزانه'!$F$4,J2089='گزارش روزانه'!$D$6),MAX($A$1:A2088)+1,"")</f>
        <v/>
      </c>
      <c r="B2089" s="10">
        <v>2088</v>
      </c>
      <c r="C2089" s="10" t="s">
        <v>726</v>
      </c>
      <c r="D2089" s="10" t="s">
        <v>740</v>
      </c>
      <c r="E2089" s="11">
        <v>11300618</v>
      </c>
      <c r="F2089" s="11">
        <v>0</v>
      </c>
      <c r="G2089" s="11">
        <v>29682723941</v>
      </c>
      <c r="H20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89" s="10">
        <f>VALUE(IFERROR(MID(Table1[شرح],11,FIND("سهم",Table1[شرح])-11),0))</f>
        <v>1755</v>
      </c>
      <c r="J2089" s="10" t="str">
        <f>IFERROR(MID(Table1[شرح],FIND("سهم",Table1[شرح])+4,FIND("به نرخ",Table1[شرح])-FIND("سهم",Table1[شرح])-5),"")</f>
        <v>فولاد هرمزگان جنوب(هرمز1)</v>
      </c>
      <c r="K2089" s="10" t="str">
        <f>CHOOSE(MID(Table1[تاریخ],6,2),"فروردین","اردیبهشت","خرداد","تیر","مرداد","شهریور","مهر","آبان","آذر","دی","بهمن","اسفند")</f>
        <v>فروردین</v>
      </c>
      <c r="L2089" s="10" t="str">
        <f>LEFT(Table1[[#All],[تاریخ]],4)</f>
        <v>1399</v>
      </c>
      <c r="M2089" s="13" t="str">
        <f>Table1[سال]&amp;"-"&amp;Table1[ماه]</f>
        <v>1399-فروردین</v>
      </c>
      <c r="N2089" s="9"/>
    </row>
    <row r="2090" spans="1:14" ht="15.75" x14ac:dyDescent="0.25">
      <c r="A2090" s="17" t="str">
        <f>IF(AND(C2090&gt;='گزارش روزانه'!$F$2,C2090&lt;='گزارش روزانه'!$F$4,J2090='گزارش روزانه'!$D$6),MAX($A$1:A2089)+1,"")</f>
        <v/>
      </c>
      <c r="B2090" s="10">
        <v>2089</v>
      </c>
      <c r="C2090" s="10" t="s">
        <v>726</v>
      </c>
      <c r="D2090" s="10" t="s">
        <v>741</v>
      </c>
      <c r="E2090" s="11">
        <v>5144047</v>
      </c>
      <c r="F2090" s="11">
        <v>0</v>
      </c>
      <c r="G2090" s="11">
        <v>29694024559</v>
      </c>
      <c r="H20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90" s="10">
        <f>VALUE(IFERROR(MID(Table1[شرح],11,FIND("سهم",Table1[شرح])-11),0))</f>
        <v>800</v>
      </c>
      <c r="J2090" s="10" t="str">
        <f>IFERROR(MID(Table1[شرح],FIND("سهم",Table1[شرح])+4,FIND("به نرخ",Table1[شرح])-FIND("سهم",Table1[شرح])-5),"")</f>
        <v>فولاد هرمزگان جنوب(هرمز1)</v>
      </c>
      <c r="K2090" s="10" t="str">
        <f>CHOOSE(MID(Table1[تاریخ],6,2),"فروردین","اردیبهشت","خرداد","تیر","مرداد","شهریور","مهر","آبان","آذر","دی","بهمن","اسفند")</f>
        <v>فروردین</v>
      </c>
      <c r="L2090" s="10" t="str">
        <f>LEFT(Table1[[#All],[تاریخ]],4)</f>
        <v>1399</v>
      </c>
      <c r="M2090" s="13" t="str">
        <f>Table1[سال]&amp;"-"&amp;Table1[ماه]</f>
        <v>1399-فروردین</v>
      </c>
      <c r="N2090" s="9"/>
    </row>
    <row r="2091" spans="1:14" ht="15.75" x14ac:dyDescent="0.25">
      <c r="A2091" s="17" t="str">
        <f>IF(AND(C2091&gt;='گزارش روزانه'!$F$2,C2091&lt;='گزارش روزانه'!$F$4,J2091='گزارش روزانه'!$D$6),MAX($A$1:A2090)+1,"")</f>
        <v/>
      </c>
      <c r="B2091" s="10">
        <v>2090</v>
      </c>
      <c r="C2091" s="10" t="s">
        <v>726</v>
      </c>
      <c r="D2091" s="10" t="s">
        <v>742</v>
      </c>
      <c r="E2091" s="11">
        <v>47073547</v>
      </c>
      <c r="F2091" s="11">
        <v>0</v>
      </c>
      <c r="G2091" s="11">
        <v>29699168606</v>
      </c>
      <c r="H20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91" s="10">
        <f>VALUE(IFERROR(MID(Table1[شرح],11,FIND("سهم",Table1[شرح])-11),0))</f>
        <v>7322</v>
      </c>
      <c r="J2091" s="10" t="str">
        <f>IFERROR(MID(Table1[شرح],FIND("سهم",Table1[شرح])+4,FIND("به نرخ",Table1[شرح])-FIND("سهم",Table1[شرح])-5),"")</f>
        <v>فولاد هرمزگان جنوب(هرمز1)</v>
      </c>
      <c r="K2091" s="10" t="str">
        <f>CHOOSE(MID(Table1[تاریخ],6,2),"فروردین","اردیبهشت","خرداد","تیر","مرداد","شهریور","مهر","آبان","آذر","دی","بهمن","اسفند")</f>
        <v>فروردین</v>
      </c>
      <c r="L2091" s="10" t="str">
        <f>LEFT(Table1[[#All],[تاریخ]],4)</f>
        <v>1399</v>
      </c>
      <c r="M2091" s="13" t="str">
        <f>Table1[سال]&amp;"-"&amp;Table1[ماه]</f>
        <v>1399-فروردین</v>
      </c>
      <c r="N2091" s="9"/>
    </row>
    <row r="2092" spans="1:14" ht="15.75" x14ac:dyDescent="0.25">
      <c r="A2092" s="17" t="str">
        <f>IF(AND(C2092&gt;='گزارش روزانه'!$F$2,C2092&lt;='گزارش روزانه'!$F$4,J2092='گزارش روزانه'!$D$6),MAX($A$1:A2091)+1,"")</f>
        <v/>
      </c>
      <c r="B2092" s="10">
        <v>2091</v>
      </c>
      <c r="C2092" s="10" t="s">
        <v>726</v>
      </c>
      <c r="D2092" s="10" t="s">
        <v>743</v>
      </c>
      <c r="E2092" s="11">
        <v>982943606</v>
      </c>
      <c r="F2092" s="11">
        <v>0</v>
      </c>
      <c r="G2092" s="11">
        <v>29746242153</v>
      </c>
      <c r="H20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92" s="10">
        <f>VALUE(IFERROR(MID(Table1[شرح],11,FIND("سهم",Table1[شرح])-11),0))</f>
        <v>16519</v>
      </c>
      <c r="J2092" s="10" t="str">
        <f>IFERROR(MID(Table1[شرح],FIND("سهم",Table1[شرح])+4,FIND("به نرخ",Table1[شرح])-FIND("سهم",Table1[شرح])-5),"")</f>
        <v>صنایع خاک چینی ایران(کخاک1)</v>
      </c>
      <c r="K2092" s="10" t="str">
        <f>CHOOSE(MID(Table1[تاریخ],6,2),"فروردین","اردیبهشت","خرداد","تیر","مرداد","شهریور","مهر","آبان","آذر","دی","بهمن","اسفند")</f>
        <v>فروردین</v>
      </c>
      <c r="L2092" s="10" t="str">
        <f>LEFT(Table1[[#All],[تاریخ]],4)</f>
        <v>1399</v>
      </c>
      <c r="M2092" s="13" t="str">
        <f>Table1[سال]&amp;"-"&amp;Table1[ماه]</f>
        <v>1399-فروردین</v>
      </c>
      <c r="N2092" s="9"/>
    </row>
    <row r="2093" spans="1:14" ht="15.75" x14ac:dyDescent="0.25">
      <c r="A2093" s="17" t="str">
        <f>IF(AND(C2093&gt;='گزارش روزانه'!$F$2,C2093&lt;='گزارش روزانه'!$F$4,J2093='گزارش روزانه'!$D$6),MAX($A$1:A2092)+1,"")</f>
        <v/>
      </c>
      <c r="B2093" s="10">
        <v>2092</v>
      </c>
      <c r="C2093" s="10" t="s">
        <v>726</v>
      </c>
      <c r="D2093" s="10" t="s">
        <v>744</v>
      </c>
      <c r="E2093" s="11">
        <v>0</v>
      </c>
      <c r="F2093" s="11">
        <v>625971161</v>
      </c>
      <c r="G2093" s="11">
        <v>30729185759</v>
      </c>
      <c r="H20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93" s="10">
        <f>VALUE(IFERROR(MID(Table1[شرح],11,FIND("سهم",Table1[شرح])-11),0))</f>
        <v>83671</v>
      </c>
      <c r="J2093" s="10" t="str">
        <f>IFERROR(MID(Table1[شرح],FIND("سهم",Table1[شرح])+4,FIND("به نرخ",Table1[شرح])-FIND("سهم",Table1[شرح])-5),"")</f>
        <v>پالایش نفت تهران(شتران1)</v>
      </c>
      <c r="K2093" s="10" t="str">
        <f>CHOOSE(MID(Table1[تاریخ],6,2),"فروردین","اردیبهشت","خرداد","تیر","مرداد","شهریور","مهر","آبان","آذر","دی","بهمن","اسفند")</f>
        <v>فروردین</v>
      </c>
      <c r="L2093" s="10" t="str">
        <f>LEFT(Table1[[#All],[تاریخ]],4)</f>
        <v>1399</v>
      </c>
      <c r="M2093" s="13" t="str">
        <f>Table1[سال]&amp;"-"&amp;Table1[ماه]</f>
        <v>1399-فروردین</v>
      </c>
      <c r="N2093" s="9"/>
    </row>
    <row r="2094" spans="1:14" ht="15.75" x14ac:dyDescent="0.25">
      <c r="A2094" s="17" t="str">
        <f>IF(AND(C2094&gt;='گزارش روزانه'!$F$2,C2094&lt;='گزارش روزانه'!$F$4,J2094='گزارش روزانه'!$D$6),MAX($A$1:A2093)+1,"")</f>
        <v/>
      </c>
      <c r="B2094" s="10">
        <v>2093</v>
      </c>
      <c r="C2094" s="10" t="s">
        <v>726</v>
      </c>
      <c r="D2094" s="10" t="s">
        <v>745</v>
      </c>
      <c r="E2094" s="11">
        <v>0</v>
      </c>
      <c r="F2094" s="11">
        <v>13293021</v>
      </c>
      <c r="G2094" s="11">
        <v>30103214598</v>
      </c>
      <c r="H20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94" s="10">
        <f>VALUE(IFERROR(MID(Table1[شرح],11,FIND("سهم",Table1[شرح])-11),0))</f>
        <v>1778</v>
      </c>
      <c r="J2094" s="10" t="str">
        <f>IFERROR(MID(Table1[شرح],FIND("سهم",Table1[شرح])+4,FIND("به نرخ",Table1[شرح])-FIND("سهم",Table1[شرح])-5),"")</f>
        <v>پالایش نفت تهران(شتران1)</v>
      </c>
      <c r="K2094" s="10" t="str">
        <f>CHOOSE(MID(Table1[تاریخ],6,2),"فروردین","اردیبهشت","خرداد","تیر","مرداد","شهریور","مهر","آبان","آذر","دی","بهمن","اسفند")</f>
        <v>فروردین</v>
      </c>
      <c r="L2094" s="10" t="str">
        <f>LEFT(Table1[[#All],[تاریخ]],4)</f>
        <v>1399</v>
      </c>
      <c r="M2094" s="13" t="str">
        <f>Table1[سال]&amp;"-"&amp;Table1[ماه]</f>
        <v>1399-فروردین</v>
      </c>
      <c r="N2094" s="9"/>
    </row>
    <row r="2095" spans="1:14" ht="15.75" x14ac:dyDescent="0.25">
      <c r="A2095" s="17" t="str">
        <f>IF(AND(C2095&gt;='گزارش روزانه'!$F$2,C2095&lt;='گزارش روزانه'!$F$4,J2095='گزارش روزانه'!$D$6),MAX($A$1:A2094)+1,"")</f>
        <v/>
      </c>
      <c r="B2095" s="10">
        <v>2094</v>
      </c>
      <c r="C2095" s="10" t="s">
        <v>726</v>
      </c>
      <c r="D2095" s="10" t="s">
        <v>746</v>
      </c>
      <c r="E2095" s="11">
        <v>0</v>
      </c>
      <c r="F2095" s="11">
        <v>18751685</v>
      </c>
      <c r="G2095" s="11">
        <v>30089921577</v>
      </c>
      <c r="H20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95" s="10">
        <f>VALUE(IFERROR(MID(Table1[شرح],11,FIND("سهم",Table1[شرح])-11),0))</f>
        <v>3001</v>
      </c>
      <c r="J2095" s="10" t="str">
        <f>IFERROR(MID(Table1[شرح],FIND("سهم",Table1[شرح])+4,FIND("به نرخ",Table1[شرح])-FIND("سهم",Table1[شرح])-5),"")</f>
        <v>فولاد هرمزگان جنوب(هرمز1)</v>
      </c>
      <c r="K2095" s="10" t="str">
        <f>CHOOSE(MID(Table1[تاریخ],6,2),"فروردین","اردیبهشت","خرداد","تیر","مرداد","شهریور","مهر","آبان","آذر","دی","بهمن","اسفند")</f>
        <v>فروردین</v>
      </c>
      <c r="L2095" s="10" t="str">
        <f>LEFT(Table1[[#All],[تاریخ]],4)</f>
        <v>1399</v>
      </c>
      <c r="M2095" s="13" t="str">
        <f>Table1[سال]&amp;"-"&amp;Table1[ماه]</f>
        <v>1399-فروردین</v>
      </c>
      <c r="N2095" s="9"/>
    </row>
    <row r="2096" spans="1:14" ht="15.75" x14ac:dyDescent="0.25">
      <c r="A2096" s="17" t="str">
        <f>IF(AND(C2096&gt;='گزارش روزانه'!$F$2,C2096&lt;='گزارش روزانه'!$F$4,J2096='گزارش روزانه'!$D$6),MAX($A$1:A2095)+1,"")</f>
        <v/>
      </c>
      <c r="B2096" s="10">
        <v>2095</v>
      </c>
      <c r="C2096" s="10" t="s">
        <v>726</v>
      </c>
      <c r="D2096" s="10" t="s">
        <v>747</v>
      </c>
      <c r="E2096" s="11">
        <v>0</v>
      </c>
      <c r="F2096" s="11">
        <v>355874764</v>
      </c>
      <c r="G2096" s="11">
        <v>30071169892</v>
      </c>
      <c r="H20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096" s="10">
        <f>VALUE(IFERROR(MID(Table1[شرح],11,FIND("سهم",Table1[شرح])-11),0))</f>
        <v>56999</v>
      </c>
      <c r="J2096" s="10" t="str">
        <f>IFERROR(MID(Table1[شرح],FIND("سهم",Table1[شرح])+4,FIND("به نرخ",Table1[شرح])-FIND("سهم",Table1[شرح])-5),"")</f>
        <v>فولاد هرمزگان جنوب(هرمز1)</v>
      </c>
      <c r="K2096" s="10" t="str">
        <f>CHOOSE(MID(Table1[تاریخ],6,2),"فروردین","اردیبهشت","خرداد","تیر","مرداد","شهریور","مهر","آبان","آذر","دی","بهمن","اسفند")</f>
        <v>فروردین</v>
      </c>
      <c r="L2096" s="10" t="str">
        <f>LEFT(Table1[[#All],[تاریخ]],4)</f>
        <v>1399</v>
      </c>
      <c r="M2096" s="13" t="str">
        <f>Table1[سال]&amp;"-"&amp;Table1[ماه]</f>
        <v>1399-فروردین</v>
      </c>
      <c r="N2096" s="9"/>
    </row>
    <row r="2097" spans="1:14" ht="15.75" x14ac:dyDescent="0.25">
      <c r="A2097" s="17" t="str">
        <f>IF(AND(C2097&gt;='گزارش روزانه'!$F$2,C2097&lt;='گزارش روزانه'!$F$4,J2097='گزارش روزانه'!$D$6),MAX($A$1:A2096)+1,"")</f>
        <v/>
      </c>
      <c r="B2097" s="10">
        <v>2096</v>
      </c>
      <c r="C2097" s="10" t="s">
        <v>645</v>
      </c>
      <c r="D2097" s="10" t="s">
        <v>646</v>
      </c>
      <c r="E2097" s="11">
        <v>31414687</v>
      </c>
      <c r="F2097" s="11">
        <v>0</v>
      </c>
      <c r="G2097" s="11">
        <v>-144329283</v>
      </c>
      <c r="H20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97" s="10">
        <f>VALUE(IFERROR(MID(Table1[شرح],11,FIND("سهم",Table1[شرح])-11),0))</f>
        <v>3636</v>
      </c>
      <c r="J2097" s="10" t="str">
        <f>IFERROR(MID(Table1[شرح],FIND("سهم",Table1[شرح])+4,FIND("به نرخ",Table1[شرح])-FIND("سهم",Table1[شرح])-5),"")</f>
        <v>سرمایه گذاری تامین اجتماعی(شستا1)</v>
      </c>
      <c r="K2097" s="10" t="str">
        <f>CHOOSE(MID(Table1[تاریخ],6,2),"فروردین","اردیبهشت","خرداد","تیر","مرداد","شهریور","مهر","آبان","آذر","دی","بهمن","اسفند")</f>
        <v>فروردین</v>
      </c>
      <c r="L2097" s="10" t="str">
        <f>LEFT(Table1[[#All],[تاریخ]],4)</f>
        <v>1399</v>
      </c>
      <c r="M2097" s="13" t="str">
        <f>Table1[سال]&amp;"-"&amp;Table1[ماه]</f>
        <v>1399-فروردین</v>
      </c>
      <c r="N2097" s="9"/>
    </row>
    <row r="2098" spans="1:14" ht="15.75" x14ac:dyDescent="0.25">
      <c r="A2098" s="17" t="str">
        <f>IF(AND(C2098&gt;='گزارش روزانه'!$F$2,C2098&lt;='گزارش روزانه'!$F$4,J2098='گزارش روزانه'!$D$6),MAX($A$1:A2097)+1,"")</f>
        <v/>
      </c>
      <c r="B2098" s="10">
        <v>2097</v>
      </c>
      <c r="C2098" s="10" t="s">
        <v>645</v>
      </c>
      <c r="D2098" s="10" t="s">
        <v>647</v>
      </c>
      <c r="E2098" s="11">
        <v>2620904986</v>
      </c>
      <c r="F2098" s="11">
        <v>0</v>
      </c>
      <c r="G2098" s="11">
        <v>-112914596</v>
      </c>
      <c r="H20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98" s="10">
        <f>VALUE(IFERROR(MID(Table1[شرح],11,FIND("سهم",Table1[شرح])-11),0))</f>
        <v>33390</v>
      </c>
      <c r="J2098" s="10" t="str">
        <f>IFERROR(MID(Table1[شرح],FIND("سهم",Table1[شرح])+4,FIND("به نرخ",Table1[شرح])-FIND("سهم",Table1[شرح])-5),"")</f>
        <v>کلر پارس(کلر1)</v>
      </c>
      <c r="K2098" s="10" t="str">
        <f>CHOOSE(MID(Table1[تاریخ],6,2),"فروردین","اردیبهشت","خرداد","تیر","مرداد","شهریور","مهر","آبان","آذر","دی","بهمن","اسفند")</f>
        <v>فروردین</v>
      </c>
      <c r="L2098" s="10" t="str">
        <f>LEFT(Table1[[#All],[تاریخ]],4)</f>
        <v>1399</v>
      </c>
      <c r="M2098" s="13" t="str">
        <f>Table1[سال]&amp;"-"&amp;Table1[ماه]</f>
        <v>1399-فروردین</v>
      </c>
      <c r="N2098" s="9"/>
    </row>
    <row r="2099" spans="1:14" ht="15.75" x14ac:dyDescent="0.25">
      <c r="A2099" s="17" t="str">
        <f>IF(AND(C2099&gt;='گزارش روزانه'!$F$2,C2099&lt;='گزارش روزانه'!$F$4,J2099='گزارش روزانه'!$D$6),MAX($A$1:A2098)+1,"")</f>
        <v/>
      </c>
      <c r="B2099" s="10">
        <v>2098</v>
      </c>
      <c r="C2099" s="10" t="s">
        <v>645</v>
      </c>
      <c r="D2099" s="10" t="s">
        <v>648</v>
      </c>
      <c r="E2099" s="11">
        <v>739009062</v>
      </c>
      <c r="F2099" s="11">
        <v>0</v>
      </c>
      <c r="G2099" s="11">
        <v>2507990390</v>
      </c>
      <c r="H20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099" s="10">
        <f>VALUE(IFERROR(MID(Table1[شرح],11,FIND("سهم",Table1[شرح])-11),0))</f>
        <v>9415</v>
      </c>
      <c r="J2099" s="10" t="str">
        <f>IFERROR(MID(Table1[شرح],FIND("سهم",Table1[شرح])+4,FIND("به نرخ",Table1[شرح])-FIND("سهم",Table1[شرح])-5),"")</f>
        <v>کلر پارس(کلر1)</v>
      </c>
      <c r="K2099" s="10" t="str">
        <f>CHOOSE(MID(Table1[تاریخ],6,2),"فروردین","اردیبهشت","خرداد","تیر","مرداد","شهریور","مهر","آبان","آذر","دی","بهمن","اسفند")</f>
        <v>فروردین</v>
      </c>
      <c r="L2099" s="10" t="str">
        <f>LEFT(Table1[[#All],[تاریخ]],4)</f>
        <v>1399</v>
      </c>
      <c r="M2099" s="13" t="str">
        <f>Table1[سال]&amp;"-"&amp;Table1[ماه]</f>
        <v>1399-فروردین</v>
      </c>
      <c r="N2099" s="9"/>
    </row>
    <row r="2100" spans="1:14" ht="15.75" x14ac:dyDescent="0.25">
      <c r="A2100" s="17" t="str">
        <f>IF(AND(C2100&gt;='گزارش روزانه'!$F$2,C2100&lt;='گزارش روزانه'!$F$4,J2100='گزارش روزانه'!$D$6),MAX($A$1:A2099)+1,"")</f>
        <v/>
      </c>
      <c r="B2100" s="10">
        <v>2099</v>
      </c>
      <c r="C2100" s="10" t="s">
        <v>645</v>
      </c>
      <c r="D2100" s="10" t="s">
        <v>649</v>
      </c>
      <c r="E2100" s="11">
        <v>12009220</v>
      </c>
      <c r="F2100" s="11">
        <v>0</v>
      </c>
      <c r="G2100" s="11">
        <v>3246999452</v>
      </c>
      <c r="H21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0" s="10">
        <f>VALUE(IFERROR(MID(Table1[شرح],11,FIND("سهم",Table1[شرح])-11),0))</f>
        <v>153</v>
      </c>
      <c r="J2100" s="10" t="str">
        <f>IFERROR(MID(Table1[شرح],FIND("سهم",Table1[شرح])+4,FIND("به نرخ",Table1[شرح])-FIND("سهم",Table1[شرح])-5),"")</f>
        <v>کلر پارس(کلر1)</v>
      </c>
      <c r="K2100" s="10" t="str">
        <f>CHOOSE(MID(Table1[تاریخ],6,2),"فروردین","اردیبهشت","خرداد","تیر","مرداد","شهریور","مهر","آبان","آذر","دی","بهمن","اسفند")</f>
        <v>فروردین</v>
      </c>
      <c r="L2100" s="10" t="str">
        <f>LEFT(Table1[[#All],[تاریخ]],4)</f>
        <v>1399</v>
      </c>
      <c r="M2100" s="13" t="str">
        <f>Table1[سال]&amp;"-"&amp;Table1[ماه]</f>
        <v>1399-فروردین</v>
      </c>
      <c r="N2100" s="9"/>
    </row>
    <row r="2101" spans="1:14" ht="15.75" x14ac:dyDescent="0.25">
      <c r="A2101" s="17" t="str">
        <f>IF(AND(C2101&gt;='گزارش روزانه'!$F$2,C2101&lt;='گزارش روزانه'!$F$4,J2101='گزارش روزانه'!$D$6),MAX($A$1:A2100)+1,"")</f>
        <v/>
      </c>
      <c r="B2101" s="10">
        <v>2100</v>
      </c>
      <c r="C2101" s="10" t="s">
        <v>645</v>
      </c>
      <c r="D2101" s="10" t="s">
        <v>650</v>
      </c>
      <c r="E2101" s="11">
        <v>2982644</v>
      </c>
      <c r="F2101" s="11">
        <v>0</v>
      </c>
      <c r="G2101" s="11">
        <v>3259008672</v>
      </c>
      <c r="H21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1" s="10">
        <f>VALUE(IFERROR(MID(Table1[شرح],11,FIND("سهم",Table1[شرح])-11),0))</f>
        <v>38</v>
      </c>
      <c r="J2101" s="10" t="str">
        <f>IFERROR(MID(Table1[شرح],FIND("سهم",Table1[شرح])+4,FIND("به نرخ",Table1[شرح])-FIND("سهم",Table1[شرح])-5),"")</f>
        <v>کلر پارس(کلر1)</v>
      </c>
      <c r="K2101" s="10" t="str">
        <f>CHOOSE(MID(Table1[تاریخ],6,2),"فروردین","اردیبهشت","خرداد","تیر","مرداد","شهریور","مهر","آبان","آذر","دی","بهمن","اسفند")</f>
        <v>فروردین</v>
      </c>
      <c r="L2101" s="10" t="str">
        <f>LEFT(Table1[[#All],[تاریخ]],4)</f>
        <v>1399</v>
      </c>
      <c r="M2101" s="13" t="str">
        <f>Table1[سال]&amp;"-"&amp;Table1[ماه]</f>
        <v>1399-فروردین</v>
      </c>
      <c r="N2101" s="9"/>
    </row>
    <row r="2102" spans="1:14" ht="15.75" x14ac:dyDescent="0.25">
      <c r="A2102" s="17" t="str">
        <f>IF(AND(C2102&gt;='گزارش روزانه'!$F$2,C2102&lt;='گزارش روزانه'!$F$4,J2102='گزارش روزانه'!$D$6),MAX($A$1:A2101)+1,"")</f>
        <v/>
      </c>
      <c r="B2102" s="10">
        <v>2101</v>
      </c>
      <c r="C2102" s="10" t="s">
        <v>645</v>
      </c>
      <c r="D2102" s="10" t="s">
        <v>651</v>
      </c>
      <c r="E2102" s="11">
        <v>35634302</v>
      </c>
      <c r="F2102" s="11">
        <v>0</v>
      </c>
      <c r="G2102" s="11">
        <v>3261991316</v>
      </c>
      <c r="H21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2" s="10">
        <f>VALUE(IFERROR(MID(Table1[شرح],11,FIND("سهم",Table1[شرح])-11),0))</f>
        <v>454</v>
      </c>
      <c r="J2102" s="10" t="str">
        <f>IFERROR(MID(Table1[شرح],FIND("سهم",Table1[شرح])+4,FIND("به نرخ",Table1[شرح])-FIND("سهم",Table1[شرح])-5),"")</f>
        <v>کلر پارس(کلر1)</v>
      </c>
      <c r="K2102" s="10" t="str">
        <f>CHOOSE(MID(Table1[تاریخ],6,2),"فروردین","اردیبهشت","خرداد","تیر","مرداد","شهریور","مهر","آبان","آذر","دی","بهمن","اسفند")</f>
        <v>فروردین</v>
      </c>
      <c r="L2102" s="10" t="str">
        <f>LEFT(Table1[[#All],[تاریخ]],4)</f>
        <v>1399</v>
      </c>
      <c r="M2102" s="13" t="str">
        <f>Table1[سال]&amp;"-"&amp;Table1[ماه]</f>
        <v>1399-فروردین</v>
      </c>
      <c r="N2102" s="9"/>
    </row>
    <row r="2103" spans="1:14" ht="15.75" x14ac:dyDescent="0.25">
      <c r="A2103" s="17" t="str">
        <f>IF(AND(C2103&gt;='گزارش روزانه'!$F$2,C2103&lt;='گزارش روزانه'!$F$4,J2103='گزارش روزانه'!$D$6),MAX($A$1:A2102)+1,"")</f>
        <v/>
      </c>
      <c r="B2103" s="10">
        <v>2102</v>
      </c>
      <c r="C2103" s="10" t="s">
        <v>645</v>
      </c>
      <c r="D2103" s="10" t="s">
        <v>652</v>
      </c>
      <c r="E2103" s="11">
        <v>3061057</v>
      </c>
      <c r="F2103" s="11">
        <v>0</v>
      </c>
      <c r="G2103" s="11">
        <v>3297625618</v>
      </c>
      <c r="H21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3" s="10">
        <f>VALUE(IFERROR(MID(Table1[شرح],11,FIND("سهم",Table1[شرح])-11),0))</f>
        <v>39</v>
      </c>
      <c r="J2103" s="10" t="str">
        <f>IFERROR(MID(Table1[شرح],FIND("سهم",Table1[شرح])+4,FIND("به نرخ",Table1[شرح])-FIND("سهم",Table1[شرح])-5),"")</f>
        <v>کلر پارس(کلر1)</v>
      </c>
      <c r="K2103" s="10" t="str">
        <f>CHOOSE(MID(Table1[تاریخ],6,2),"فروردین","اردیبهشت","خرداد","تیر","مرداد","شهریور","مهر","آبان","آذر","دی","بهمن","اسفند")</f>
        <v>فروردین</v>
      </c>
      <c r="L2103" s="10" t="str">
        <f>LEFT(Table1[[#All],[تاریخ]],4)</f>
        <v>1399</v>
      </c>
      <c r="M2103" s="13" t="str">
        <f>Table1[سال]&amp;"-"&amp;Table1[ماه]</f>
        <v>1399-فروردین</v>
      </c>
      <c r="N2103" s="9"/>
    </row>
    <row r="2104" spans="1:14" ht="15.75" x14ac:dyDescent="0.25">
      <c r="A2104" s="17" t="str">
        <f>IF(AND(C2104&gt;='گزارش روزانه'!$F$2,C2104&lt;='گزارش روزانه'!$F$4,J2104='گزارش روزانه'!$D$6),MAX($A$1:A2103)+1,"")</f>
        <v/>
      </c>
      <c r="B2104" s="10">
        <v>2103</v>
      </c>
      <c r="C2104" s="10" t="s">
        <v>645</v>
      </c>
      <c r="D2104" s="10" t="s">
        <v>653</v>
      </c>
      <c r="E2104" s="11">
        <v>4159684</v>
      </c>
      <c r="F2104" s="11">
        <v>0</v>
      </c>
      <c r="G2104" s="11">
        <v>3300686675</v>
      </c>
      <c r="H21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4" s="10">
        <f>VALUE(IFERROR(MID(Table1[شرح],11,FIND("سهم",Table1[شرح])-11),0))</f>
        <v>53</v>
      </c>
      <c r="J2104" s="10" t="str">
        <f>IFERROR(MID(Table1[شرح],FIND("سهم",Table1[شرح])+4,FIND("به نرخ",Table1[شرح])-FIND("سهم",Table1[شرح])-5),"")</f>
        <v>کلر پارس(کلر1)</v>
      </c>
      <c r="K2104" s="10" t="str">
        <f>CHOOSE(MID(Table1[تاریخ],6,2),"فروردین","اردیبهشت","خرداد","تیر","مرداد","شهریور","مهر","آبان","آذر","دی","بهمن","اسفند")</f>
        <v>فروردین</v>
      </c>
      <c r="L2104" s="10" t="str">
        <f>LEFT(Table1[[#All],[تاریخ]],4)</f>
        <v>1399</v>
      </c>
      <c r="M2104" s="13" t="str">
        <f>Table1[سال]&amp;"-"&amp;Table1[ماه]</f>
        <v>1399-فروردین</v>
      </c>
      <c r="N2104" s="9"/>
    </row>
    <row r="2105" spans="1:14" ht="15.75" x14ac:dyDescent="0.25">
      <c r="A2105" s="17" t="str">
        <f>IF(AND(C2105&gt;='گزارش روزانه'!$F$2,C2105&lt;='گزارش روزانه'!$F$4,J2105='گزارش روزانه'!$D$6),MAX($A$1:A2104)+1,"")</f>
        <v/>
      </c>
      <c r="B2105" s="10">
        <v>2104</v>
      </c>
      <c r="C2105" s="10" t="s">
        <v>645</v>
      </c>
      <c r="D2105" s="10" t="s">
        <v>654</v>
      </c>
      <c r="E2105" s="11">
        <v>862263964</v>
      </c>
      <c r="F2105" s="11">
        <v>0</v>
      </c>
      <c r="G2105" s="11">
        <v>3304846359</v>
      </c>
      <c r="H21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5" s="10">
        <f>VALUE(IFERROR(MID(Table1[شرح],11,FIND("سهم",Table1[شرح])-11),0))</f>
        <v>11004</v>
      </c>
      <c r="J2105" s="10" t="str">
        <f>IFERROR(MID(Table1[شرح],FIND("سهم",Table1[شرح])+4,FIND("به نرخ",Table1[شرح])-FIND("سهم",Table1[شرح])-5),"")</f>
        <v>کلر پارس(کلر1)</v>
      </c>
      <c r="K2105" s="10" t="str">
        <f>CHOOSE(MID(Table1[تاریخ],6,2),"فروردین","اردیبهشت","خرداد","تیر","مرداد","شهریور","مهر","آبان","آذر","دی","بهمن","اسفند")</f>
        <v>فروردین</v>
      </c>
      <c r="L2105" s="10" t="str">
        <f>LEFT(Table1[[#All],[تاریخ]],4)</f>
        <v>1399</v>
      </c>
      <c r="M2105" s="13" t="str">
        <f>Table1[سال]&amp;"-"&amp;Table1[ماه]</f>
        <v>1399-فروردین</v>
      </c>
      <c r="N2105" s="9"/>
    </row>
    <row r="2106" spans="1:14" ht="15.75" x14ac:dyDescent="0.25">
      <c r="A2106" s="17" t="str">
        <f>IF(AND(C2106&gt;='گزارش روزانه'!$F$2,C2106&lt;='گزارش روزانه'!$F$4,J2106='گزارش روزانه'!$D$6),MAX($A$1:A2105)+1,"")</f>
        <v/>
      </c>
      <c r="B2106" s="10">
        <v>2105</v>
      </c>
      <c r="C2106" s="10" t="s">
        <v>645</v>
      </c>
      <c r="D2106" s="10" t="s">
        <v>655</v>
      </c>
      <c r="E2106" s="11">
        <v>391789</v>
      </c>
      <c r="F2106" s="11">
        <v>0</v>
      </c>
      <c r="G2106" s="11">
        <v>4167110323</v>
      </c>
      <c r="H21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6" s="10">
        <f>VALUE(IFERROR(MID(Table1[شرح],11,FIND("سهم",Table1[شرح])-11),0))</f>
        <v>5</v>
      </c>
      <c r="J2106" s="10" t="str">
        <f>IFERROR(MID(Table1[شرح],FIND("سهم",Table1[شرح])+4,FIND("به نرخ",Table1[شرح])-FIND("سهم",Table1[شرح])-5),"")</f>
        <v>کلر پارس(کلر1)</v>
      </c>
      <c r="K2106" s="10" t="str">
        <f>CHOOSE(MID(Table1[تاریخ],6,2),"فروردین","اردیبهشت","خرداد","تیر","مرداد","شهریور","مهر","آبان","آذر","دی","بهمن","اسفند")</f>
        <v>فروردین</v>
      </c>
      <c r="L2106" s="10" t="str">
        <f>LEFT(Table1[[#All],[تاریخ]],4)</f>
        <v>1399</v>
      </c>
      <c r="M2106" s="13" t="str">
        <f>Table1[سال]&amp;"-"&amp;Table1[ماه]</f>
        <v>1399-فروردین</v>
      </c>
      <c r="N2106" s="9"/>
    </row>
    <row r="2107" spans="1:14" ht="15.75" x14ac:dyDescent="0.25">
      <c r="A2107" s="17" t="str">
        <f>IF(AND(C2107&gt;='گزارش روزانه'!$F$2,C2107&lt;='گزارش روزانه'!$F$4,J2107='گزارش روزانه'!$D$6),MAX($A$1:A2106)+1,"")</f>
        <v/>
      </c>
      <c r="B2107" s="10">
        <v>2106</v>
      </c>
      <c r="C2107" s="10" t="s">
        <v>645</v>
      </c>
      <c r="D2107" s="10" t="s">
        <v>656</v>
      </c>
      <c r="E2107" s="11">
        <v>652682041</v>
      </c>
      <c r="F2107" s="11">
        <v>0</v>
      </c>
      <c r="G2107" s="11">
        <v>4167502112</v>
      </c>
      <c r="H21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7" s="10">
        <f>VALUE(IFERROR(MID(Table1[شرح],11,FIND("سهم",Table1[شرح])-11),0))</f>
        <v>8375</v>
      </c>
      <c r="J2107" s="10" t="str">
        <f>IFERROR(MID(Table1[شرح],FIND("سهم",Table1[شرح])+4,FIND("به نرخ",Table1[شرح])-FIND("سهم",Table1[شرح])-5),"")</f>
        <v>کلر پارس(کلر1)</v>
      </c>
      <c r="K2107" s="10" t="str">
        <f>CHOOSE(MID(Table1[تاریخ],6,2),"فروردین","اردیبهشت","خرداد","تیر","مرداد","شهریور","مهر","آبان","آذر","دی","بهمن","اسفند")</f>
        <v>فروردین</v>
      </c>
      <c r="L2107" s="10" t="str">
        <f>LEFT(Table1[[#All],[تاریخ]],4)</f>
        <v>1399</v>
      </c>
      <c r="M2107" s="13" t="str">
        <f>Table1[سال]&amp;"-"&amp;Table1[ماه]</f>
        <v>1399-فروردین</v>
      </c>
      <c r="N2107" s="9"/>
    </row>
    <row r="2108" spans="1:14" ht="15.75" x14ac:dyDescent="0.25">
      <c r="A2108" s="17" t="str">
        <f>IF(AND(C2108&gt;='گزارش روزانه'!$F$2,C2108&lt;='گزارش روزانه'!$F$4,J2108='گزارش روزانه'!$D$6),MAX($A$1:A2107)+1,"")</f>
        <v/>
      </c>
      <c r="B2108" s="10">
        <v>2107</v>
      </c>
      <c r="C2108" s="10" t="s">
        <v>645</v>
      </c>
      <c r="D2108" s="10" t="s">
        <v>657</v>
      </c>
      <c r="E2108" s="11">
        <v>2961382</v>
      </c>
      <c r="F2108" s="11">
        <v>0</v>
      </c>
      <c r="G2108" s="11">
        <v>4820184153</v>
      </c>
      <c r="H21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8" s="10">
        <f>VALUE(IFERROR(MID(Table1[شرح],11,FIND("سهم",Table1[شرح])-11),0))</f>
        <v>38</v>
      </c>
      <c r="J2108" s="10" t="str">
        <f>IFERROR(MID(Table1[شرح],FIND("سهم",Table1[شرح])+4,FIND("به نرخ",Table1[شرح])-FIND("سهم",Table1[شرح])-5),"")</f>
        <v>کلر پارس(کلر1)</v>
      </c>
      <c r="K2108" s="10" t="str">
        <f>CHOOSE(MID(Table1[تاریخ],6,2),"فروردین","اردیبهشت","خرداد","تیر","مرداد","شهریور","مهر","آبان","آذر","دی","بهمن","اسفند")</f>
        <v>فروردین</v>
      </c>
      <c r="L2108" s="10" t="str">
        <f>LEFT(Table1[[#All],[تاریخ]],4)</f>
        <v>1399</v>
      </c>
      <c r="M2108" s="13" t="str">
        <f>Table1[سال]&amp;"-"&amp;Table1[ماه]</f>
        <v>1399-فروردین</v>
      </c>
      <c r="N2108" s="9"/>
    </row>
    <row r="2109" spans="1:14" ht="15.75" x14ac:dyDescent="0.25">
      <c r="A2109" s="17" t="str">
        <f>IF(AND(C2109&gt;='گزارش روزانه'!$F$2,C2109&lt;='گزارش روزانه'!$F$4,J2109='گزارش روزانه'!$D$6),MAX($A$1:A2108)+1,"")</f>
        <v/>
      </c>
      <c r="B2109" s="10">
        <v>2108</v>
      </c>
      <c r="C2109" s="10" t="s">
        <v>645</v>
      </c>
      <c r="D2109" s="10" t="s">
        <v>658</v>
      </c>
      <c r="E2109" s="11">
        <v>567969446</v>
      </c>
      <c r="F2109" s="11">
        <v>0</v>
      </c>
      <c r="G2109" s="11">
        <v>4823145535</v>
      </c>
      <c r="H21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09" s="10">
        <f>VALUE(IFERROR(MID(Table1[شرح],11,FIND("سهم",Table1[شرح])-11),0))</f>
        <v>7304</v>
      </c>
      <c r="J2109" s="10" t="str">
        <f>IFERROR(MID(Table1[شرح],FIND("سهم",Table1[شرح])+4,FIND("به نرخ",Table1[شرح])-FIND("سهم",Table1[شرح])-5),"")</f>
        <v>کلر پارس(کلر1)</v>
      </c>
      <c r="K2109" s="10" t="str">
        <f>CHOOSE(MID(Table1[تاریخ],6,2),"فروردین","اردیبهشت","خرداد","تیر","مرداد","شهریور","مهر","آبان","آذر","دی","بهمن","اسفند")</f>
        <v>فروردین</v>
      </c>
      <c r="L2109" s="10" t="str">
        <f>LEFT(Table1[[#All],[تاریخ]],4)</f>
        <v>1399</v>
      </c>
      <c r="M2109" s="13" t="str">
        <f>Table1[سال]&amp;"-"&amp;Table1[ماه]</f>
        <v>1399-فروردین</v>
      </c>
      <c r="N2109" s="9"/>
    </row>
    <row r="2110" spans="1:14" ht="15.75" x14ac:dyDescent="0.25">
      <c r="A2110" s="17" t="str">
        <f>IF(AND(C2110&gt;='گزارش روزانه'!$F$2,C2110&lt;='گزارش روزانه'!$F$4,J2110='گزارش روزانه'!$D$6),MAX($A$1:A2109)+1,"")</f>
        <v/>
      </c>
      <c r="B2110" s="10">
        <v>2109</v>
      </c>
      <c r="C2110" s="10" t="s">
        <v>645</v>
      </c>
      <c r="D2110" s="10" t="s">
        <v>659</v>
      </c>
      <c r="E2110" s="11">
        <v>1785968</v>
      </c>
      <c r="F2110" s="11">
        <v>0</v>
      </c>
      <c r="G2110" s="11">
        <v>5391114981</v>
      </c>
      <c r="H21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0" s="10">
        <f>VALUE(IFERROR(MID(Table1[شرح],11,FIND("سهم",Table1[شرح])-11),0))</f>
        <v>23</v>
      </c>
      <c r="J2110" s="10" t="str">
        <f>IFERROR(MID(Table1[شرح],FIND("سهم",Table1[شرح])+4,FIND("به نرخ",Table1[شرح])-FIND("سهم",Table1[شرح])-5),"")</f>
        <v>کلر پارس(کلر1)</v>
      </c>
      <c r="K2110" s="10" t="str">
        <f>CHOOSE(MID(Table1[تاریخ],6,2),"فروردین","اردیبهشت","خرداد","تیر","مرداد","شهریور","مهر","آبان","آذر","دی","بهمن","اسفند")</f>
        <v>فروردین</v>
      </c>
      <c r="L2110" s="10" t="str">
        <f>LEFT(Table1[[#All],[تاریخ]],4)</f>
        <v>1399</v>
      </c>
      <c r="M2110" s="13" t="str">
        <f>Table1[سال]&amp;"-"&amp;Table1[ماه]</f>
        <v>1399-فروردین</v>
      </c>
      <c r="N2110" s="9"/>
    </row>
    <row r="2111" spans="1:14" ht="15.75" x14ac:dyDescent="0.25">
      <c r="A2111" s="17" t="str">
        <f>IF(AND(C2111&gt;='گزارش روزانه'!$F$2,C2111&lt;='گزارش روزانه'!$F$4,J2111='گزارش روزانه'!$D$6),MAX($A$1:A2110)+1,"")</f>
        <v/>
      </c>
      <c r="B2111" s="10">
        <v>2110</v>
      </c>
      <c r="C2111" s="10" t="s">
        <v>645</v>
      </c>
      <c r="D2111" s="10" t="s">
        <v>660</v>
      </c>
      <c r="E2111" s="11">
        <v>203247922</v>
      </c>
      <c r="F2111" s="11">
        <v>0</v>
      </c>
      <c r="G2111" s="11">
        <v>5392900949</v>
      </c>
      <c r="H21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1" s="10">
        <f>VALUE(IFERROR(MID(Table1[شرح],11,FIND("سهم",Table1[شرح])-11),0))</f>
        <v>2618</v>
      </c>
      <c r="J2111" s="10" t="str">
        <f>IFERROR(MID(Table1[شرح],FIND("سهم",Table1[شرح])+4,FIND("به نرخ",Table1[شرح])-FIND("سهم",Table1[شرح])-5),"")</f>
        <v>کلر پارس(کلر1)</v>
      </c>
      <c r="K2111" s="10" t="str">
        <f>CHOOSE(MID(Table1[تاریخ],6,2),"فروردین","اردیبهشت","خرداد","تیر","مرداد","شهریور","مهر","آبان","آذر","دی","بهمن","اسفند")</f>
        <v>فروردین</v>
      </c>
      <c r="L2111" s="10" t="str">
        <f>LEFT(Table1[[#All],[تاریخ]],4)</f>
        <v>1399</v>
      </c>
      <c r="M2111" s="13" t="str">
        <f>Table1[سال]&amp;"-"&amp;Table1[ماه]</f>
        <v>1399-فروردین</v>
      </c>
      <c r="N2111" s="9"/>
    </row>
    <row r="2112" spans="1:14" ht="15.75" x14ac:dyDescent="0.25">
      <c r="A2112" s="17" t="str">
        <f>IF(AND(C2112&gt;='گزارش روزانه'!$F$2,C2112&lt;='گزارش روزانه'!$F$4,J2112='گزارش روزانه'!$D$6),MAX($A$1:A2111)+1,"")</f>
        <v/>
      </c>
      <c r="B2112" s="10">
        <v>2111</v>
      </c>
      <c r="C2112" s="10" t="s">
        <v>645</v>
      </c>
      <c r="D2112" s="10" t="s">
        <v>661</v>
      </c>
      <c r="E2112" s="11">
        <v>5276641</v>
      </c>
      <c r="F2112" s="11">
        <v>0</v>
      </c>
      <c r="G2112" s="11">
        <v>5596148871</v>
      </c>
      <c r="H21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2" s="10">
        <f>VALUE(IFERROR(MID(Table1[شرح],11,FIND("سهم",Table1[شرح])-11),0))</f>
        <v>68</v>
      </c>
      <c r="J2112" s="10" t="str">
        <f>IFERROR(MID(Table1[شرح],FIND("سهم",Table1[شرح])+4,FIND("به نرخ",Table1[شرح])-FIND("سهم",Table1[شرح])-5),"")</f>
        <v>کلر پارس(کلر1)</v>
      </c>
      <c r="K2112" s="10" t="str">
        <f>CHOOSE(MID(Table1[تاریخ],6,2),"فروردین","اردیبهشت","خرداد","تیر","مرداد","شهریور","مهر","آبان","آذر","دی","بهمن","اسفند")</f>
        <v>فروردین</v>
      </c>
      <c r="L2112" s="10" t="str">
        <f>LEFT(Table1[[#All],[تاریخ]],4)</f>
        <v>1399</v>
      </c>
      <c r="M2112" s="13" t="str">
        <f>Table1[سال]&amp;"-"&amp;Table1[ماه]</f>
        <v>1399-فروردین</v>
      </c>
      <c r="N2112" s="9"/>
    </row>
    <row r="2113" spans="1:14" ht="15.75" x14ac:dyDescent="0.25">
      <c r="A2113" s="17" t="str">
        <f>IF(AND(C2113&gt;='گزارش روزانه'!$F$2,C2113&lt;='گزارش روزانه'!$F$4,J2113='گزارش روزانه'!$D$6),MAX($A$1:A2112)+1,"")</f>
        <v/>
      </c>
      <c r="B2113" s="10">
        <v>2112</v>
      </c>
      <c r="C2113" s="10" t="s">
        <v>645</v>
      </c>
      <c r="D2113" s="10" t="s">
        <v>662</v>
      </c>
      <c r="E2113" s="11">
        <v>208455773</v>
      </c>
      <c r="F2113" s="11">
        <v>0</v>
      </c>
      <c r="G2113" s="11">
        <v>5601425512</v>
      </c>
      <c r="H21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3" s="10">
        <f>VALUE(IFERROR(MID(Table1[شرح],11,FIND("سهم",Table1[شرح])-11),0))</f>
        <v>2696</v>
      </c>
      <c r="J2113" s="10" t="str">
        <f>IFERROR(MID(Table1[شرح],FIND("سهم",Table1[شرح])+4,FIND("به نرخ",Table1[شرح])-FIND("سهم",Table1[شرح])-5),"")</f>
        <v>کلر پارس(کلر1)</v>
      </c>
      <c r="K2113" s="10" t="str">
        <f>CHOOSE(MID(Table1[تاریخ],6,2),"فروردین","اردیبهشت","خرداد","تیر","مرداد","شهریور","مهر","آبان","آذر","دی","بهمن","اسفند")</f>
        <v>فروردین</v>
      </c>
      <c r="L2113" s="10" t="str">
        <f>LEFT(Table1[[#All],[تاریخ]],4)</f>
        <v>1399</v>
      </c>
      <c r="M2113" s="13" t="str">
        <f>Table1[سال]&amp;"-"&amp;Table1[ماه]</f>
        <v>1399-فروردین</v>
      </c>
      <c r="N2113" s="9"/>
    </row>
    <row r="2114" spans="1:14" ht="15.75" x14ac:dyDescent="0.25">
      <c r="A2114" s="17" t="str">
        <f>IF(AND(C2114&gt;='گزارش روزانه'!$F$2,C2114&lt;='گزارش روزانه'!$F$4,J2114='گزارش روزانه'!$D$6),MAX($A$1:A2113)+1,"")</f>
        <v/>
      </c>
      <c r="B2114" s="10">
        <v>2113</v>
      </c>
      <c r="C2114" s="10" t="s">
        <v>645</v>
      </c>
      <c r="D2114" s="10" t="s">
        <v>663</v>
      </c>
      <c r="E2114" s="11">
        <v>929075356</v>
      </c>
      <c r="F2114" s="11">
        <v>0</v>
      </c>
      <c r="G2114" s="11">
        <v>5809881285</v>
      </c>
      <c r="H21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4" s="10">
        <f>VALUE(IFERROR(MID(Table1[شرح],11,FIND("سهم",Table1[شرح])-11),0))</f>
        <v>12048</v>
      </c>
      <c r="J2114" s="10" t="str">
        <f>IFERROR(MID(Table1[شرح],FIND("سهم",Table1[شرح])+4,FIND("به نرخ",Table1[شرح])-FIND("سهم",Table1[شرح])-5),"")</f>
        <v>کلر پارس(کلر1)</v>
      </c>
      <c r="K2114" s="10" t="str">
        <f>CHOOSE(MID(Table1[تاریخ],6,2),"فروردین","اردیبهشت","خرداد","تیر","مرداد","شهریور","مهر","آبان","آذر","دی","بهمن","اسفند")</f>
        <v>فروردین</v>
      </c>
      <c r="L2114" s="10" t="str">
        <f>LEFT(Table1[[#All],[تاریخ]],4)</f>
        <v>1399</v>
      </c>
      <c r="M2114" s="13" t="str">
        <f>Table1[سال]&amp;"-"&amp;Table1[ماه]</f>
        <v>1399-فروردین</v>
      </c>
      <c r="N2114" s="9"/>
    </row>
    <row r="2115" spans="1:14" ht="15.75" x14ac:dyDescent="0.25">
      <c r="A2115" s="17" t="str">
        <f>IF(AND(C2115&gt;='گزارش روزانه'!$F$2,C2115&lt;='گزارش روزانه'!$F$4,J2115='گزارش روزانه'!$D$6),MAX($A$1:A2114)+1,"")</f>
        <v/>
      </c>
      <c r="B2115" s="10">
        <v>2114</v>
      </c>
      <c r="C2115" s="10" t="s">
        <v>645</v>
      </c>
      <c r="D2115" s="10" t="s">
        <v>664</v>
      </c>
      <c r="E2115" s="11">
        <v>11249030</v>
      </c>
      <c r="F2115" s="11">
        <v>0</v>
      </c>
      <c r="G2115" s="11">
        <v>6738956641</v>
      </c>
      <c r="H21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5" s="10">
        <f>VALUE(IFERROR(MID(Table1[شرح],11,FIND("سهم",Table1[شرح])-11),0))</f>
        <v>146</v>
      </c>
      <c r="J2115" s="10" t="str">
        <f>IFERROR(MID(Table1[شرح],FIND("سهم",Table1[شرح])+4,FIND("به نرخ",Table1[شرح])-FIND("سهم",Table1[شرح])-5),"")</f>
        <v>کلر پارس(کلر1)</v>
      </c>
      <c r="K2115" s="10" t="str">
        <f>CHOOSE(MID(Table1[تاریخ],6,2),"فروردین","اردیبهشت","خرداد","تیر","مرداد","شهریور","مهر","آبان","آذر","دی","بهمن","اسفند")</f>
        <v>فروردین</v>
      </c>
      <c r="L2115" s="10" t="str">
        <f>LEFT(Table1[[#All],[تاریخ]],4)</f>
        <v>1399</v>
      </c>
      <c r="M2115" s="13" t="str">
        <f>Table1[سال]&amp;"-"&amp;Table1[ماه]</f>
        <v>1399-فروردین</v>
      </c>
      <c r="N2115" s="9"/>
    </row>
    <row r="2116" spans="1:14" ht="15.75" x14ac:dyDescent="0.25">
      <c r="A2116" s="17" t="str">
        <f>IF(AND(C2116&gt;='گزارش روزانه'!$F$2,C2116&lt;='گزارش روزانه'!$F$4,J2116='گزارش روزانه'!$D$6),MAX($A$1:A2115)+1,"")</f>
        <v/>
      </c>
      <c r="B2116" s="10">
        <v>2115</v>
      </c>
      <c r="C2116" s="10" t="s">
        <v>645</v>
      </c>
      <c r="D2116" s="10" t="s">
        <v>665</v>
      </c>
      <c r="E2116" s="11">
        <v>2618715</v>
      </c>
      <c r="F2116" s="11">
        <v>0</v>
      </c>
      <c r="G2116" s="11">
        <v>6750205671</v>
      </c>
      <c r="H21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6" s="10">
        <f>VALUE(IFERROR(MID(Table1[شرح],11,FIND("سهم",Table1[شرح])-11),0))</f>
        <v>34</v>
      </c>
      <c r="J2116" s="10" t="str">
        <f>IFERROR(MID(Table1[شرح],FIND("سهم",Table1[شرح])+4,FIND("به نرخ",Table1[شرح])-FIND("سهم",Table1[شرح])-5),"")</f>
        <v>کلر پارس(کلر1)</v>
      </c>
      <c r="K2116" s="10" t="str">
        <f>CHOOSE(MID(Table1[تاریخ],6,2),"فروردین","اردیبهشت","خرداد","تیر","مرداد","شهریور","مهر","آبان","آذر","دی","بهمن","اسفند")</f>
        <v>فروردین</v>
      </c>
      <c r="L2116" s="10" t="str">
        <f>LEFT(Table1[[#All],[تاریخ]],4)</f>
        <v>1399</v>
      </c>
      <c r="M2116" s="13" t="str">
        <f>Table1[سال]&amp;"-"&amp;Table1[ماه]</f>
        <v>1399-فروردین</v>
      </c>
      <c r="N2116" s="9"/>
    </row>
    <row r="2117" spans="1:14" ht="15.75" x14ac:dyDescent="0.25">
      <c r="A2117" s="17" t="str">
        <f>IF(AND(C2117&gt;='گزارش روزانه'!$F$2,C2117&lt;='گزارش روزانه'!$F$4,J2117='گزارش روزانه'!$D$6),MAX($A$1:A2116)+1,"")</f>
        <v/>
      </c>
      <c r="B2117" s="10">
        <v>2116</v>
      </c>
      <c r="C2117" s="10" t="s">
        <v>645</v>
      </c>
      <c r="D2117" s="10" t="s">
        <v>666</v>
      </c>
      <c r="E2117" s="11">
        <v>2233085</v>
      </c>
      <c r="F2117" s="11">
        <v>0</v>
      </c>
      <c r="G2117" s="11">
        <v>6752824386</v>
      </c>
      <c r="H21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7" s="10">
        <f>VALUE(IFERROR(MID(Table1[شرح],11,FIND("سهم",Table1[شرح])-11),0))</f>
        <v>29</v>
      </c>
      <c r="J2117" s="10" t="str">
        <f>IFERROR(MID(Table1[شرح],FIND("سهم",Table1[شرح])+4,FIND("به نرخ",Table1[شرح])-FIND("سهم",Table1[شرح])-5),"")</f>
        <v>کلر پارس(کلر1)</v>
      </c>
      <c r="K2117" s="10" t="str">
        <f>CHOOSE(MID(Table1[تاریخ],6,2),"فروردین","اردیبهشت","خرداد","تیر","مرداد","شهریور","مهر","آبان","آذر","دی","بهمن","اسفند")</f>
        <v>فروردین</v>
      </c>
      <c r="L2117" s="10" t="str">
        <f>LEFT(Table1[[#All],[تاریخ]],4)</f>
        <v>1399</v>
      </c>
      <c r="M2117" s="13" t="str">
        <f>Table1[سال]&amp;"-"&amp;Table1[ماه]</f>
        <v>1399-فروردین</v>
      </c>
      <c r="N2117" s="9"/>
    </row>
    <row r="2118" spans="1:14" ht="15.75" x14ac:dyDescent="0.25">
      <c r="A2118" s="17" t="str">
        <f>IF(AND(C2118&gt;='گزارش روزانه'!$F$2,C2118&lt;='گزارش روزانه'!$F$4,J2118='گزارش روزانه'!$D$6),MAX($A$1:A2117)+1,"")</f>
        <v/>
      </c>
      <c r="B2118" s="10">
        <v>2117</v>
      </c>
      <c r="C2118" s="10" t="s">
        <v>645</v>
      </c>
      <c r="D2118" s="10" t="s">
        <v>667</v>
      </c>
      <c r="E2118" s="11">
        <v>16202168</v>
      </c>
      <c r="F2118" s="11">
        <v>0</v>
      </c>
      <c r="G2118" s="11">
        <v>6755057471</v>
      </c>
      <c r="H21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8" s="10">
        <f>VALUE(IFERROR(MID(Table1[شرح],11,FIND("سهم",Table1[شرح])-11),0))</f>
        <v>212</v>
      </c>
      <c r="J2118" s="10" t="str">
        <f>IFERROR(MID(Table1[شرح],FIND("سهم",Table1[شرح])+4,FIND("به نرخ",Table1[شرح])-FIND("سهم",Table1[شرح])-5),"")</f>
        <v>کلر پارس(کلر1)</v>
      </c>
      <c r="K2118" s="10" t="str">
        <f>CHOOSE(MID(Table1[تاریخ],6,2),"فروردین","اردیبهشت","خرداد","تیر","مرداد","شهریور","مهر","آبان","آذر","دی","بهمن","اسفند")</f>
        <v>فروردین</v>
      </c>
      <c r="L2118" s="10" t="str">
        <f>LEFT(Table1[[#All],[تاریخ]],4)</f>
        <v>1399</v>
      </c>
      <c r="M2118" s="13" t="str">
        <f>Table1[سال]&amp;"-"&amp;Table1[ماه]</f>
        <v>1399-فروردین</v>
      </c>
      <c r="N2118" s="9"/>
    </row>
    <row r="2119" spans="1:14" ht="15.75" x14ac:dyDescent="0.25">
      <c r="A2119" s="17" t="str">
        <f>IF(AND(C2119&gt;='گزارش روزانه'!$F$2,C2119&lt;='گزارش روزانه'!$F$4,J2119='گزارش روزانه'!$D$6),MAX($A$1:A2118)+1,"")</f>
        <v/>
      </c>
      <c r="B2119" s="10">
        <v>2118</v>
      </c>
      <c r="C2119" s="10" t="s">
        <v>645</v>
      </c>
      <c r="D2119" s="10" t="s">
        <v>668</v>
      </c>
      <c r="E2119" s="11">
        <v>811610604</v>
      </c>
      <c r="F2119" s="11">
        <v>0</v>
      </c>
      <c r="G2119" s="11">
        <v>6771259639</v>
      </c>
      <c r="H21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19" s="10">
        <f>VALUE(IFERROR(MID(Table1[شرح],11,FIND("سهم",Table1[شرح])-11),0))</f>
        <v>10623</v>
      </c>
      <c r="J2119" s="10" t="str">
        <f>IFERROR(MID(Table1[شرح],FIND("سهم",Table1[شرح])+4,FIND("به نرخ",Table1[شرح])-FIND("سهم",Table1[شرح])-5),"")</f>
        <v>کلر پارس(کلر1)</v>
      </c>
      <c r="K2119" s="10" t="str">
        <f>CHOOSE(MID(Table1[تاریخ],6,2),"فروردین","اردیبهشت","خرداد","تیر","مرداد","شهریور","مهر","آبان","آذر","دی","بهمن","اسفند")</f>
        <v>فروردین</v>
      </c>
      <c r="L2119" s="10" t="str">
        <f>LEFT(Table1[[#All],[تاریخ]],4)</f>
        <v>1399</v>
      </c>
      <c r="M2119" s="13" t="str">
        <f>Table1[سال]&amp;"-"&amp;Table1[ماه]</f>
        <v>1399-فروردین</v>
      </c>
      <c r="N2119" s="9"/>
    </row>
    <row r="2120" spans="1:14" ht="15.75" x14ac:dyDescent="0.25">
      <c r="A2120" s="17" t="str">
        <f>IF(AND(C2120&gt;='گزارش روزانه'!$F$2,C2120&lt;='گزارش روزانه'!$F$4,J2120='گزارش روزانه'!$D$6),MAX($A$1:A2119)+1,"")</f>
        <v/>
      </c>
      <c r="B2120" s="10">
        <v>2119</v>
      </c>
      <c r="C2120" s="10" t="s">
        <v>645</v>
      </c>
      <c r="D2120" s="10" t="s">
        <v>669</v>
      </c>
      <c r="E2120" s="11">
        <v>2903015</v>
      </c>
      <c r="F2120" s="11">
        <v>0</v>
      </c>
      <c r="G2120" s="11">
        <v>7582870243</v>
      </c>
      <c r="H21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0" s="10">
        <f>VALUE(IFERROR(MID(Table1[شرح],11,FIND("سهم",Table1[شرح])-11),0))</f>
        <v>38</v>
      </c>
      <c r="J2120" s="10" t="str">
        <f>IFERROR(MID(Table1[شرح],FIND("سهم",Table1[شرح])+4,FIND("به نرخ",Table1[شرح])-FIND("سهم",Table1[شرح])-5),"")</f>
        <v>کلر پارس(کلر1)</v>
      </c>
      <c r="K2120" s="10" t="str">
        <f>CHOOSE(MID(Table1[تاریخ],6,2),"فروردین","اردیبهشت","خرداد","تیر","مرداد","شهریور","مهر","آبان","آذر","دی","بهمن","اسفند")</f>
        <v>فروردین</v>
      </c>
      <c r="L2120" s="10" t="str">
        <f>LEFT(Table1[[#All],[تاریخ]],4)</f>
        <v>1399</v>
      </c>
      <c r="M2120" s="13" t="str">
        <f>Table1[سال]&amp;"-"&amp;Table1[ماه]</f>
        <v>1399-فروردین</v>
      </c>
      <c r="N2120" s="9"/>
    </row>
    <row r="2121" spans="1:14" ht="15.75" x14ac:dyDescent="0.25">
      <c r="A2121" s="17" t="str">
        <f>IF(AND(C2121&gt;='گزارش روزانه'!$F$2,C2121&lt;='گزارش روزانه'!$F$4,J2121='گزارش روزانه'!$D$6),MAX($A$1:A2120)+1,"")</f>
        <v/>
      </c>
      <c r="B2121" s="10">
        <v>2120</v>
      </c>
      <c r="C2121" s="10" t="s">
        <v>645</v>
      </c>
      <c r="D2121" s="10" t="s">
        <v>670</v>
      </c>
      <c r="E2121" s="11">
        <v>229091</v>
      </c>
      <c r="F2121" s="11">
        <v>0</v>
      </c>
      <c r="G2121" s="11">
        <v>7585773258</v>
      </c>
      <c r="H21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1" s="10">
        <f>VALUE(IFERROR(MID(Table1[شرح],11,FIND("سهم",Table1[شرح])-11),0))</f>
        <v>3</v>
      </c>
      <c r="J2121" s="10" t="str">
        <f>IFERROR(MID(Table1[شرح],FIND("سهم",Table1[شرح])+4,FIND("به نرخ",Table1[شرح])-FIND("سهم",Table1[شرح])-5),"")</f>
        <v>کلر پارس(کلر1)</v>
      </c>
      <c r="K2121" s="10" t="str">
        <f>CHOOSE(MID(Table1[تاریخ],6,2),"فروردین","اردیبهشت","خرداد","تیر","مرداد","شهریور","مهر","آبان","آذر","دی","بهمن","اسفند")</f>
        <v>فروردین</v>
      </c>
      <c r="L2121" s="10" t="str">
        <f>LEFT(Table1[[#All],[تاریخ]],4)</f>
        <v>1399</v>
      </c>
      <c r="M2121" s="13" t="str">
        <f>Table1[سال]&amp;"-"&amp;Table1[ماه]</f>
        <v>1399-فروردین</v>
      </c>
      <c r="N2121" s="9"/>
    </row>
    <row r="2122" spans="1:14" ht="15.75" x14ac:dyDescent="0.25">
      <c r="A2122" s="17" t="str">
        <f>IF(AND(C2122&gt;='گزارش روزانه'!$F$2,C2122&lt;='گزارش روزانه'!$F$4,J2122='گزارش روزانه'!$D$6),MAX($A$1:A2121)+1,"")</f>
        <v/>
      </c>
      <c r="B2122" s="10">
        <v>2121</v>
      </c>
      <c r="C2122" s="10" t="s">
        <v>645</v>
      </c>
      <c r="D2122" s="10" t="s">
        <v>671</v>
      </c>
      <c r="E2122" s="11">
        <v>2443521</v>
      </c>
      <c r="F2122" s="11">
        <v>0</v>
      </c>
      <c r="G2122" s="11">
        <v>7586002349</v>
      </c>
      <c r="H21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2" s="10">
        <f>VALUE(IFERROR(MID(Table1[شرح],11,FIND("سهم",Table1[شرح])-11),0))</f>
        <v>32</v>
      </c>
      <c r="J2122" s="10" t="str">
        <f>IFERROR(MID(Table1[شرح],FIND("سهم",Table1[شرح])+4,FIND("به نرخ",Table1[شرح])-FIND("سهم",Table1[شرح])-5),"")</f>
        <v>کلر پارس(کلر1)</v>
      </c>
      <c r="K2122" s="10" t="str">
        <f>CHOOSE(MID(Table1[تاریخ],6,2),"فروردین","اردیبهشت","خرداد","تیر","مرداد","شهریور","مهر","آبان","آذر","دی","بهمن","اسفند")</f>
        <v>فروردین</v>
      </c>
      <c r="L2122" s="10" t="str">
        <f>LEFT(Table1[[#All],[تاریخ]],4)</f>
        <v>1399</v>
      </c>
      <c r="M2122" s="13" t="str">
        <f>Table1[سال]&amp;"-"&amp;Table1[ماه]</f>
        <v>1399-فروردین</v>
      </c>
      <c r="N2122" s="9"/>
    </row>
    <row r="2123" spans="1:14" ht="15.75" x14ac:dyDescent="0.25">
      <c r="A2123" s="17" t="str">
        <f>IF(AND(C2123&gt;='گزارش روزانه'!$F$2,C2123&lt;='گزارش روزانه'!$F$4,J2123='گزارش روزانه'!$D$6),MAX($A$1:A2122)+1,"")</f>
        <v/>
      </c>
      <c r="B2123" s="10">
        <v>2122</v>
      </c>
      <c r="C2123" s="10" t="s">
        <v>645</v>
      </c>
      <c r="D2123" s="10" t="s">
        <v>672</v>
      </c>
      <c r="E2123" s="11">
        <v>325425121</v>
      </c>
      <c r="F2123" s="11">
        <v>0</v>
      </c>
      <c r="G2123" s="11">
        <v>7588445870</v>
      </c>
      <c r="H21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3" s="10">
        <f>VALUE(IFERROR(MID(Table1[شرح],11,FIND("سهم",Table1[شرح])-11),0))</f>
        <v>4262</v>
      </c>
      <c r="J2123" s="10" t="str">
        <f>IFERROR(MID(Table1[شرح],FIND("سهم",Table1[شرح])+4,FIND("به نرخ",Table1[شرح])-FIND("سهم",Table1[شرح])-5),"")</f>
        <v>کلر پارس(کلر1)</v>
      </c>
      <c r="K2123" s="10" t="str">
        <f>CHOOSE(MID(Table1[تاریخ],6,2),"فروردین","اردیبهشت","خرداد","تیر","مرداد","شهریور","مهر","آبان","آذر","دی","بهمن","اسفند")</f>
        <v>فروردین</v>
      </c>
      <c r="L2123" s="10" t="str">
        <f>LEFT(Table1[[#All],[تاریخ]],4)</f>
        <v>1399</v>
      </c>
      <c r="M2123" s="13" t="str">
        <f>Table1[سال]&amp;"-"&amp;Table1[ماه]</f>
        <v>1399-فروردین</v>
      </c>
      <c r="N2123" s="9"/>
    </row>
    <row r="2124" spans="1:14" ht="15.75" x14ac:dyDescent="0.25">
      <c r="A2124" s="17" t="str">
        <f>IF(AND(C2124&gt;='گزارش روزانه'!$F$2,C2124&lt;='گزارش روزانه'!$F$4,J2124='گزارش روزانه'!$D$6),MAX($A$1:A2123)+1,"")</f>
        <v/>
      </c>
      <c r="B2124" s="10">
        <v>2123</v>
      </c>
      <c r="C2124" s="10" t="s">
        <v>645</v>
      </c>
      <c r="D2124" s="10" t="s">
        <v>673</v>
      </c>
      <c r="E2124" s="11">
        <v>2901299</v>
      </c>
      <c r="F2124" s="11">
        <v>0</v>
      </c>
      <c r="G2124" s="11">
        <v>7913870991</v>
      </c>
      <c r="H21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4" s="10">
        <f>VALUE(IFERROR(MID(Table1[شرح],11,FIND("سهم",Table1[شرح])-11),0))</f>
        <v>38</v>
      </c>
      <c r="J2124" s="10" t="str">
        <f>IFERROR(MID(Table1[شرح],FIND("سهم",Table1[شرح])+4,FIND("به نرخ",Table1[شرح])-FIND("سهم",Table1[شرح])-5),"")</f>
        <v>کلر پارس(کلر1)</v>
      </c>
      <c r="K2124" s="10" t="str">
        <f>CHOOSE(MID(Table1[تاریخ],6,2),"فروردین","اردیبهشت","خرداد","تیر","مرداد","شهریور","مهر","آبان","آذر","دی","بهمن","اسفند")</f>
        <v>فروردین</v>
      </c>
      <c r="L2124" s="10" t="str">
        <f>LEFT(Table1[[#All],[تاریخ]],4)</f>
        <v>1399</v>
      </c>
      <c r="M2124" s="13" t="str">
        <f>Table1[سال]&amp;"-"&amp;Table1[ماه]</f>
        <v>1399-فروردین</v>
      </c>
      <c r="N2124" s="9"/>
    </row>
    <row r="2125" spans="1:14" ht="15.75" x14ac:dyDescent="0.25">
      <c r="A2125" s="17" t="str">
        <f>IF(AND(C2125&gt;='گزارش روزانه'!$F$2,C2125&lt;='گزارش روزانه'!$F$4,J2125='گزارش روزانه'!$D$6),MAX($A$1:A2124)+1,"")</f>
        <v/>
      </c>
      <c r="B2125" s="10">
        <v>2124</v>
      </c>
      <c r="C2125" s="10" t="s">
        <v>645</v>
      </c>
      <c r="D2125" s="10" t="s">
        <v>674</v>
      </c>
      <c r="E2125" s="11">
        <v>812327208</v>
      </c>
      <c r="F2125" s="11">
        <v>0</v>
      </c>
      <c r="G2125" s="11">
        <v>7916772290</v>
      </c>
      <c r="H21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5" s="10">
        <f>VALUE(IFERROR(MID(Table1[شرح],11,FIND("سهم",Table1[شرح])-11),0))</f>
        <v>10691</v>
      </c>
      <c r="J2125" s="10" t="str">
        <f>IFERROR(MID(Table1[شرح],FIND("سهم",Table1[شرح])+4,FIND("به نرخ",Table1[شرح])-FIND("سهم",Table1[شرح])-5),"")</f>
        <v>کلر پارس(کلر1)</v>
      </c>
      <c r="K2125" s="10" t="str">
        <f>CHOOSE(MID(Table1[تاریخ],6,2),"فروردین","اردیبهشت","خرداد","تیر","مرداد","شهریور","مهر","آبان","آذر","دی","بهمن","اسفند")</f>
        <v>فروردین</v>
      </c>
      <c r="L2125" s="10" t="str">
        <f>LEFT(Table1[[#All],[تاریخ]],4)</f>
        <v>1399</v>
      </c>
      <c r="M2125" s="13" t="str">
        <f>Table1[سال]&amp;"-"&amp;Table1[ماه]</f>
        <v>1399-فروردین</v>
      </c>
      <c r="N2125" s="9"/>
    </row>
    <row r="2126" spans="1:14" ht="15.75" x14ac:dyDescent="0.25">
      <c r="A2126" s="17" t="str">
        <f>IF(AND(C2126&gt;='گزارش روزانه'!$F$2,C2126&lt;='گزارش روزانه'!$F$4,J2126='گزارش روزانه'!$D$6),MAX($A$1:A2125)+1,"")</f>
        <v/>
      </c>
      <c r="B2126" s="10">
        <v>2125</v>
      </c>
      <c r="C2126" s="10" t="s">
        <v>645</v>
      </c>
      <c r="D2126" s="10" t="s">
        <v>675</v>
      </c>
      <c r="E2126" s="11">
        <v>81590369</v>
      </c>
      <c r="F2126" s="11">
        <v>0</v>
      </c>
      <c r="G2126" s="11">
        <v>8729099498</v>
      </c>
      <c r="H21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6" s="10">
        <f>VALUE(IFERROR(MID(Table1[شرح],11,FIND("سهم",Table1[شرح])-11),0))</f>
        <v>1075</v>
      </c>
      <c r="J2126" s="10" t="str">
        <f>IFERROR(MID(Table1[شرح],FIND("سهم",Table1[شرح])+4,FIND("به نرخ",Table1[شرح])-FIND("سهم",Table1[شرح])-5),"")</f>
        <v>کلر پارس(کلر1)</v>
      </c>
      <c r="K2126" s="10" t="str">
        <f>CHOOSE(MID(Table1[تاریخ],6,2),"فروردین","اردیبهشت","خرداد","تیر","مرداد","شهریور","مهر","آبان","آذر","دی","بهمن","اسفند")</f>
        <v>فروردین</v>
      </c>
      <c r="L2126" s="10" t="str">
        <f>LEFT(Table1[[#All],[تاریخ]],4)</f>
        <v>1399</v>
      </c>
      <c r="M2126" s="13" t="str">
        <f>Table1[سال]&amp;"-"&amp;Table1[ماه]</f>
        <v>1399-فروردین</v>
      </c>
      <c r="N2126" s="9"/>
    </row>
    <row r="2127" spans="1:14" ht="15.75" x14ac:dyDescent="0.25">
      <c r="A2127" s="17" t="str">
        <f>IF(AND(C2127&gt;='گزارش روزانه'!$F$2,C2127&lt;='گزارش روزانه'!$F$4,J2127='گزارش روزانه'!$D$6),MAX($A$1:A2126)+1,"")</f>
        <v/>
      </c>
      <c r="B2127" s="10">
        <v>2126</v>
      </c>
      <c r="C2127" s="10" t="s">
        <v>645</v>
      </c>
      <c r="D2127" s="10" t="s">
        <v>676</v>
      </c>
      <c r="E2127" s="11">
        <v>94641502</v>
      </c>
      <c r="F2127" s="11">
        <v>0</v>
      </c>
      <c r="G2127" s="11">
        <v>8810689867</v>
      </c>
      <c r="H21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7" s="10">
        <f>VALUE(IFERROR(MID(Table1[شرح],11,FIND("سهم",Table1[شرح])-11),0))</f>
        <v>1256</v>
      </c>
      <c r="J2127" s="10" t="str">
        <f>IFERROR(MID(Table1[شرح],FIND("سهم",Table1[شرح])+4,FIND("به نرخ",Table1[شرح])-FIND("سهم",Table1[شرح])-5),"")</f>
        <v>کلر پارس(کلر1)</v>
      </c>
      <c r="K2127" s="10" t="str">
        <f>CHOOSE(MID(Table1[تاریخ],6,2),"فروردین","اردیبهشت","خرداد","تیر","مرداد","شهریور","مهر","آبان","آذر","دی","بهمن","اسفند")</f>
        <v>فروردین</v>
      </c>
      <c r="L2127" s="10" t="str">
        <f>LEFT(Table1[[#All],[تاریخ]],4)</f>
        <v>1399</v>
      </c>
      <c r="M2127" s="13" t="str">
        <f>Table1[سال]&amp;"-"&amp;Table1[ماه]</f>
        <v>1399-فروردین</v>
      </c>
      <c r="N2127" s="9"/>
    </row>
    <row r="2128" spans="1:14" ht="15.75" x14ac:dyDescent="0.25">
      <c r="A2128" s="17" t="str">
        <f>IF(AND(C2128&gt;='گزارش روزانه'!$F$2,C2128&lt;='گزارش روزانه'!$F$4,J2128='گزارش روزانه'!$D$6),MAX($A$1:A2127)+1,"")</f>
        <v/>
      </c>
      <c r="B2128" s="10">
        <v>2127</v>
      </c>
      <c r="C2128" s="10" t="s">
        <v>645</v>
      </c>
      <c r="D2128" s="10" t="s">
        <v>677</v>
      </c>
      <c r="E2128" s="11">
        <v>242520655</v>
      </c>
      <c r="F2128" s="11">
        <v>0</v>
      </c>
      <c r="G2128" s="11">
        <v>8905331369</v>
      </c>
      <c r="H21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8" s="10">
        <f>VALUE(IFERROR(MID(Table1[شرح],11,FIND("سهم",Table1[شرح])-11),0))</f>
        <v>3245</v>
      </c>
      <c r="J2128" s="10" t="str">
        <f>IFERROR(MID(Table1[شرح],FIND("سهم",Table1[شرح])+4,FIND("به نرخ",Table1[شرح])-FIND("سهم",Table1[شرح])-5),"")</f>
        <v>کلر پارس(کلر1)</v>
      </c>
      <c r="K2128" s="10" t="str">
        <f>CHOOSE(MID(Table1[تاریخ],6,2),"فروردین","اردیبهشت","خرداد","تیر","مرداد","شهریور","مهر","آبان","آذر","دی","بهمن","اسفند")</f>
        <v>فروردین</v>
      </c>
      <c r="L2128" s="10" t="str">
        <f>LEFT(Table1[[#All],[تاریخ]],4)</f>
        <v>1399</v>
      </c>
      <c r="M2128" s="13" t="str">
        <f>Table1[سال]&amp;"-"&amp;Table1[ماه]</f>
        <v>1399-فروردین</v>
      </c>
      <c r="N2128" s="9"/>
    </row>
    <row r="2129" spans="1:14" ht="15.75" x14ac:dyDescent="0.25">
      <c r="A2129" s="17" t="str">
        <f>IF(AND(C2129&gt;='گزارش روزانه'!$F$2,C2129&lt;='گزارش روزانه'!$F$4,J2129='گزارش روزانه'!$D$6),MAX($A$1:A2128)+1,"")</f>
        <v/>
      </c>
      <c r="B2129" s="10">
        <v>2128</v>
      </c>
      <c r="C2129" s="10" t="s">
        <v>645</v>
      </c>
      <c r="D2129" s="10" t="s">
        <v>678</v>
      </c>
      <c r="E2129" s="11">
        <v>1028790069</v>
      </c>
      <c r="F2129" s="11">
        <v>0</v>
      </c>
      <c r="G2129" s="11">
        <v>9147852024</v>
      </c>
      <c r="H21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29" s="10">
        <f>VALUE(IFERROR(MID(Table1[شرح],11,FIND("سهم",Table1[شرح])-11),0))</f>
        <v>13991</v>
      </c>
      <c r="J2129" s="10" t="str">
        <f>IFERROR(MID(Table1[شرح],FIND("سهم",Table1[شرح])+4,FIND("به نرخ",Table1[شرح])-FIND("سهم",Table1[شرح])-5),"")</f>
        <v>کلر پارس(کلر1)</v>
      </c>
      <c r="K2129" s="10" t="str">
        <f>CHOOSE(MID(Table1[تاریخ],6,2),"فروردین","اردیبهشت","خرداد","تیر","مرداد","شهریور","مهر","آبان","آذر","دی","بهمن","اسفند")</f>
        <v>فروردین</v>
      </c>
      <c r="L2129" s="10" t="str">
        <f>LEFT(Table1[[#All],[تاریخ]],4)</f>
        <v>1399</v>
      </c>
      <c r="M2129" s="13" t="str">
        <f>Table1[سال]&amp;"-"&amp;Table1[ماه]</f>
        <v>1399-فروردین</v>
      </c>
      <c r="N2129" s="9"/>
    </row>
    <row r="2130" spans="1:14" ht="15.75" x14ac:dyDescent="0.25">
      <c r="A2130" s="17" t="str">
        <f>IF(AND(C2130&gt;='گزارش روزانه'!$F$2,C2130&lt;='گزارش روزانه'!$F$4,J2130='گزارش روزانه'!$D$6),MAX($A$1:A2129)+1,"")</f>
        <v/>
      </c>
      <c r="B2130" s="10">
        <v>2129</v>
      </c>
      <c r="C2130" s="10" t="s">
        <v>645</v>
      </c>
      <c r="D2130" s="10" t="s">
        <v>679</v>
      </c>
      <c r="E2130" s="11">
        <v>74783791</v>
      </c>
      <c r="F2130" s="11">
        <v>0</v>
      </c>
      <c r="G2130" s="11">
        <v>10176642093</v>
      </c>
      <c r="H21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0" s="10">
        <f>VALUE(IFERROR(MID(Table1[شرح],11,FIND("سهم",Table1[شرح])-11),0))</f>
        <v>1497</v>
      </c>
      <c r="J2130" s="10" t="str">
        <f>IFERROR(MID(Table1[شرح],FIND("سهم",Table1[شرح])+4,FIND("به نرخ",Table1[شرح])-FIND("سهم",Table1[شرح])-5),"")</f>
        <v>دارویی ره آورد تامین(درهآور1)</v>
      </c>
      <c r="K2130" s="10" t="str">
        <f>CHOOSE(MID(Table1[تاریخ],6,2),"فروردین","اردیبهشت","خرداد","تیر","مرداد","شهریور","مهر","آبان","آذر","دی","بهمن","اسفند")</f>
        <v>فروردین</v>
      </c>
      <c r="L2130" s="10" t="str">
        <f>LEFT(Table1[[#All],[تاریخ]],4)</f>
        <v>1399</v>
      </c>
      <c r="M2130" s="13" t="str">
        <f>Table1[سال]&amp;"-"&amp;Table1[ماه]</f>
        <v>1399-فروردین</v>
      </c>
      <c r="N2130" s="9"/>
    </row>
    <row r="2131" spans="1:14" ht="15.75" x14ac:dyDescent="0.25">
      <c r="A2131" s="17" t="str">
        <f>IF(AND(C2131&gt;='گزارش روزانه'!$F$2,C2131&lt;='گزارش روزانه'!$F$4,J2131='گزارش روزانه'!$D$6),MAX($A$1:A2130)+1,"")</f>
        <v/>
      </c>
      <c r="B2131" s="10">
        <v>2130</v>
      </c>
      <c r="C2131" s="10" t="s">
        <v>645</v>
      </c>
      <c r="D2131" s="10" t="s">
        <v>680</v>
      </c>
      <c r="E2131" s="11">
        <v>125026723</v>
      </c>
      <c r="F2131" s="11">
        <v>0</v>
      </c>
      <c r="G2131" s="11">
        <v>10251425884</v>
      </c>
      <c r="H21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1" s="10">
        <f>VALUE(IFERROR(MID(Table1[شرح],11,FIND("سهم",Table1[شرح])-11),0))</f>
        <v>2503</v>
      </c>
      <c r="J2131" s="10" t="str">
        <f>IFERROR(MID(Table1[شرح],FIND("سهم",Table1[شرح])+4,FIND("به نرخ",Table1[شرح])-FIND("سهم",Table1[شرح])-5),"")</f>
        <v>دارویی ره آورد تامین(درهآور1)</v>
      </c>
      <c r="K2131" s="10" t="str">
        <f>CHOOSE(MID(Table1[تاریخ],6,2),"فروردین","اردیبهشت","خرداد","تیر","مرداد","شهریور","مهر","آبان","آذر","دی","بهمن","اسفند")</f>
        <v>فروردین</v>
      </c>
      <c r="L2131" s="10" t="str">
        <f>LEFT(Table1[[#All],[تاریخ]],4)</f>
        <v>1399</v>
      </c>
      <c r="M2131" s="13" t="str">
        <f>Table1[سال]&amp;"-"&amp;Table1[ماه]</f>
        <v>1399-فروردین</v>
      </c>
      <c r="N2131" s="9"/>
    </row>
    <row r="2132" spans="1:14" ht="15.75" x14ac:dyDescent="0.25">
      <c r="A2132" s="17" t="str">
        <f>IF(AND(C2132&gt;='گزارش روزانه'!$F$2,C2132&lt;='گزارش روزانه'!$F$4,J2132='گزارش روزانه'!$D$6),MAX($A$1:A2131)+1,"")</f>
        <v/>
      </c>
      <c r="B2132" s="10">
        <v>2131</v>
      </c>
      <c r="C2132" s="10" t="s">
        <v>645</v>
      </c>
      <c r="D2132" s="10" t="s">
        <v>681</v>
      </c>
      <c r="E2132" s="11">
        <v>268313744</v>
      </c>
      <c r="F2132" s="11">
        <v>0</v>
      </c>
      <c r="G2132" s="11">
        <v>10376452607</v>
      </c>
      <c r="H21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2" s="10">
        <f>VALUE(IFERROR(MID(Table1[شرح],11,FIND("سهم",Table1[شرح])-11),0))</f>
        <v>5408</v>
      </c>
      <c r="J2132" s="10" t="str">
        <f>IFERROR(MID(Table1[شرح],FIND("سهم",Table1[شرح])+4,FIND("به نرخ",Table1[شرح])-FIND("سهم",Table1[شرح])-5),"")</f>
        <v>دارویی ره آورد تامین(درهآور1)</v>
      </c>
      <c r="K2132" s="10" t="str">
        <f>CHOOSE(MID(Table1[تاریخ],6,2),"فروردین","اردیبهشت","خرداد","تیر","مرداد","شهریور","مهر","آبان","آذر","دی","بهمن","اسفند")</f>
        <v>فروردین</v>
      </c>
      <c r="L2132" s="10" t="str">
        <f>LEFT(Table1[[#All],[تاریخ]],4)</f>
        <v>1399</v>
      </c>
      <c r="M2132" s="13" t="str">
        <f>Table1[سال]&amp;"-"&amp;Table1[ماه]</f>
        <v>1399-فروردین</v>
      </c>
      <c r="N2132" s="9"/>
    </row>
    <row r="2133" spans="1:14" ht="15.75" x14ac:dyDescent="0.25">
      <c r="A2133" s="17" t="str">
        <f>IF(AND(C2133&gt;='گزارش روزانه'!$F$2,C2133&lt;='گزارش روزانه'!$F$4,J2133='گزارش روزانه'!$D$6),MAX($A$1:A2132)+1,"")</f>
        <v/>
      </c>
      <c r="B2133" s="10">
        <v>2132</v>
      </c>
      <c r="C2133" s="10" t="s">
        <v>645</v>
      </c>
      <c r="D2133" s="10" t="s">
        <v>682</v>
      </c>
      <c r="E2133" s="11">
        <v>16392375</v>
      </c>
      <c r="F2133" s="11">
        <v>0</v>
      </c>
      <c r="G2133" s="11">
        <v>10644766351</v>
      </c>
      <c r="H21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3" s="10">
        <f>VALUE(IFERROR(MID(Table1[شرح],11,FIND("سهم",Table1[شرح])-11),0))</f>
        <v>331</v>
      </c>
      <c r="J2133" s="10" t="str">
        <f>IFERROR(MID(Table1[شرح],FIND("سهم",Table1[شرح])+4,FIND("به نرخ",Table1[شرح])-FIND("سهم",Table1[شرح])-5),"")</f>
        <v>دارویی ره آورد تامین(درهآور1)</v>
      </c>
      <c r="K2133" s="10" t="str">
        <f>CHOOSE(MID(Table1[تاریخ],6,2),"فروردین","اردیبهشت","خرداد","تیر","مرداد","شهریور","مهر","آبان","آذر","دی","بهمن","اسفند")</f>
        <v>فروردین</v>
      </c>
      <c r="L2133" s="10" t="str">
        <f>LEFT(Table1[[#All],[تاریخ]],4)</f>
        <v>1399</v>
      </c>
      <c r="M2133" s="13" t="str">
        <f>Table1[سال]&amp;"-"&amp;Table1[ماه]</f>
        <v>1399-فروردین</v>
      </c>
      <c r="N2133" s="9"/>
    </row>
    <row r="2134" spans="1:14" ht="15.75" x14ac:dyDescent="0.25">
      <c r="A2134" s="17" t="str">
        <f>IF(AND(C2134&gt;='گزارش روزانه'!$F$2,C2134&lt;='گزارش روزانه'!$F$4,J2134='گزارش روزانه'!$D$6),MAX($A$1:A2133)+1,"")</f>
        <v/>
      </c>
      <c r="B2134" s="10">
        <v>2133</v>
      </c>
      <c r="C2134" s="10" t="s">
        <v>645</v>
      </c>
      <c r="D2134" s="10" t="s">
        <v>683</v>
      </c>
      <c r="E2134" s="11">
        <v>10918625</v>
      </c>
      <c r="F2134" s="11">
        <v>0</v>
      </c>
      <c r="G2134" s="11">
        <v>10661158726</v>
      </c>
      <c r="H21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4" s="10">
        <f>VALUE(IFERROR(MID(Table1[شرح],11,FIND("سهم",Table1[شرح])-11),0))</f>
        <v>1400</v>
      </c>
      <c r="J2134" s="10" t="str">
        <f>IFERROR(MID(Table1[شرح],FIND("سهم",Table1[شرح])+4,FIND("به نرخ",Table1[شرح])-FIND("سهم",Table1[شرح])-5),"")</f>
        <v>پالایش نفت تهران(شتران1)</v>
      </c>
      <c r="K2134" s="10" t="str">
        <f>CHOOSE(MID(Table1[تاریخ],6,2),"فروردین","اردیبهشت","خرداد","تیر","مرداد","شهریور","مهر","آبان","آذر","دی","بهمن","اسفند")</f>
        <v>فروردین</v>
      </c>
      <c r="L2134" s="10" t="str">
        <f>LEFT(Table1[[#All],[تاریخ]],4)</f>
        <v>1399</v>
      </c>
      <c r="M2134" s="13" t="str">
        <f>Table1[سال]&amp;"-"&amp;Table1[ماه]</f>
        <v>1399-فروردین</v>
      </c>
      <c r="N2134" s="9"/>
    </row>
    <row r="2135" spans="1:14" ht="15.75" x14ac:dyDescent="0.25">
      <c r="A2135" s="17" t="str">
        <f>IF(AND(C2135&gt;='گزارش روزانه'!$F$2,C2135&lt;='گزارش روزانه'!$F$4,J2135='گزارش روزانه'!$D$6),MAX($A$1:A2134)+1,"")</f>
        <v/>
      </c>
      <c r="B2135" s="10">
        <v>2134</v>
      </c>
      <c r="C2135" s="10" t="s">
        <v>645</v>
      </c>
      <c r="D2135" s="10" t="s">
        <v>684</v>
      </c>
      <c r="E2135" s="11">
        <v>422702272</v>
      </c>
      <c r="F2135" s="11">
        <v>0</v>
      </c>
      <c r="G2135" s="11">
        <v>10672077351</v>
      </c>
      <c r="H21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5" s="10">
        <f>VALUE(IFERROR(MID(Table1[شرح],11,FIND("سهم",Table1[شرح])-11),0))</f>
        <v>55000</v>
      </c>
      <c r="J2135" s="10" t="str">
        <f>IFERROR(MID(Table1[شرح],FIND("سهم",Table1[شرح])+4,FIND("به نرخ",Table1[شرح])-FIND("سهم",Table1[شرح])-5),"")</f>
        <v>پالایش نفت تهران(شتران1)</v>
      </c>
      <c r="K2135" s="10" t="str">
        <f>CHOOSE(MID(Table1[تاریخ],6,2),"فروردین","اردیبهشت","خرداد","تیر","مرداد","شهریور","مهر","آبان","آذر","دی","بهمن","اسفند")</f>
        <v>فروردین</v>
      </c>
      <c r="L2135" s="10" t="str">
        <f>LEFT(Table1[[#All],[تاریخ]],4)</f>
        <v>1399</v>
      </c>
      <c r="M2135" s="13" t="str">
        <f>Table1[سال]&amp;"-"&amp;Table1[ماه]</f>
        <v>1399-فروردین</v>
      </c>
      <c r="N2135" s="9"/>
    </row>
    <row r="2136" spans="1:14" ht="15.75" x14ac:dyDescent="0.25">
      <c r="A2136" s="17" t="str">
        <f>IF(AND(C2136&gt;='گزارش روزانه'!$F$2,C2136&lt;='گزارش روزانه'!$F$4,J2136='گزارش روزانه'!$D$6),MAX($A$1:A2135)+1,"")</f>
        <v/>
      </c>
      <c r="B2136" s="10">
        <v>2135</v>
      </c>
      <c r="C2136" s="10" t="s">
        <v>645</v>
      </c>
      <c r="D2136" s="10" t="s">
        <v>685</v>
      </c>
      <c r="E2136" s="11">
        <v>153308053</v>
      </c>
      <c r="F2136" s="11">
        <v>0</v>
      </c>
      <c r="G2136" s="11">
        <v>11094779623</v>
      </c>
      <c r="H21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6" s="10">
        <f>VALUE(IFERROR(MID(Table1[شرح],11,FIND("سهم",Table1[شرح])-11),0))</f>
        <v>20000</v>
      </c>
      <c r="J2136" s="10" t="str">
        <f>IFERROR(MID(Table1[شرح],FIND("سهم",Table1[شرح])+4,FIND("به نرخ",Table1[شرح])-FIND("سهم",Table1[شرح])-5),"")</f>
        <v>پالایش نفت تهران(شتران1)</v>
      </c>
      <c r="K2136" s="10" t="str">
        <f>CHOOSE(MID(Table1[تاریخ],6,2),"فروردین","اردیبهشت","خرداد","تیر","مرداد","شهریور","مهر","آبان","آذر","دی","بهمن","اسفند")</f>
        <v>فروردین</v>
      </c>
      <c r="L2136" s="10" t="str">
        <f>LEFT(Table1[[#All],[تاریخ]],4)</f>
        <v>1399</v>
      </c>
      <c r="M2136" s="13" t="str">
        <f>Table1[سال]&amp;"-"&amp;Table1[ماه]</f>
        <v>1399-فروردین</v>
      </c>
      <c r="N2136" s="9"/>
    </row>
    <row r="2137" spans="1:14" ht="15.75" x14ac:dyDescent="0.25">
      <c r="A2137" s="17" t="str">
        <f>IF(AND(C2137&gt;='گزارش روزانه'!$F$2,C2137&lt;='گزارش روزانه'!$F$4,J2137='گزارش روزانه'!$D$6),MAX($A$1:A2136)+1,"")</f>
        <v/>
      </c>
      <c r="B2137" s="10">
        <v>2136</v>
      </c>
      <c r="C2137" s="10" t="s">
        <v>645</v>
      </c>
      <c r="D2137" s="10" t="s">
        <v>686</v>
      </c>
      <c r="E2137" s="11">
        <v>662996381</v>
      </c>
      <c r="F2137" s="11">
        <v>0</v>
      </c>
      <c r="G2137" s="11">
        <v>11248087676</v>
      </c>
      <c r="H21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7" s="10">
        <f>VALUE(IFERROR(MID(Table1[شرح],11,FIND("سهم",Table1[شرح])-11),0))</f>
        <v>100000</v>
      </c>
      <c r="J2137" s="10" t="str">
        <f>IFERROR(MID(Table1[شرح],FIND("سهم",Table1[شرح])+4,FIND("به نرخ",Table1[شرح])-FIND("سهم",Table1[شرح])-5),"")</f>
        <v>فولاد هرمزگان جنوب(هرمز1)</v>
      </c>
      <c r="K2137" s="10" t="str">
        <f>CHOOSE(MID(Table1[تاریخ],6,2),"فروردین","اردیبهشت","خرداد","تیر","مرداد","شهریور","مهر","آبان","آذر","دی","بهمن","اسفند")</f>
        <v>فروردین</v>
      </c>
      <c r="L2137" s="10" t="str">
        <f>LEFT(Table1[[#All],[تاریخ]],4)</f>
        <v>1399</v>
      </c>
      <c r="M2137" s="13" t="str">
        <f>Table1[سال]&amp;"-"&amp;Table1[ماه]</f>
        <v>1399-فروردین</v>
      </c>
      <c r="N2137" s="9"/>
    </row>
    <row r="2138" spans="1:14" ht="15.75" x14ac:dyDescent="0.25">
      <c r="A2138" s="17" t="str">
        <f>IF(AND(C2138&gt;='گزارش روزانه'!$F$2,C2138&lt;='گزارش روزانه'!$F$4,J2138='گزارش روزانه'!$D$6),MAX($A$1:A2137)+1,"")</f>
        <v/>
      </c>
      <c r="B2138" s="10">
        <v>2137</v>
      </c>
      <c r="C2138" s="10" t="s">
        <v>645</v>
      </c>
      <c r="D2138" s="10" t="s">
        <v>687</v>
      </c>
      <c r="E2138" s="11">
        <v>96873457</v>
      </c>
      <c r="F2138" s="11">
        <v>0</v>
      </c>
      <c r="G2138" s="11">
        <v>11911084057</v>
      </c>
      <c r="H21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8" s="10">
        <f>VALUE(IFERROR(MID(Table1[شرح],11,FIND("سهم",Table1[شرح])-11),0))</f>
        <v>14723</v>
      </c>
      <c r="J2138" s="10" t="str">
        <f>IFERROR(MID(Table1[شرح],FIND("سهم",Table1[شرح])+4,FIND("به نرخ",Table1[شرح])-FIND("سهم",Table1[شرح])-5),"")</f>
        <v>فولاد هرمزگان جنوب(هرمز1)</v>
      </c>
      <c r="K2138" s="10" t="str">
        <f>CHOOSE(MID(Table1[تاریخ],6,2),"فروردین","اردیبهشت","خرداد","تیر","مرداد","شهریور","مهر","آبان","آذر","دی","بهمن","اسفند")</f>
        <v>فروردین</v>
      </c>
      <c r="L2138" s="10" t="str">
        <f>LEFT(Table1[[#All],[تاریخ]],4)</f>
        <v>1399</v>
      </c>
      <c r="M2138" s="13" t="str">
        <f>Table1[سال]&amp;"-"&amp;Table1[ماه]</f>
        <v>1399-فروردین</v>
      </c>
      <c r="N2138" s="9"/>
    </row>
    <row r="2139" spans="1:14" ht="15.75" x14ac:dyDescent="0.25">
      <c r="A2139" s="17" t="str">
        <f>IF(AND(C2139&gt;='گزارش روزانه'!$F$2,C2139&lt;='گزارش روزانه'!$F$4,J2139='گزارش روزانه'!$D$6),MAX($A$1:A2138)+1,"")</f>
        <v/>
      </c>
      <c r="B2139" s="10">
        <v>2138</v>
      </c>
      <c r="C2139" s="10" t="s">
        <v>645</v>
      </c>
      <c r="D2139" s="10" t="s">
        <v>688</v>
      </c>
      <c r="E2139" s="11">
        <v>305886436</v>
      </c>
      <c r="F2139" s="11">
        <v>0</v>
      </c>
      <c r="G2139" s="11">
        <v>12007957514</v>
      </c>
      <c r="H21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39" s="10">
        <f>VALUE(IFERROR(MID(Table1[شرح],11,FIND("سهم",Table1[شرح])-11),0))</f>
        <v>46603</v>
      </c>
      <c r="J2139" s="10" t="str">
        <f>IFERROR(MID(Table1[شرح],FIND("سهم",Table1[شرح])+4,FIND("به نرخ",Table1[شرح])-FIND("سهم",Table1[شرح])-5),"")</f>
        <v>فولاد هرمزگان جنوب(هرمز1)</v>
      </c>
      <c r="K2139" s="10" t="str">
        <f>CHOOSE(MID(Table1[تاریخ],6,2),"فروردین","اردیبهشت","خرداد","تیر","مرداد","شهریور","مهر","آبان","آذر","دی","بهمن","اسفند")</f>
        <v>فروردین</v>
      </c>
      <c r="L2139" s="10" t="str">
        <f>LEFT(Table1[[#All],[تاریخ]],4)</f>
        <v>1399</v>
      </c>
      <c r="M2139" s="13" t="str">
        <f>Table1[سال]&amp;"-"&amp;Table1[ماه]</f>
        <v>1399-فروردین</v>
      </c>
      <c r="N2139" s="9"/>
    </row>
    <row r="2140" spans="1:14" ht="15.75" x14ac:dyDescent="0.25">
      <c r="A2140" s="17" t="str">
        <f>IF(AND(C2140&gt;='گزارش روزانه'!$F$2,C2140&lt;='گزارش روزانه'!$F$4,J2140='گزارش روزانه'!$D$6),MAX($A$1:A2139)+1,"")</f>
        <v/>
      </c>
      <c r="B2140" s="10">
        <v>2139</v>
      </c>
      <c r="C2140" s="10" t="s">
        <v>645</v>
      </c>
      <c r="D2140" s="10" t="s">
        <v>689</v>
      </c>
      <c r="E2140" s="11">
        <v>553717853</v>
      </c>
      <c r="F2140" s="11">
        <v>0</v>
      </c>
      <c r="G2140" s="11">
        <v>12313843950</v>
      </c>
      <c r="H21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0" s="10">
        <f>VALUE(IFERROR(MID(Table1[شرح],11,FIND("سهم",Table1[شرح])-11),0))</f>
        <v>84374</v>
      </c>
      <c r="J2140" s="10" t="str">
        <f>IFERROR(MID(Table1[شرح],FIND("سهم",Table1[شرح])+4,FIND("به نرخ",Table1[شرح])-FIND("سهم",Table1[شرح])-5),"")</f>
        <v>فولاد هرمزگان جنوب(هرمز1)</v>
      </c>
      <c r="K2140" s="10" t="str">
        <f>CHOOSE(MID(Table1[تاریخ],6,2),"فروردین","اردیبهشت","خرداد","تیر","مرداد","شهریور","مهر","آبان","آذر","دی","بهمن","اسفند")</f>
        <v>فروردین</v>
      </c>
      <c r="L2140" s="10" t="str">
        <f>LEFT(Table1[[#All],[تاریخ]],4)</f>
        <v>1399</v>
      </c>
      <c r="M2140" s="13" t="str">
        <f>Table1[سال]&amp;"-"&amp;Table1[ماه]</f>
        <v>1399-فروردین</v>
      </c>
      <c r="N2140" s="9"/>
    </row>
    <row r="2141" spans="1:14" ht="15.75" x14ac:dyDescent="0.25">
      <c r="A2141" s="17" t="str">
        <f>IF(AND(C2141&gt;='گزارش روزانه'!$F$2,C2141&lt;='گزارش روزانه'!$F$4,J2141='گزارش روزانه'!$D$6),MAX($A$1:A2140)+1,"")</f>
        <v/>
      </c>
      <c r="B2141" s="10">
        <v>2140</v>
      </c>
      <c r="C2141" s="10" t="s">
        <v>645</v>
      </c>
      <c r="D2141" s="10" t="s">
        <v>690</v>
      </c>
      <c r="E2141" s="11">
        <v>28210791</v>
      </c>
      <c r="F2141" s="11">
        <v>0</v>
      </c>
      <c r="G2141" s="11">
        <v>12867561803</v>
      </c>
      <c r="H21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1" s="10">
        <f>VALUE(IFERROR(MID(Table1[شرح],11,FIND("سهم",Table1[شرح])-11),0))</f>
        <v>4300</v>
      </c>
      <c r="J2141" s="10" t="str">
        <f>IFERROR(MID(Table1[شرح],FIND("سهم",Table1[شرح])+4,FIND("به نرخ",Table1[شرح])-FIND("سهم",Table1[شرح])-5),"")</f>
        <v>فولاد هرمزگان جنوب(هرمز1)</v>
      </c>
      <c r="K2141" s="10" t="str">
        <f>CHOOSE(MID(Table1[تاریخ],6,2),"فروردین","اردیبهشت","خرداد","تیر","مرداد","شهریور","مهر","آبان","آذر","دی","بهمن","اسفند")</f>
        <v>فروردین</v>
      </c>
      <c r="L2141" s="10" t="str">
        <f>LEFT(Table1[[#All],[تاریخ]],4)</f>
        <v>1399</v>
      </c>
      <c r="M2141" s="13" t="str">
        <f>Table1[سال]&amp;"-"&amp;Table1[ماه]</f>
        <v>1399-فروردین</v>
      </c>
      <c r="N2141" s="9"/>
    </row>
    <row r="2142" spans="1:14" ht="15.75" x14ac:dyDescent="0.25">
      <c r="A2142" s="17" t="str">
        <f>IF(AND(C2142&gt;='گزارش روزانه'!$F$2,C2142&lt;='گزارش روزانه'!$F$4,J2142='گزارش روزانه'!$D$6),MAX($A$1:A2141)+1,"")</f>
        <v/>
      </c>
      <c r="B2142" s="10">
        <v>2141</v>
      </c>
      <c r="C2142" s="10" t="s">
        <v>645</v>
      </c>
      <c r="D2142" s="10" t="s">
        <v>691</v>
      </c>
      <c r="E2142" s="11">
        <v>410608884</v>
      </c>
      <c r="F2142" s="11">
        <v>0</v>
      </c>
      <c r="G2142" s="11">
        <v>12895772594</v>
      </c>
      <c r="H21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2" s="10">
        <f>VALUE(IFERROR(MID(Table1[شرح],11,FIND("سهم",Table1[شرح])-11),0))</f>
        <v>62982</v>
      </c>
      <c r="J2142" s="10" t="str">
        <f>IFERROR(MID(Table1[شرح],FIND("سهم",Table1[شرح])+4,FIND("به نرخ",Table1[شرح])-FIND("سهم",Table1[شرح])-5),"")</f>
        <v>فولاد هرمزگان جنوب(هرمز1)</v>
      </c>
      <c r="K2142" s="10" t="str">
        <f>CHOOSE(MID(Table1[تاریخ],6,2),"فروردین","اردیبهشت","خرداد","تیر","مرداد","شهریور","مهر","آبان","آذر","دی","بهمن","اسفند")</f>
        <v>فروردین</v>
      </c>
      <c r="L2142" s="10" t="str">
        <f>LEFT(Table1[[#All],[تاریخ]],4)</f>
        <v>1399</v>
      </c>
      <c r="M2142" s="13" t="str">
        <f>Table1[سال]&amp;"-"&amp;Table1[ماه]</f>
        <v>1399-فروردین</v>
      </c>
      <c r="N2142" s="9"/>
    </row>
    <row r="2143" spans="1:14" ht="15.75" x14ac:dyDescent="0.25">
      <c r="A2143" s="17" t="str">
        <f>IF(AND(C2143&gt;='گزارش روزانه'!$F$2,C2143&lt;='گزارش روزانه'!$F$4,J2143='گزارش روزانه'!$D$6),MAX($A$1:A2142)+1,"")</f>
        <v/>
      </c>
      <c r="B2143" s="10">
        <v>2142</v>
      </c>
      <c r="C2143" s="10" t="s">
        <v>645</v>
      </c>
      <c r="D2143" s="10" t="s">
        <v>692</v>
      </c>
      <c r="E2143" s="11">
        <v>72589560</v>
      </c>
      <c r="F2143" s="11">
        <v>0</v>
      </c>
      <c r="G2143" s="11">
        <v>13306381478</v>
      </c>
      <c r="H21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3" s="10">
        <f>VALUE(IFERROR(MID(Table1[شرح],11,FIND("سهم",Table1[شرح])-11),0))</f>
        <v>11136</v>
      </c>
      <c r="J2143" s="10" t="str">
        <f>IFERROR(MID(Table1[شرح],FIND("سهم",Table1[شرح])+4,FIND("به نرخ",Table1[شرح])-FIND("سهم",Table1[شرح])-5),"")</f>
        <v>فولاد هرمزگان جنوب(هرمز1)</v>
      </c>
      <c r="K2143" s="10" t="str">
        <f>CHOOSE(MID(Table1[تاریخ],6,2),"فروردین","اردیبهشت","خرداد","تیر","مرداد","شهریور","مهر","آبان","آذر","دی","بهمن","اسفند")</f>
        <v>فروردین</v>
      </c>
      <c r="L2143" s="10" t="str">
        <f>LEFT(Table1[[#All],[تاریخ]],4)</f>
        <v>1399</v>
      </c>
      <c r="M2143" s="13" t="str">
        <f>Table1[سال]&amp;"-"&amp;Table1[ماه]</f>
        <v>1399-فروردین</v>
      </c>
      <c r="N2143" s="9"/>
    </row>
    <row r="2144" spans="1:14" ht="15.75" x14ac:dyDescent="0.25">
      <c r="A2144" s="17" t="str">
        <f>IF(AND(C2144&gt;='گزارش روزانه'!$F$2,C2144&lt;='گزارش روزانه'!$F$4,J2144='گزارش روزانه'!$D$6),MAX($A$1:A2143)+1,"")</f>
        <v/>
      </c>
      <c r="B2144" s="10">
        <v>2143</v>
      </c>
      <c r="C2144" s="10" t="s">
        <v>645</v>
      </c>
      <c r="D2144" s="10" t="s">
        <v>693</v>
      </c>
      <c r="E2144" s="11">
        <v>31236744</v>
      </c>
      <c r="F2144" s="11">
        <v>0</v>
      </c>
      <c r="G2144" s="11">
        <v>13378971038</v>
      </c>
      <c r="H21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4" s="10">
        <f>VALUE(IFERROR(MID(Table1[شرح],11,FIND("سهم",Table1[شرح])-11),0))</f>
        <v>4795</v>
      </c>
      <c r="J2144" s="10" t="str">
        <f>IFERROR(MID(Table1[شرح],FIND("سهم",Table1[شرح])+4,FIND("به نرخ",Table1[شرح])-FIND("سهم",Table1[شرح])-5),"")</f>
        <v>فولاد هرمزگان جنوب(هرمز1)</v>
      </c>
      <c r="K2144" s="10" t="str">
        <f>CHOOSE(MID(Table1[تاریخ],6,2),"فروردین","اردیبهشت","خرداد","تیر","مرداد","شهریور","مهر","آبان","آذر","دی","بهمن","اسفند")</f>
        <v>فروردین</v>
      </c>
      <c r="L2144" s="10" t="str">
        <f>LEFT(Table1[[#All],[تاریخ]],4)</f>
        <v>1399</v>
      </c>
      <c r="M2144" s="13" t="str">
        <f>Table1[سال]&amp;"-"&amp;Table1[ماه]</f>
        <v>1399-فروردین</v>
      </c>
      <c r="N2144" s="9"/>
    </row>
    <row r="2145" spans="1:14" ht="15.75" x14ac:dyDescent="0.25">
      <c r="A2145" s="17" t="str">
        <f>IF(AND(C2145&gt;='گزارش روزانه'!$F$2,C2145&lt;='گزارش روزانه'!$F$4,J2145='گزارش روزانه'!$D$6),MAX($A$1:A2144)+1,"")</f>
        <v/>
      </c>
      <c r="B2145" s="10">
        <v>2144</v>
      </c>
      <c r="C2145" s="10" t="s">
        <v>645</v>
      </c>
      <c r="D2145" s="10" t="s">
        <v>694</v>
      </c>
      <c r="E2145" s="11">
        <v>1233923</v>
      </c>
      <c r="F2145" s="11">
        <v>0</v>
      </c>
      <c r="G2145" s="11">
        <v>13410207782</v>
      </c>
      <c r="H21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5" s="10">
        <f>VALUE(IFERROR(MID(Table1[شرح],11,FIND("سهم",Table1[شرح])-11),0))</f>
        <v>190</v>
      </c>
      <c r="J2145" s="10" t="str">
        <f>IFERROR(MID(Table1[شرح],FIND("سهم",Table1[شرح])+4,FIND("به نرخ",Table1[شرح])-FIND("سهم",Table1[شرح])-5),"")</f>
        <v>فولاد هرمزگان جنوب(هرمز1)</v>
      </c>
      <c r="K2145" s="10" t="str">
        <f>CHOOSE(MID(Table1[تاریخ],6,2),"فروردین","اردیبهشت","خرداد","تیر","مرداد","شهریور","مهر","آبان","آذر","دی","بهمن","اسفند")</f>
        <v>فروردین</v>
      </c>
      <c r="L2145" s="10" t="str">
        <f>LEFT(Table1[[#All],[تاریخ]],4)</f>
        <v>1399</v>
      </c>
      <c r="M2145" s="13" t="str">
        <f>Table1[سال]&amp;"-"&amp;Table1[ماه]</f>
        <v>1399-فروردین</v>
      </c>
      <c r="N2145" s="9"/>
    </row>
    <row r="2146" spans="1:14" ht="15.75" x14ac:dyDescent="0.25">
      <c r="A2146" s="17" t="str">
        <f>IF(AND(C2146&gt;='گزارش روزانه'!$F$2,C2146&lt;='گزارش روزانه'!$F$4,J2146='گزارش روزانه'!$D$6),MAX($A$1:A2145)+1,"")</f>
        <v/>
      </c>
      <c r="B2146" s="10">
        <v>2145</v>
      </c>
      <c r="C2146" s="10" t="s">
        <v>645</v>
      </c>
      <c r="D2146" s="10" t="s">
        <v>695</v>
      </c>
      <c r="E2146" s="11">
        <v>135691460</v>
      </c>
      <c r="F2146" s="11">
        <v>0</v>
      </c>
      <c r="G2146" s="11">
        <v>13411441705</v>
      </c>
      <c r="H21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6" s="10">
        <f>VALUE(IFERROR(MID(Table1[شرح],11,FIND("سهم",Table1[شرح])-11),0))</f>
        <v>20897</v>
      </c>
      <c r="J2146" s="10" t="str">
        <f>IFERROR(MID(Table1[شرح],FIND("سهم",Table1[شرح])+4,FIND("به نرخ",Table1[شرح])-FIND("سهم",Table1[شرح])-5),"")</f>
        <v>فولاد هرمزگان جنوب(هرمز1)</v>
      </c>
      <c r="K2146" s="10" t="str">
        <f>CHOOSE(MID(Table1[تاریخ],6,2),"فروردین","اردیبهشت","خرداد","تیر","مرداد","شهریور","مهر","آبان","آذر","دی","بهمن","اسفند")</f>
        <v>فروردین</v>
      </c>
      <c r="L2146" s="10" t="str">
        <f>LEFT(Table1[[#All],[تاریخ]],4)</f>
        <v>1399</v>
      </c>
      <c r="M2146" s="13" t="str">
        <f>Table1[سال]&amp;"-"&amp;Table1[ماه]</f>
        <v>1399-فروردین</v>
      </c>
      <c r="N2146" s="9"/>
    </row>
    <row r="2147" spans="1:14" ht="15.75" x14ac:dyDescent="0.25">
      <c r="A2147" s="17" t="str">
        <f>IF(AND(C2147&gt;='گزارش روزانه'!$F$2,C2147&lt;='گزارش روزانه'!$F$4,J2147='گزارش روزانه'!$D$6),MAX($A$1:A2146)+1,"")</f>
        <v/>
      </c>
      <c r="B2147" s="10">
        <v>2146</v>
      </c>
      <c r="C2147" s="10" t="s">
        <v>645</v>
      </c>
      <c r="D2147" s="10" t="s">
        <v>696</v>
      </c>
      <c r="E2147" s="11">
        <v>1515339899</v>
      </c>
      <c r="F2147" s="11">
        <v>0</v>
      </c>
      <c r="G2147" s="11">
        <v>13547133165</v>
      </c>
      <c r="H21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7" s="10">
        <f>VALUE(IFERROR(MID(Table1[شرح],11,FIND("سهم",Table1[شرح])-11),0))</f>
        <v>18939</v>
      </c>
      <c r="J2147" s="10" t="str">
        <f>IFERROR(MID(Table1[شرح],FIND("سهم",Table1[شرح])+4,FIND("به نرخ",Table1[شرح])-FIND("سهم",Table1[شرح])-5),"")</f>
        <v>س. توسعه وعمران استان کرمان(کرمان1)</v>
      </c>
      <c r="K2147" s="10" t="str">
        <f>CHOOSE(MID(Table1[تاریخ],6,2),"فروردین","اردیبهشت","خرداد","تیر","مرداد","شهریور","مهر","آبان","آذر","دی","بهمن","اسفند")</f>
        <v>فروردین</v>
      </c>
      <c r="L2147" s="10" t="str">
        <f>LEFT(Table1[[#All],[تاریخ]],4)</f>
        <v>1399</v>
      </c>
      <c r="M2147" s="13" t="str">
        <f>Table1[سال]&amp;"-"&amp;Table1[ماه]</f>
        <v>1399-فروردین</v>
      </c>
      <c r="N2147" s="9"/>
    </row>
    <row r="2148" spans="1:14" ht="15.75" x14ac:dyDescent="0.25">
      <c r="A2148" s="17" t="str">
        <f>IF(AND(C2148&gt;='گزارش روزانه'!$F$2,C2148&lt;='گزارش روزانه'!$F$4,J2148='گزارش روزانه'!$D$6),MAX($A$1:A2147)+1,"")</f>
        <v/>
      </c>
      <c r="B2148" s="10">
        <v>2147</v>
      </c>
      <c r="C2148" s="10" t="s">
        <v>645</v>
      </c>
      <c r="D2148" s="10" t="s">
        <v>697</v>
      </c>
      <c r="E2148" s="11">
        <v>14161873</v>
      </c>
      <c r="F2148" s="11">
        <v>0</v>
      </c>
      <c r="G2148" s="11">
        <v>15062473064</v>
      </c>
      <c r="H21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8" s="10">
        <f>VALUE(IFERROR(MID(Table1[شرح],11,FIND("سهم",Table1[شرح])-11),0))</f>
        <v>177</v>
      </c>
      <c r="J2148" s="10" t="str">
        <f>IFERROR(MID(Table1[شرح],FIND("سهم",Table1[شرح])+4,FIND("به نرخ",Table1[شرح])-FIND("سهم",Table1[شرح])-5),"")</f>
        <v>س. توسعه وعمران استان کرمان(کرمان1)</v>
      </c>
      <c r="K2148" s="10" t="str">
        <f>CHOOSE(MID(Table1[تاریخ],6,2),"فروردین","اردیبهشت","خرداد","تیر","مرداد","شهریور","مهر","آبان","آذر","دی","بهمن","اسفند")</f>
        <v>فروردین</v>
      </c>
      <c r="L2148" s="10" t="str">
        <f>LEFT(Table1[[#All],[تاریخ]],4)</f>
        <v>1399</v>
      </c>
      <c r="M2148" s="13" t="str">
        <f>Table1[سال]&amp;"-"&amp;Table1[ماه]</f>
        <v>1399-فروردین</v>
      </c>
      <c r="N2148" s="9"/>
    </row>
    <row r="2149" spans="1:14" ht="15.75" x14ac:dyDescent="0.25">
      <c r="A2149" s="17" t="str">
        <f>IF(AND(C2149&gt;='گزارش روزانه'!$F$2,C2149&lt;='گزارش روزانه'!$F$4,J2149='گزارش روزانه'!$D$6),MAX($A$1:A2148)+1,"")</f>
        <v/>
      </c>
      <c r="B2149" s="10">
        <v>2148</v>
      </c>
      <c r="C2149" s="10" t="s">
        <v>645</v>
      </c>
      <c r="D2149" s="10" t="s">
        <v>698</v>
      </c>
      <c r="E2149" s="11">
        <v>16320315</v>
      </c>
      <c r="F2149" s="11">
        <v>0</v>
      </c>
      <c r="G2149" s="11">
        <v>15076634937</v>
      </c>
      <c r="H21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49" s="10">
        <f>VALUE(IFERROR(MID(Table1[شرح],11,FIND("سهم",Table1[شرح])-11),0))</f>
        <v>204</v>
      </c>
      <c r="J2149" s="10" t="str">
        <f>IFERROR(MID(Table1[شرح],FIND("سهم",Table1[شرح])+4,FIND("به نرخ",Table1[شرح])-FIND("سهم",Table1[شرح])-5),"")</f>
        <v>س. توسعه وعمران استان کرمان(کرمان1)</v>
      </c>
      <c r="K2149" s="10" t="str">
        <f>CHOOSE(MID(Table1[تاریخ],6,2),"فروردین","اردیبهشت","خرداد","تیر","مرداد","شهریور","مهر","آبان","آذر","دی","بهمن","اسفند")</f>
        <v>فروردین</v>
      </c>
      <c r="L2149" s="10" t="str">
        <f>LEFT(Table1[[#All],[تاریخ]],4)</f>
        <v>1399</v>
      </c>
      <c r="M2149" s="13" t="str">
        <f>Table1[سال]&amp;"-"&amp;Table1[ماه]</f>
        <v>1399-فروردین</v>
      </c>
      <c r="N2149" s="9"/>
    </row>
    <row r="2150" spans="1:14" ht="15.75" x14ac:dyDescent="0.25">
      <c r="A2150" s="17" t="str">
        <f>IF(AND(C2150&gt;='گزارش روزانه'!$F$2,C2150&lt;='گزارش روزانه'!$F$4,J2150='گزارش روزانه'!$D$6),MAX($A$1:A2149)+1,"")</f>
        <v/>
      </c>
      <c r="B2150" s="10">
        <v>2149</v>
      </c>
      <c r="C2150" s="10" t="s">
        <v>645</v>
      </c>
      <c r="D2150" s="10" t="s">
        <v>699</v>
      </c>
      <c r="E2150" s="11">
        <v>276398659</v>
      </c>
      <c r="F2150" s="11">
        <v>0</v>
      </c>
      <c r="G2150" s="11">
        <v>15092955252</v>
      </c>
      <c r="H21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0" s="10">
        <f>VALUE(IFERROR(MID(Table1[شرح],11,FIND("سهم",Table1[شرح])-11),0))</f>
        <v>3461</v>
      </c>
      <c r="J2150" s="10" t="str">
        <f>IFERROR(MID(Table1[شرح],FIND("سهم",Table1[شرح])+4,FIND("به نرخ",Table1[شرح])-FIND("سهم",Table1[شرح])-5),"")</f>
        <v>س. توسعه وعمران استان کرمان(کرمان1)</v>
      </c>
      <c r="K2150" s="10" t="str">
        <f>CHOOSE(MID(Table1[تاریخ],6,2),"فروردین","اردیبهشت","خرداد","تیر","مرداد","شهریور","مهر","آبان","آذر","دی","بهمن","اسفند")</f>
        <v>فروردین</v>
      </c>
      <c r="L2150" s="10" t="str">
        <f>LEFT(Table1[[#All],[تاریخ]],4)</f>
        <v>1399</v>
      </c>
      <c r="M2150" s="13" t="str">
        <f>Table1[سال]&amp;"-"&amp;Table1[ماه]</f>
        <v>1399-فروردین</v>
      </c>
      <c r="N2150" s="9"/>
    </row>
    <row r="2151" spans="1:14" ht="15.75" x14ac:dyDescent="0.25">
      <c r="A2151" s="17" t="str">
        <f>IF(AND(C2151&gt;='گزارش روزانه'!$F$2,C2151&lt;='گزارش روزانه'!$F$4,J2151='گزارش روزانه'!$D$6),MAX($A$1:A2150)+1,"")</f>
        <v/>
      </c>
      <c r="B2151" s="10">
        <v>2150</v>
      </c>
      <c r="C2151" s="10" t="s">
        <v>645</v>
      </c>
      <c r="D2151" s="10" t="s">
        <v>700</v>
      </c>
      <c r="E2151" s="11">
        <v>97349245</v>
      </c>
      <c r="F2151" s="11">
        <v>0</v>
      </c>
      <c r="G2151" s="11">
        <v>15369353911</v>
      </c>
      <c r="H21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1" s="10">
        <f>VALUE(IFERROR(MID(Table1[شرح],11,FIND("سهم",Table1[شرح])-11),0))</f>
        <v>1219</v>
      </c>
      <c r="J2151" s="10" t="str">
        <f>IFERROR(MID(Table1[شرح],FIND("سهم",Table1[شرح])+4,FIND("به نرخ",Table1[شرح])-FIND("سهم",Table1[شرح])-5),"")</f>
        <v>س. توسعه وعمران استان کرمان(کرمان1)</v>
      </c>
      <c r="K2151" s="10" t="str">
        <f>CHOOSE(MID(Table1[تاریخ],6,2),"فروردین","اردیبهشت","خرداد","تیر","مرداد","شهریور","مهر","آبان","آذر","دی","بهمن","اسفند")</f>
        <v>فروردین</v>
      </c>
      <c r="L2151" s="10" t="str">
        <f>LEFT(Table1[[#All],[تاریخ]],4)</f>
        <v>1399</v>
      </c>
      <c r="M2151" s="13" t="str">
        <f>Table1[سال]&amp;"-"&amp;Table1[ماه]</f>
        <v>1399-فروردین</v>
      </c>
      <c r="N2151" s="9"/>
    </row>
    <row r="2152" spans="1:14" ht="15.75" x14ac:dyDescent="0.25">
      <c r="A2152" s="17" t="str">
        <f>IF(AND(C2152&gt;='گزارش روزانه'!$F$2,C2152&lt;='گزارش روزانه'!$F$4,J2152='گزارش روزانه'!$D$6),MAX($A$1:A2151)+1,"")</f>
        <v/>
      </c>
      <c r="B2152" s="10">
        <v>2151</v>
      </c>
      <c r="C2152" s="10" t="s">
        <v>645</v>
      </c>
      <c r="D2152" s="10" t="s">
        <v>701</v>
      </c>
      <c r="E2152" s="11">
        <v>3992544137</v>
      </c>
      <c r="F2152" s="11">
        <v>0</v>
      </c>
      <c r="G2152" s="11">
        <v>15466703156</v>
      </c>
      <c r="H21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2" s="10">
        <f>VALUE(IFERROR(MID(Table1[شرح],11,FIND("سهم",Table1[شرح])-11),0))</f>
        <v>50000</v>
      </c>
      <c r="J2152" s="10" t="str">
        <f>IFERROR(MID(Table1[شرح],FIND("سهم",Table1[شرح])+4,FIND("به نرخ",Table1[شرح])-FIND("سهم",Table1[شرح])-5),"")</f>
        <v>س. توسعه وعمران استان کرمان(کرمان1)</v>
      </c>
      <c r="K2152" s="10" t="str">
        <f>CHOOSE(MID(Table1[تاریخ],6,2),"فروردین","اردیبهشت","خرداد","تیر","مرداد","شهریور","مهر","آبان","آذر","دی","بهمن","اسفند")</f>
        <v>فروردین</v>
      </c>
      <c r="L2152" s="10" t="str">
        <f>LEFT(Table1[[#All],[تاریخ]],4)</f>
        <v>1399</v>
      </c>
      <c r="M2152" s="13" t="str">
        <f>Table1[سال]&amp;"-"&amp;Table1[ماه]</f>
        <v>1399-فروردین</v>
      </c>
      <c r="N2152" s="9"/>
    </row>
    <row r="2153" spans="1:14" ht="15.75" x14ac:dyDescent="0.25">
      <c r="A2153" s="17" t="str">
        <f>IF(AND(C2153&gt;='گزارش روزانه'!$F$2,C2153&lt;='گزارش روزانه'!$F$4,J2153='گزارش روزانه'!$D$6),MAX($A$1:A2152)+1,"")</f>
        <v/>
      </c>
      <c r="B2153" s="10">
        <v>2152</v>
      </c>
      <c r="C2153" s="10" t="s">
        <v>645</v>
      </c>
      <c r="D2153" s="10" t="s">
        <v>702</v>
      </c>
      <c r="E2153" s="11">
        <v>4386848250</v>
      </c>
      <c r="F2153" s="11">
        <v>0</v>
      </c>
      <c r="G2153" s="11">
        <v>19459247293</v>
      </c>
      <c r="H21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3" s="10">
        <f>VALUE(IFERROR(MID(Table1[شرح],11,FIND("سهم",Table1[شرح])-11),0))</f>
        <v>57310</v>
      </c>
      <c r="J2153" s="10" t="str">
        <f>IFERROR(MID(Table1[شرح],FIND("سهم",Table1[شرح])+4,FIND("به نرخ",Table1[شرح])-FIND("سهم",Table1[شرح])-5),"")</f>
        <v>س. توسعه وعمران استان کرمان(کرمان1)</v>
      </c>
      <c r="K2153" s="10" t="str">
        <f>CHOOSE(MID(Table1[تاریخ],6,2),"فروردین","اردیبهشت","خرداد","تیر","مرداد","شهریور","مهر","آبان","آذر","دی","بهمن","اسفند")</f>
        <v>فروردین</v>
      </c>
      <c r="L2153" s="10" t="str">
        <f>LEFT(Table1[[#All],[تاریخ]],4)</f>
        <v>1399</v>
      </c>
      <c r="M2153" s="13" t="str">
        <f>Table1[سال]&amp;"-"&amp;Table1[ماه]</f>
        <v>1399-فروردین</v>
      </c>
      <c r="N2153" s="9"/>
    </row>
    <row r="2154" spans="1:14" ht="15.75" x14ac:dyDescent="0.25">
      <c r="A2154" s="17" t="str">
        <f>IF(AND(C2154&gt;='گزارش روزانه'!$F$2,C2154&lt;='گزارش روزانه'!$F$4,J2154='گزارش روزانه'!$D$6),MAX($A$1:A2153)+1,"")</f>
        <v/>
      </c>
      <c r="B2154" s="10">
        <v>2153</v>
      </c>
      <c r="C2154" s="10" t="s">
        <v>645</v>
      </c>
      <c r="D2154" s="10" t="s">
        <v>703</v>
      </c>
      <c r="E2154" s="11">
        <v>26025273</v>
      </c>
      <c r="F2154" s="11">
        <v>0</v>
      </c>
      <c r="G2154" s="11">
        <v>23846095543</v>
      </c>
      <c r="H21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4" s="10">
        <f>VALUE(IFERROR(MID(Table1[شرح],11,FIND("سهم",Table1[شرح])-11),0))</f>
        <v>340</v>
      </c>
      <c r="J2154" s="10" t="str">
        <f>IFERROR(MID(Table1[شرح],FIND("سهم",Table1[شرح])+4,FIND("به نرخ",Table1[شرح])-FIND("سهم",Table1[شرح])-5),"")</f>
        <v>س. توسعه وعمران استان کرمان(کرمان1)</v>
      </c>
      <c r="K2154" s="10" t="str">
        <f>CHOOSE(MID(Table1[تاریخ],6,2),"فروردین","اردیبهشت","خرداد","تیر","مرداد","شهریور","مهر","آبان","آذر","دی","بهمن","اسفند")</f>
        <v>فروردین</v>
      </c>
      <c r="L2154" s="10" t="str">
        <f>LEFT(Table1[[#All],[تاریخ]],4)</f>
        <v>1399</v>
      </c>
      <c r="M2154" s="13" t="str">
        <f>Table1[سال]&amp;"-"&amp;Table1[ماه]</f>
        <v>1399-فروردین</v>
      </c>
      <c r="N2154" s="9"/>
    </row>
    <row r="2155" spans="1:14" ht="15.75" x14ac:dyDescent="0.25">
      <c r="A2155" s="17" t="str">
        <f>IF(AND(C2155&gt;='گزارش روزانه'!$F$2,C2155&lt;='گزارش روزانه'!$F$4,J2155='گزارش روزانه'!$D$6),MAX($A$1:A2154)+1,"")</f>
        <v/>
      </c>
      <c r="B2155" s="10">
        <v>2154</v>
      </c>
      <c r="C2155" s="10" t="s">
        <v>645</v>
      </c>
      <c r="D2155" s="10" t="s">
        <v>704</v>
      </c>
      <c r="E2155" s="11">
        <v>395655613</v>
      </c>
      <c r="F2155" s="11">
        <v>0</v>
      </c>
      <c r="G2155" s="11">
        <v>23872120816</v>
      </c>
      <c r="H21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5" s="10">
        <f>VALUE(IFERROR(MID(Table1[شرح],11,FIND("سهم",Table1[شرح])-11),0))</f>
        <v>5169</v>
      </c>
      <c r="J2155" s="10" t="str">
        <f>IFERROR(MID(Table1[شرح],FIND("سهم",Table1[شرح])+4,FIND("به نرخ",Table1[شرح])-FIND("سهم",Table1[شرح])-5),"")</f>
        <v>س. توسعه وعمران استان کرمان(کرمان1)</v>
      </c>
      <c r="K2155" s="10" t="str">
        <f>CHOOSE(MID(Table1[تاریخ],6,2),"فروردین","اردیبهشت","خرداد","تیر","مرداد","شهریور","مهر","آبان","آذر","دی","بهمن","اسفند")</f>
        <v>فروردین</v>
      </c>
      <c r="L2155" s="10" t="str">
        <f>LEFT(Table1[[#All],[تاریخ]],4)</f>
        <v>1399</v>
      </c>
      <c r="M2155" s="13" t="str">
        <f>Table1[سال]&amp;"-"&amp;Table1[ماه]</f>
        <v>1399-فروردین</v>
      </c>
      <c r="N2155" s="9"/>
    </row>
    <row r="2156" spans="1:14" ht="15.75" x14ac:dyDescent="0.25">
      <c r="A2156" s="17" t="str">
        <f>IF(AND(C2156&gt;='گزارش روزانه'!$F$2,C2156&lt;='گزارش روزانه'!$F$4,J2156='گزارش روزانه'!$D$6),MAX($A$1:A2155)+1,"")</f>
        <v/>
      </c>
      <c r="B2156" s="10">
        <v>2155</v>
      </c>
      <c r="C2156" s="10" t="s">
        <v>645</v>
      </c>
      <c r="D2156" s="10" t="s">
        <v>705</v>
      </c>
      <c r="E2156" s="11">
        <v>20282012</v>
      </c>
      <c r="F2156" s="11">
        <v>0</v>
      </c>
      <c r="G2156" s="11">
        <v>24267776429</v>
      </c>
      <c r="H21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6" s="10">
        <f>VALUE(IFERROR(MID(Table1[شرح],11,FIND("سهم",Table1[شرح])-11),0))</f>
        <v>265</v>
      </c>
      <c r="J2156" s="10" t="str">
        <f>IFERROR(MID(Table1[شرح],FIND("سهم",Table1[شرح])+4,FIND("به نرخ",Table1[شرح])-FIND("سهم",Table1[شرح])-5),"")</f>
        <v>س. توسعه وعمران استان کرمان(کرمان1)</v>
      </c>
      <c r="K2156" s="10" t="str">
        <f>CHOOSE(MID(Table1[تاریخ],6,2),"فروردین","اردیبهشت","خرداد","تیر","مرداد","شهریور","مهر","آبان","آذر","دی","بهمن","اسفند")</f>
        <v>فروردین</v>
      </c>
      <c r="L2156" s="10" t="str">
        <f>LEFT(Table1[[#All],[تاریخ]],4)</f>
        <v>1399</v>
      </c>
      <c r="M2156" s="13" t="str">
        <f>Table1[سال]&amp;"-"&amp;Table1[ماه]</f>
        <v>1399-فروردین</v>
      </c>
      <c r="N2156" s="9"/>
    </row>
    <row r="2157" spans="1:14" ht="15.75" x14ac:dyDescent="0.25">
      <c r="A2157" s="17" t="str">
        <f>IF(AND(C2157&gt;='گزارش روزانه'!$F$2,C2157&lt;='گزارش روزانه'!$F$4,J2157='گزارش روزانه'!$D$6),MAX($A$1:A2156)+1,"")</f>
        <v/>
      </c>
      <c r="B2157" s="10">
        <v>2156</v>
      </c>
      <c r="C2157" s="10" t="s">
        <v>645</v>
      </c>
      <c r="D2157" s="10" t="s">
        <v>706</v>
      </c>
      <c r="E2157" s="11">
        <v>15306976</v>
      </c>
      <c r="F2157" s="11">
        <v>0</v>
      </c>
      <c r="G2157" s="11">
        <v>24288058441</v>
      </c>
      <c r="H21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7" s="10">
        <f>VALUE(IFERROR(MID(Table1[شرح],11,FIND("سهم",Table1[شرح])-11),0))</f>
        <v>200</v>
      </c>
      <c r="J2157" s="10" t="str">
        <f>IFERROR(MID(Table1[شرح],FIND("سهم",Table1[شرح])+4,FIND("به نرخ",Table1[شرح])-FIND("سهم",Table1[شرح])-5),"")</f>
        <v>س. توسعه وعمران استان کرمان(کرمان1)</v>
      </c>
      <c r="K2157" s="10" t="str">
        <f>CHOOSE(MID(Table1[تاریخ],6,2),"فروردین","اردیبهشت","خرداد","تیر","مرداد","شهریور","مهر","آبان","آذر","دی","بهمن","اسفند")</f>
        <v>فروردین</v>
      </c>
      <c r="L2157" s="10" t="str">
        <f>LEFT(Table1[[#All],[تاریخ]],4)</f>
        <v>1399</v>
      </c>
      <c r="M2157" s="13" t="str">
        <f>Table1[سال]&amp;"-"&amp;Table1[ماه]</f>
        <v>1399-فروردین</v>
      </c>
      <c r="N2157" s="9"/>
    </row>
    <row r="2158" spans="1:14" ht="15.75" x14ac:dyDescent="0.25">
      <c r="A2158" s="17" t="str">
        <f>IF(AND(C2158&gt;='گزارش روزانه'!$F$2,C2158&lt;='گزارش روزانه'!$F$4,J2158='گزارش روزانه'!$D$6),MAX($A$1:A2157)+1,"")</f>
        <v/>
      </c>
      <c r="B2158" s="10">
        <v>2157</v>
      </c>
      <c r="C2158" s="10" t="s">
        <v>645</v>
      </c>
      <c r="D2158" s="10" t="s">
        <v>707</v>
      </c>
      <c r="E2158" s="11">
        <v>42891554</v>
      </c>
      <c r="F2158" s="11">
        <v>0</v>
      </c>
      <c r="G2158" s="11">
        <v>24303365417</v>
      </c>
      <c r="H21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8" s="10">
        <f>VALUE(IFERROR(MID(Table1[شرح],11,FIND("سهم",Table1[شرح])-11),0))</f>
        <v>561</v>
      </c>
      <c r="J2158" s="10" t="str">
        <f>IFERROR(MID(Table1[شرح],FIND("سهم",Table1[شرح])+4,FIND("به نرخ",Table1[شرح])-FIND("سهم",Table1[شرح])-5),"")</f>
        <v>س. توسعه وعمران استان کرمان(کرمان1)</v>
      </c>
      <c r="K2158" s="10" t="str">
        <f>CHOOSE(MID(Table1[تاریخ],6,2),"فروردین","اردیبهشت","خرداد","تیر","مرداد","شهریور","مهر","آبان","آذر","دی","بهمن","اسفند")</f>
        <v>فروردین</v>
      </c>
      <c r="L2158" s="10" t="str">
        <f>LEFT(Table1[[#All],[تاریخ]],4)</f>
        <v>1399</v>
      </c>
      <c r="M2158" s="13" t="str">
        <f>Table1[سال]&amp;"-"&amp;Table1[ماه]</f>
        <v>1399-فروردین</v>
      </c>
      <c r="N2158" s="9"/>
    </row>
    <row r="2159" spans="1:14" ht="15.75" x14ac:dyDescent="0.25">
      <c r="A2159" s="17" t="str">
        <f>IF(AND(C2159&gt;='گزارش روزانه'!$F$2,C2159&lt;='گزارش روزانه'!$F$4,J2159='گزارش روزانه'!$D$6),MAX($A$1:A2158)+1,"")</f>
        <v/>
      </c>
      <c r="B2159" s="10">
        <v>2158</v>
      </c>
      <c r="C2159" s="10" t="s">
        <v>645</v>
      </c>
      <c r="D2159" s="10" t="s">
        <v>708</v>
      </c>
      <c r="E2159" s="11">
        <v>51600703</v>
      </c>
      <c r="F2159" s="11">
        <v>0</v>
      </c>
      <c r="G2159" s="11">
        <v>24346256971</v>
      </c>
      <c r="H21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59" s="10">
        <f>VALUE(IFERROR(MID(Table1[شرح],11,FIND("سهم",Table1[شرح])-11),0))</f>
        <v>675</v>
      </c>
      <c r="J2159" s="10" t="str">
        <f>IFERROR(MID(Table1[شرح],FIND("سهم",Table1[شرح])+4,FIND("به نرخ",Table1[شرح])-FIND("سهم",Table1[شرح])-5),"")</f>
        <v>س. توسعه وعمران استان کرمان(کرمان1)</v>
      </c>
      <c r="K2159" s="10" t="str">
        <f>CHOOSE(MID(Table1[تاریخ],6,2),"فروردین","اردیبهشت","خرداد","تیر","مرداد","شهریور","مهر","آبان","آذر","دی","بهمن","اسفند")</f>
        <v>فروردین</v>
      </c>
      <c r="L2159" s="10" t="str">
        <f>LEFT(Table1[[#All],[تاریخ]],4)</f>
        <v>1399</v>
      </c>
      <c r="M2159" s="13" t="str">
        <f>Table1[سال]&amp;"-"&amp;Table1[ماه]</f>
        <v>1399-فروردین</v>
      </c>
      <c r="N2159" s="9"/>
    </row>
    <row r="2160" spans="1:14" ht="15.75" x14ac:dyDescent="0.25">
      <c r="A2160" s="17" t="str">
        <f>IF(AND(C2160&gt;='گزارش روزانه'!$F$2,C2160&lt;='گزارش روزانه'!$F$4,J2160='گزارش روزانه'!$D$6),MAX($A$1:A2159)+1,"")</f>
        <v/>
      </c>
      <c r="B2160" s="10">
        <v>2159</v>
      </c>
      <c r="C2160" s="10" t="s">
        <v>645</v>
      </c>
      <c r="D2160" s="10" t="s">
        <v>709</v>
      </c>
      <c r="E2160" s="11">
        <v>384116599</v>
      </c>
      <c r="F2160" s="11">
        <v>0</v>
      </c>
      <c r="G2160" s="11">
        <v>24397857674</v>
      </c>
      <c r="H21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0" s="10">
        <f>VALUE(IFERROR(MID(Table1[شرح],11,FIND("سهم",Table1[شرح])-11),0))</f>
        <v>5030</v>
      </c>
      <c r="J2160" s="10" t="str">
        <f>IFERROR(MID(Table1[شرح],FIND("سهم",Table1[شرح])+4,FIND("به نرخ",Table1[شرح])-FIND("سهم",Table1[شرح])-5),"")</f>
        <v>س. توسعه وعمران استان کرمان(کرمان1)</v>
      </c>
      <c r="K2160" s="10" t="str">
        <f>CHOOSE(MID(Table1[تاریخ],6,2),"فروردین","اردیبهشت","خرداد","تیر","مرداد","شهریور","مهر","آبان","آذر","دی","بهمن","اسفند")</f>
        <v>فروردین</v>
      </c>
      <c r="L2160" s="10" t="str">
        <f>LEFT(Table1[[#All],[تاریخ]],4)</f>
        <v>1399</v>
      </c>
      <c r="M2160" s="13" t="str">
        <f>Table1[سال]&amp;"-"&amp;Table1[ماه]</f>
        <v>1399-فروردین</v>
      </c>
      <c r="N2160" s="9"/>
    </row>
    <row r="2161" spans="1:14" ht="15.75" x14ac:dyDescent="0.25">
      <c r="A2161" s="17" t="str">
        <f>IF(AND(C2161&gt;='گزارش روزانه'!$F$2,C2161&lt;='گزارش روزانه'!$F$4,J2161='گزارش روزانه'!$D$6),MAX($A$1:A2160)+1,"")</f>
        <v/>
      </c>
      <c r="B2161" s="10">
        <v>2160</v>
      </c>
      <c r="C2161" s="10" t="s">
        <v>645</v>
      </c>
      <c r="D2161" s="10" t="s">
        <v>710</v>
      </c>
      <c r="E2161" s="11">
        <v>3817753</v>
      </c>
      <c r="F2161" s="11">
        <v>0</v>
      </c>
      <c r="G2161" s="11">
        <v>24781974273</v>
      </c>
      <c r="H21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1" s="10">
        <f>VALUE(IFERROR(MID(Table1[شرح],11,FIND("سهم",Table1[شرح])-11),0))</f>
        <v>50</v>
      </c>
      <c r="J2161" s="10" t="str">
        <f>IFERROR(MID(Table1[شرح],FIND("سهم",Table1[شرح])+4,FIND("به نرخ",Table1[شرح])-FIND("سهم",Table1[شرح])-5),"")</f>
        <v>س. توسعه وعمران استان کرمان(کرمان1)</v>
      </c>
      <c r="K2161" s="10" t="str">
        <f>CHOOSE(MID(Table1[تاریخ],6,2),"فروردین","اردیبهشت","خرداد","تیر","مرداد","شهریور","مهر","آبان","آذر","دی","بهمن","اسفند")</f>
        <v>فروردین</v>
      </c>
      <c r="L2161" s="10" t="str">
        <f>LEFT(Table1[[#All],[تاریخ]],4)</f>
        <v>1399</v>
      </c>
      <c r="M2161" s="13" t="str">
        <f>Table1[سال]&amp;"-"&amp;Table1[ماه]</f>
        <v>1399-فروردین</v>
      </c>
      <c r="N2161" s="9"/>
    </row>
    <row r="2162" spans="1:14" ht="15.75" x14ac:dyDescent="0.25">
      <c r="A2162" s="17" t="str">
        <f>IF(AND(C2162&gt;='گزارش روزانه'!$F$2,C2162&lt;='گزارش روزانه'!$F$4,J2162='گزارش روزانه'!$D$6),MAX($A$1:A2161)+1,"")</f>
        <v/>
      </c>
      <c r="B2162" s="10">
        <v>2161</v>
      </c>
      <c r="C2162" s="10" t="s">
        <v>645</v>
      </c>
      <c r="D2162" s="10" t="s">
        <v>711</v>
      </c>
      <c r="E2162" s="11">
        <v>28249521</v>
      </c>
      <c r="F2162" s="11">
        <v>0</v>
      </c>
      <c r="G2162" s="11">
        <v>24785792026</v>
      </c>
      <c r="H21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2" s="10">
        <f>VALUE(IFERROR(MID(Table1[شرح],11,FIND("سهم",Table1[شرح])-11),0))</f>
        <v>370</v>
      </c>
      <c r="J2162" s="10" t="str">
        <f>IFERROR(MID(Table1[شرح],FIND("سهم",Table1[شرح])+4,FIND("به نرخ",Table1[شرح])-FIND("سهم",Table1[شرح])-5),"")</f>
        <v>س. توسعه وعمران استان کرمان(کرمان1)</v>
      </c>
      <c r="K2162" s="10" t="str">
        <f>CHOOSE(MID(Table1[تاریخ],6,2),"فروردین","اردیبهشت","خرداد","تیر","مرداد","شهریور","مهر","آبان","آذر","دی","بهمن","اسفند")</f>
        <v>فروردین</v>
      </c>
      <c r="L2162" s="10" t="str">
        <f>LEFT(Table1[[#All],[تاریخ]],4)</f>
        <v>1399</v>
      </c>
      <c r="M2162" s="13" t="str">
        <f>Table1[سال]&amp;"-"&amp;Table1[ماه]</f>
        <v>1399-فروردین</v>
      </c>
      <c r="N2162" s="9"/>
    </row>
    <row r="2163" spans="1:14" ht="15.75" x14ac:dyDescent="0.25">
      <c r="A2163" s="17" t="str">
        <f>IF(AND(C2163&gt;='گزارش روزانه'!$F$2,C2163&lt;='گزارش روزانه'!$F$4,J2163='گزارش روزانه'!$D$6),MAX($A$1:A2162)+1,"")</f>
        <v/>
      </c>
      <c r="B2163" s="10">
        <v>2162</v>
      </c>
      <c r="C2163" s="10" t="s">
        <v>645</v>
      </c>
      <c r="D2163" s="10" t="s">
        <v>712</v>
      </c>
      <c r="E2163" s="11">
        <v>2290410</v>
      </c>
      <c r="F2163" s="11">
        <v>0</v>
      </c>
      <c r="G2163" s="11">
        <v>24814041547</v>
      </c>
      <c r="H21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3" s="10">
        <f>VALUE(IFERROR(MID(Table1[شرح],11,FIND("سهم",Table1[شرح])-11),0))</f>
        <v>30</v>
      </c>
      <c r="J2163" s="10" t="str">
        <f>IFERROR(MID(Table1[شرح],FIND("سهم",Table1[شرح])+4,FIND("به نرخ",Table1[شرح])-FIND("سهم",Table1[شرح])-5),"")</f>
        <v>س. توسعه وعمران استان کرمان(کرمان1)</v>
      </c>
      <c r="K2163" s="10" t="str">
        <f>CHOOSE(MID(Table1[تاریخ],6,2),"فروردین","اردیبهشت","خرداد","تیر","مرداد","شهریور","مهر","آبان","آذر","دی","بهمن","اسفند")</f>
        <v>فروردین</v>
      </c>
      <c r="L2163" s="10" t="str">
        <f>LEFT(Table1[[#All],[تاریخ]],4)</f>
        <v>1399</v>
      </c>
      <c r="M2163" s="13" t="str">
        <f>Table1[سال]&amp;"-"&amp;Table1[ماه]</f>
        <v>1399-فروردین</v>
      </c>
      <c r="N2163" s="9"/>
    </row>
    <row r="2164" spans="1:14" ht="15.75" x14ac:dyDescent="0.25">
      <c r="A2164" s="17" t="str">
        <f>IF(AND(C2164&gt;='گزارش روزانه'!$F$2,C2164&lt;='گزارش روزانه'!$F$4,J2164='گزارش روزانه'!$D$6),MAX($A$1:A2163)+1,"")</f>
        <v/>
      </c>
      <c r="B2164" s="10">
        <v>2163</v>
      </c>
      <c r="C2164" s="10" t="s">
        <v>645</v>
      </c>
      <c r="D2164" s="10" t="s">
        <v>713</v>
      </c>
      <c r="E2164" s="11">
        <v>176346989</v>
      </c>
      <c r="F2164" s="11">
        <v>0</v>
      </c>
      <c r="G2164" s="11">
        <v>24816331957</v>
      </c>
      <c r="H21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4" s="10">
        <f>VALUE(IFERROR(MID(Table1[شرح],11,FIND("سهم",Table1[شرح])-11),0))</f>
        <v>50000</v>
      </c>
      <c r="J2164" s="10" t="str">
        <f>IFERROR(MID(Table1[شرح],FIND("سهم",Table1[شرح])+4,FIND("به نرخ",Table1[شرح])-FIND("سهم",Table1[شرح])-5),"")</f>
        <v>سهامی ذوب آهن اصفهان(ذوب1)</v>
      </c>
      <c r="K2164" s="10" t="str">
        <f>CHOOSE(MID(Table1[تاریخ],6,2),"فروردین","اردیبهشت","خرداد","تیر","مرداد","شهریور","مهر","آبان","آذر","دی","بهمن","اسفند")</f>
        <v>فروردین</v>
      </c>
      <c r="L2164" s="10" t="str">
        <f>LEFT(Table1[[#All],[تاریخ]],4)</f>
        <v>1399</v>
      </c>
      <c r="M2164" s="13" t="str">
        <f>Table1[سال]&amp;"-"&amp;Table1[ماه]</f>
        <v>1399-فروردین</v>
      </c>
      <c r="N2164" s="9"/>
    </row>
    <row r="2165" spans="1:14" ht="15.75" x14ac:dyDescent="0.25">
      <c r="A2165" s="17" t="str">
        <f>IF(AND(C2165&gt;='گزارش روزانه'!$F$2,C2165&lt;='گزارش روزانه'!$F$4,J2165='گزارش روزانه'!$D$6),MAX($A$1:A2164)+1,"")</f>
        <v/>
      </c>
      <c r="B2165" s="10">
        <v>2164</v>
      </c>
      <c r="C2165" s="10" t="s">
        <v>645</v>
      </c>
      <c r="D2165" s="10" t="s">
        <v>714</v>
      </c>
      <c r="E2165" s="11">
        <v>232048740</v>
      </c>
      <c r="F2165" s="11">
        <v>0</v>
      </c>
      <c r="G2165" s="11">
        <v>24992678946</v>
      </c>
      <c r="H21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5" s="10">
        <f>VALUE(IFERROR(MID(Table1[شرح],11,FIND("سهم",Table1[شرح])-11),0))</f>
        <v>66000</v>
      </c>
      <c r="J2165" s="10" t="str">
        <f>IFERROR(MID(Table1[شرح],FIND("سهم",Table1[شرح])+4,FIND("به نرخ",Table1[شرح])-FIND("سهم",Table1[شرح])-5),"")</f>
        <v>سهامی ذوب آهن اصفهان(ذوب1)</v>
      </c>
      <c r="K2165" s="10" t="str">
        <f>CHOOSE(MID(Table1[تاریخ],6,2),"فروردین","اردیبهشت","خرداد","تیر","مرداد","شهریور","مهر","آبان","آذر","دی","بهمن","اسفند")</f>
        <v>فروردین</v>
      </c>
      <c r="L2165" s="10" t="str">
        <f>LEFT(Table1[[#All],[تاریخ]],4)</f>
        <v>1399</v>
      </c>
      <c r="M2165" s="13" t="str">
        <f>Table1[سال]&amp;"-"&amp;Table1[ماه]</f>
        <v>1399-فروردین</v>
      </c>
      <c r="N2165" s="9"/>
    </row>
    <row r="2166" spans="1:14" ht="15.75" x14ac:dyDescent="0.25">
      <c r="A2166" s="17" t="str">
        <f>IF(AND(C2166&gt;='گزارش روزانه'!$F$2,C2166&lt;='گزارش روزانه'!$F$4,J2166='گزارش روزانه'!$D$6),MAX($A$1:A2165)+1,"")</f>
        <v/>
      </c>
      <c r="B2166" s="10">
        <v>2165</v>
      </c>
      <c r="C2166" s="10" t="s">
        <v>645</v>
      </c>
      <c r="D2166" s="10" t="s">
        <v>715</v>
      </c>
      <c r="E2166" s="11">
        <v>691123496</v>
      </c>
      <c r="F2166" s="11">
        <v>0</v>
      </c>
      <c r="G2166" s="11">
        <v>25224727686</v>
      </c>
      <c r="H21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6" s="10">
        <f>VALUE(IFERROR(MID(Table1[شرح],11,FIND("سهم",Table1[شرح])-11),0))</f>
        <v>200000</v>
      </c>
      <c r="J2166" s="10" t="str">
        <f>IFERROR(MID(Table1[شرح],FIND("سهم",Table1[شرح])+4,FIND("به نرخ",Table1[شرح])-FIND("سهم",Table1[شرح])-5),"")</f>
        <v>سهامی ذوب آهن اصفهان(ذوب1)</v>
      </c>
      <c r="K2166" s="10" t="str">
        <f>CHOOSE(MID(Table1[تاریخ],6,2),"فروردین","اردیبهشت","خرداد","تیر","مرداد","شهریور","مهر","آبان","آذر","دی","بهمن","اسفند")</f>
        <v>فروردین</v>
      </c>
      <c r="L2166" s="10" t="str">
        <f>LEFT(Table1[[#All],[تاریخ]],4)</f>
        <v>1399</v>
      </c>
      <c r="M2166" s="13" t="str">
        <f>Table1[سال]&amp;"-"&amp;Table1[ماه]</f>
        <v>1399-فروردین</v>
      </c>
      <c r="N2166" s="9"/>
    </row>
    <row r="2167" spans="1:14" ht="15.75" x14ac:dyDescent="0.25">
      <c r="A2167" s="17" t="str">
        <f>IF(AND(C2167&gt;='گزارش روزانه'!$F$2,C2167&lt;='گزارش روزانه'!$F$4,J2167='گزارش روزانه'!$D$6),MAX($A$1:A2166)+1,"")</f>
        <v/>
      </c>
      <c r="B2167" s="10">
        <v>2166</v>
      </c>
      <c r="C2167" s="10" t="s">
        <v>645</v>
      </c>
      <c r="D2167" s="10" t="s">
        <v>716</v>
      </c>
      <c r="E2167" s="11">
        <v>81519131</v>
      </c>
      <c r="F2167" s="11">
        <v>0</v>
      </c>
      <c r="G2167" s="11">
        <v>25915851182</v>
      </c>
      <c r="H21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7" s="10">
        <f>VALUE(IFERROR(MID(Table1[شرح],11,FIND("سهم",Table1[شرح])-11),0))</f>
        <v>23666</v>
      </c>
      <c r="J2167" s="10" t="str">
        <f>IFERROR(MID(Table1[شرح],FIND("سهم",Table1[شرح])+4,FIND("به نرخ",Table1[شرح])-FIND("سهم",Table1[شرح])-5),"")</f>
        <v>سهامی ذوب آهن اصفهان(ذوب1)</v>
      </c>
      <c r="K2167" s="10" t="str">
        <f>CHOOSE(MID(Table1[تاریخ],6,2),"فروردین","اردیبهشت","خرداد","تیر","مرداد","شهریور","مهر","آبان","آذر","دی","بهمن","اسفند")</f>
        <v>فروردین</v>
      </c>
      <c r="L2167" s="10" t="str">
        <f>LEFT(Table1[[#All],[تاریخ]],4)</f>
        <v>1399</v>
      </c>
      <c r="M2167" s="13" t="str">
        <f>Table1[سال]&amp;"-"&amp;Table1[ماه]</f>
        <v>1399-فروردین</v>
      </c>
      <c r="N2167" s="9"/>
    </row>
    <row r="2168" spans="1:14" ht="15.75" x14ac:dyDescent="0.25">
      <c r="A2168" s="17" t="str">
        <f>IF(AND(C2168&gt;='گزارش روزانه'!$F$2,C2168&lt;='گزارش روزانه'!$F$4,J2168='گزارش روزانه'!$D$6),MAX($A$1:A2167)+1,"")</f>
        <v/>
      </c>
      <c r="B2168" s="10">
        <v>2167</v>
      </c>
      <c r="C2168" s="10" t="s">
        <v>645</v>
      </c>
      <c r="D2168" s="10" t="s">
        <v>717</v>
      </c>
      <c r="E2168" s="11">
        <v>261945163</v>
      </c>
      <c r="F2168" s="11">
        <v>0</v>
      </c>
      <c r="G2168" s="11">
        <v>25997370313</v>
      </c>
      <c r="H21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8" s="10">
        <f>VALUE(IFERROR(MID(Table1[شرح],11,FIND("سهم",Table1[شرح])-11),0))</f>
        <v>76246</v>
      </c>
      <c r="J2168" s="10" t="str">
        <f>IFERROR(MID(Table1[شرح],FIND("سهم",Table1[شرح])+4,FIND("به نرخ",Table1[شرح])-FIND("سهم",Table1[شرح])-5),"")</f>
        <v>سهامی ذوب آهن اصفهان(ذوب1)</v>
      </c>
      <c r="K2168" s="10" t="str">
        <f>CHOOSE(MID(Table1[تاریخ],6,2),"فروردین","اردیبهشت","خرداد","تیر","مرداد","شهریور","مهر","آبان","آذر","دی","بهمن","اسفند")</f>
        <v>فروردین</v>
      </c>
      <c r="L2168" s="10" t="str">
        <f>LEFT(Table1[[#All],[تاریخ]],4)</f>
        <v>1399</v>
      </c>
      <c r="M2168" s="13" t="str">
        <f>Table1[سال]&amp;"-"&amp;Table1[ماه]</f>
        <v>1399-فروردین</v>
      </c>
      <c r="N2168" s="9"/>
    </row>
    <row r="2169" spans="1:14" ht="15.75" x14ac:dyDescent="0.25">
      <c r="A2169" s="17" t="str">
        <f>IF(AND(C2169&gt;='گزارش روزانه'!$F$2,C2169&lt;='گزارش روزانه'!$F$4,J2169='گزارش روزانه'!$D$6),MAX($A$1:A2168)+1,"")</f>
        <v/>
      </c>
      <c r="B2169" s="10">
        <v>2168</v>
      </c>
      <c r="C2169" s="10" t="s">
        <v>645</v>
      </c>
      <c r="D2169" s="10" t="s">
        <v>718</v>
      </c>
      <c r="E2169" s="11">
        <v>301530</v>
      </c>
      <c r="F2169" s="11">
        <v>0</v>
      </c>
      <c r="G2169" s="11">
        <v>26259315476</v>
      </c>
      <c r="H21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69" s="10">
        <f>VALUE(IFERROR(MID(Table1[شرح],11,FIND("سهم",Table1[شرح])-11),0))</f>
        <v>88</v>
      </c>
      <c r="J2169" s="10" t="str">
        <f>IFERROR(MID(Table1[شرح],FIND("سهم",Table1[شرح])+4,FIND("به نرخ",Table1[شرح])-FIND("سهم",Table1[شرح])-5),"")</f>
        <v>سهامی ذوب آهن اصفهان(ذوب1)</v>
      </c>
      <c r="K2169" s="10" t="str">
        <f>CHOOSE(MID(Table1[تاریخ],6,2),"فروردین","اردیبهشت","خرداد","تیر","مرداد","شهریور","مهر","آبان","آذر","دی","بهمن","اسفند")</f>
        <v>فروردین</v>
      </c>
      <c r="L2169" s="10" t="str">
        <f>LEFT(Table1[[#All],[تاریخ]],4)</f>
        <v>1399</v>
      </c>
      <c r="M2169" s="13" t="str">
        <f>Table1[سال]&amp;"-"&amp;Table1[ماه]</f>
        <v>1399-فروردین</v>
      </c>
      <c r="N2169" s="9"/>
    </row>
    <row r="2170" spans="1:14" ht="15.75" x14ac:dyDescent="0.25">
      <c r="A2170" s="17" t="str">
        <f>IF(AND(C2170&gt;='گزارش روزانه'!$F$2,C2170&lt;='گزارش روزانه'!$F$4,J2170='گزارش روزانه'!$D$6),MAX($A$1:A2169)+1,"")</f>
        <v/>
      </c>
      <c r="B2170" s="10">
        <v>2169</v>
      </c>
      <c r="C2170" s="10" t="s">
        <v>645</v>
      </c>
      <c r="D2170" s="10" t="s">
        <v>719</v>
      </c>
      <c r="E2170" s="11">
        <v>198260215</v>
      </c>
      <c r="F2170" s="11">
        <v>0</v>
      </c>
      <c r="G2170" s="11">
        <v>26259617006</v>
      </c>
      <c r="H21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0" s="10">
        <f>VALUE(IFERROR(MID(Table1[شرح],11,FIND("سهم",Table1[شرح])-11),0))</f>
        <v>11961</v>
      </c>
      <c r="J2170" s="10" t="str">
        <f>IFERROR(MID(Table1[شرح],FIND("سهم",Table1[شرح])+4,FIND("به نرخ",Table1[شرح])-FIND("سهم",Table1[شرح])-5),"")</f>
        <v>پتروشیمی شازند(شاراک1)</v>
      </c>
      <c r="K2170" s="10" t="str">
        <f>CHOOSE(MID(Table1[تاریخ],6,2),"فروردین","اردیبهشت","خرداد","تیر","مرداد","شهریور","مهر","آبان","آذر","دی","بهمن","اسفند")</f>
        <v>فروردین</v>
      </c>
      <c r="L2170" s="10" t="str">
        <f>LEFT(Table1[[#All],[تاریخ]],4)</f>
        <v>1399</v>
      </c>
      <c r="M2170" s="13" t="str">
        <f>Table1[سال]&amp;"-"&amp;Table1[ماه]</f>
        <v>1399-فروردین</v>
      </c>
      <c r="N2170" s="9"/>
    </row>
    <row r="2171" spans="1:14" ht="15.75" x14ac:dyDescent="0.25">
      <c r="A2171" s="17" t="str">
        <f>IF(AND(C2171&gt;='گزارش روزانه'!$F$2,C2171&lt;='گزارش روزانه'!$F$4,J2171='گزارش روزانه'!$D$6),MAX($A$1:A2170)+1,"")</f>
        <v/>
      </c>
      <c r="B2171" s="10">
        <v>2170</v>
      </c>
      <c r="C2171" s="10" t="s">
        <v>645</v>
      </c>
      <c r="D2171" s="10" t="s">
        <v>720</v>
      </c>
      <c r="E2171" s="11">
        <v>185717831</v>
      </c>
      <c r="F2171" s="11">
        <v>0</v>
      </c>
      <c r="G2171" s="11">
        <v>26457877221</v>
      </c>
      <c r="H21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1" s="10">
        <f>VALUE(IFERROR(MID(Table1[شرح],11,FIND("سهم",Table1[شرح])-11),0))</f>
        <v>11205</v>
      </c>
      <c r="J2171" s="10" t="str">
        <f>IFERROR(MID(Table1[شرح],FIND("سهم",Table1[شرح])+4,FIND("به نرخ",Table1[شرح])-FIND("سهم",Table1[شرح])-5),"")</f>
        <v>پتروشیمی شازند(شاراک1)</v>
      </c>
      <c r="K2171" s="10" t="str">
        <f>CHOOSE(MID(Table1[تاریخ],6,2),"فروردین","اردیبهشت","خرداد","تیر","مرداد","شهریور","مهر","آبان","آذر","دی","بهمن","اسفند")</f>
        <v>فروردین</v>
      </c>
      <c r="L2171" s="10" t="str">
        <f>LEFT(Table1[[#All],[تاریخ]],4)</f>
        <v>1399</v>
      </c>
      <c r="M2171" s="13" t="str">
        <f>Table1[سال]&amp;"-"&amp;Table1[ماه]</f>
        <v>1399-فروردین</v>
      </c>
      <c r="N2171" s="9"/>
    </row>
    <row r="2172" spans="1:14" ht="15.75" x14ac:dyDescent="0.25">
      <c r="A2172" s="17" t="str">
        <f>IF(AND(C2172&gt;='گزارش روزانه'!$F$2,C2172&lt;='گزارش روزانه'!$F$4,J2172='گزارش روزانه'!$D$6),MAX($A$1:A2171)+1,"")</f>
        <v/>
      </c>
      <c r="B2172" s="10">
        <v>2171</v>
      </c>
      <c r="C2172" s="10" t="s">
        <v>645</v>
      </c>
      <c r="D2172" s="10" t="s">
        <v>721</v>
      </c>
      <c r="E2172" s="11">
        <v>11729088</v>
      </c>
      <c r="F2172" s="11">
        <v>0</v>
      </c>
      <c r="G2172" s="11">
        <v>26643595052</v>
      </c>
      <c r="H21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2" s="10">
        <f>VALUE(IFERROR(MID(Table1[شرح],11,FIND("سهم",Table1[شرح])-11),0))</f>
        <v>708</v>
      </c>
      <c r="J2172" s="10" t="str">
        <f>IFERROR(MID(Table1[شرح],FIND("سهم",Table1[شرح])+4,FIND("به نرخ",Table1[شرح])-FIND("سهم",Table1[شرح])-5),"")</f>
        <v>پتروشیمی شازند(شاراک1)</v>
      </c>
      <c r="K2172" s="10" t="str">
        <f>CHOOSE(MID(Table1[تاریخ],6,2),"فروردین","اردیبهشت","خرداد","تیر","مرداد","شهریور","مهر","آبان","آذر","دی","بهمن","اسفند")</f>
        <v>فروردین</v>
      </c>
      <c r="L2172" s="10" t="str">
        <f>LEFT(Table1[[#All],[تاریخ]],4)</f>
        <v>1399</v>
      </c>
      <c r="M2172" s="13" t="str">
        <f>Table1[سال]&amp;"-"&amp;Table1[ماه]</f>
        <v>1399-فروردین</v>
      </c>
      <c r="N2172" s="9"/>
    </row>
    <row r="2173" spans="1:14" ht="15.75" x14ac:dyDescent="0.25">
      <c r="A2173" s="17" t="str">
        <f>IF(AND(C2173&gt;='گزارش روزانه'!$F$2,C2173&lt;='گزارش روزانه'!$F$4,J2173='گزارش روزانه'!$D$6),MAX($A$1:A2172)+1,"")</f>
        <v/>
      </c>
      <c r="B2173" s="10">
        <v>2172</v>
      </c>
      <c r="C2173" s="10" t="s">
        <v>645</v>
      </c>
      <c r="D2173" s="10" t="s">
        <v>722</v>
      </c>
      <c r="E2173" s="11">
        <v>738063320</v>
      </c>
      <c r="F2173" s="11">
        <v>0</v>
      </c>
      <c r="G2173" s="11">
        <v>26655324140</v>
      </c>
      <c r="H21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3" s="10">
        <f>VALUE(IFERROR(MID(Table1[شرح],11,FIND("سهم",Table1[شرح])-11),0))</f>
        <v>44933</v>
      </c>
      <c r="J2173" s="10" t="str">
        <f>IFERROR(MID(Table1[شرح],FIND("سهم",Table1[شرح])+4,FIND("به نرخ",Table1[شرح])-FIND("سهم",Table1[شرح])-5),"")</f>
        <v>پتروشیمی شازند(شاراک1)</v>
      </c>
      <c r="K2173" s="10" t="str">
        <f>CHOOSE(MID(Table1[تاریخ],6,2),"فروردین","اردیبهشت","خرداد","تیر","مرداد","شهریور","مهر","آبان","آذر","دی","بهمن","اسفند")</f>
        <v>فروردین</v>
      </c>
      <c r="L2173" s="10" t="str">
        <f>LEFT(Table1[[#All],[تاریخ]],4)</f>
        <v>1399</v>
      </c>
      <c r="M2173" s="13" t="str">
        <f>Table1[سال]&amp;"-"&amp;Table1[ماه]</f>
        <v>1399-فروردین</v>
      </c>
      <c r="N2173" s="9"/>
    </row>
    <row r="2174" spans="1:14" ht="15.75" x14ac:dyDescent="0.25">
      <c r="A2174" s="17" t="str">
        <f>IF(AND(C2174&gt;='گزارش روزانه'!$F$2,C2174&lt;='گزارش روزانه'!$F$4,J2174='گزارش روزانه'!$D$6),MAX($A$1:A2173)+1,"")</f>
        <v/>
      </c>
      <c r="B2174" s="10">
        <v>2173</v>
      </c>
      <c r="C2174" s="10" t="s">
        <v>645</v>
      </c>
      <c r="D2174" s="10" t="s">
        <v>723</v>
      </c>
      <c r="E2174" s="11">
        <v>21943609</v>
      </c>
      <c r="F2174" s="11">
        <v>0</v>
      </c>
      <c r="G2174" s="11">
        <v>27393387460</v>
      </c>
      <c r="H21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4" s="10">
        <f>VALUE(IFERROR(MID(Table1[شرح],11,FIND("سهم",Table1[شرح])-11),0))</f>
        <v>1336</v>
      </c>
      <c r="J2174" s="10" t="str">
        <f>IFERROR(MID(Table1[شرح],FIND("سهم",Table1[شرح])+4,FIND("به نرخ",Table1[شرح])-FIND("سهم",Table1[شرح])-5),"")</f>
        <v>پتروشیمی شازند(شاراک1)</v>
      </c>
      <c r="K2174" s="10" t="str">
        <f>CHOOSE(MID(Table1[تاریخ],6,2),"فروردین","اردیبهشت","خرداد","تیر","مرداد","شهریور","مهر","آبان","آذر","دی","بهمن","اسفند")</f>
        <v>فروردین</v>
      </c>
      <c r="L2174" s="10" t="str">
        <f>LEFT(Table1[[#All],[تاریخ]],4)</f>
        <v>1399</v>
      </c>
      <c r="M2174" s="13" t="str">
        <f>Table1[سال]&amp;"-"&amp;Table1[ماه]</f>
        <v>1399-فروردین</v>
      </c>
      <c r="N2174" s="9"/>
    </row>
    <row r="2175" spans="1:14" ht="15.75" x14ac:dyDescent="0.25">
      <c r="A2175" s="17" t="str">
        <f>IF(AND(C2175&gt;='گزارش روزانه'!$F$2,C2175&lt;='گزارش روزانه'!$F$4,J2175='گزارش روزانه'!$D$6),MAX($A$1:A2174)+1,"")</f>
        <v/>
      </c>
      <c r="B2175" s="10">
        <v>2174</v>
      </c>
      <c r="C2175" s="10" t="s">
        <v>645</v>
      </c>
      <c r="D2175" s="10" t="s">
        <v>724</v>
      </c>
      <c r="E2175" s="11">
        <v>61097475</v>
      </c>
      <c r="F2175" s="11">
        <v>0</v>
      </c>
      <c r="G2175" s="11">
        <v>27415331069</v>
      </c>
      <c r="H21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5" s="10">
        <f>VALUE(IFERROR(MID(Table1[شرح],11,FIND("سهم",Table1[شرح])-11),0))</f>
        <v>3731</v>
      </c>
      <c r="J2175" s="10" t="str">
        <f>IFERROR(MID(Table1[شرح],FIND("سهم",Table1[شرح])+4,FIND("به نرخ",Table1[شرح])-FIND("سهم",Table1[شرح])-5),"")</f>
        <v>پتروشیمی شازند(شاراک1)</v>
      </c>
      <c r="K2175" s="10" t="str">
        <f>CHOOSE(MID(Table1[تاریخ],6,2),"فروردین","اردیبهشت","خرداد","تیر","مرداد","شهریور","مهر","آبان","آذر","دی","بهمن","اسفند")</f>
        <v>فروردین</v>
      </c>
      <c r="L2175" s="10" t="str">
        <f>LEFT(Table1[[#All],[تاریخ]],4)</f>
        <v>1399</v>
      </c>
      <c r="M2175" s="13" t="str">
        <f>Table1[سال]&amp;"-"&amp;Table1[ماه]</f>
        <v>1399-فروردین</v>
      </c>
      <c r="N2175" s="9"/>
    </row>
    <row r="2176" spans="1:14" ht="15.75" x14ac:dyDescent="0.25">
      <c r="A2176" s="17" t="str">
        <f>IF(AND(C2176&gt;='گزارش روزانه'!$F$2,C2176&lt;='گزارش روزانه'!$F$4,J2176='گزارش روزانه'!$D$6),MAX($A$1:A2175)+1,"")</f>
        <v/>
      </c>
      <c r="B2176" s="10">
        <v>2175</v>
      </c>
      <c r="C2176" s="10" t="s">
        <v>645</v>
      </c>
      <c r="D2176" s="10" t="s">
        <v>725</v>
      </c>
      <c r="E2176" s="11">
        <v>419955581</v>
      </c>
      <c r="F2176" s="11">
        <v>0</v>
      </c>
      <c r="G2176" s="11">
        <v>27476428544</v>
      </c>
      <c r="H21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6" s="10">
        <f>VALUE(IFERROR(MID(Table1[شرح],11,FIND("سهم",Table1[شرح])-11),0))</f>
        <v>26126</v>
      </c>
      <c r="J2176" s="10" t="str">
        <f>IFERROR(MID(Table1[شرح],FIND("سهم",Table1[شرح])+4,FIND("به نرخ",Table1[شرح])-FIND("سهم",Table1[شرح])-5),"")</f>
        <v>پتروشیمی شازند(شاراک1)</v>
      </c>
      <c r="K2176" s="10" t="str">
        <f>CHOOSE(MID(Table1[تاریخ],6,2),"فروردین","اردیبهشت","خرداد","تیر","مرداد","شهریور","مهر","آبان","آذر","دی","بهمن","اسفند")</f>
        <v>فروردین</v>
      </c>
      <c r="L2176" s="10" t="str">
        <f>LEFT(Table1[[#All],[تاریخ]],4)</f>
        <v>1399</v>
      </c>
      <c r="M2176" s="13" t="str">
        <f>Table1[سال]&amp;"-"&amp;Table1[ماه]</f>
        <v>1399-فروردین</v>
      </c>
      <c r="N2176" s="9"/>
    </row>
    <row r="2177" spans="1:14" ht="15.75" x14ac:dyDescent="0.25">
      <c r="A2177" s="17" t="str">
        <f>IF(AND(C2177&gt;='گزارش روزانه'!$F$2,C2177&lt;='گزارش روزانه'!$F$4,J2177='گزارش روزانه'!$D$6),MAX($A$1:A2176)+1,"")</f>
        <v/>
      </c>
      <c r="B2177" s="10">
        <v>2176</v>
      </c>
      <c r="C2177" s="10" t="s">
        <v>643</v>
      </c>
      <c r="D2177" s="10" t="s">
        <v>644</v>
      </c>
      <c r="E2177" s="11">
        <v>0</v>
      </c>
      <c r="F2177" s="11">
        <v>300000000</v>
      </c>
      <c r="G2177" s="11">
        <v>155670717</v>
      </c>
      <c r="H21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177" s="10">
        <f>VALUE(IFERROR(MID(Table1[شرح],11,FIND("سهم",Table1[شرح])-11),0))</f>
        <v>0</v>
      </c>
      <c r="J2177" s="10" t="str">
        <f>IFERROR(MID(Table1[شرح],FIND("سهم",Table1[شرح])+4,FIND("به نرخ",Table1[شرح])-FIND("سهم",Table1[شرح])-5),"")</f>
        <v/>
      </c>
      <c r="K2177" s="10" t="str">
        <f>CHOOSE(MID(Table1[تاریخ],6,2),"فروردین","اردیبهشت","خرداد","تیر","مرداد","شهریور","مهر","آبان","آذر","دی","بهمن","اسفند")</f>
        <v>فروردین</v>
      </c>
      <c r="L2177" s="10" t="str">
        <f>LEFT(Table1[[#All],[تاریخ]],4)</f>
        <v>1399</v>
      </c>
      <c r="M2177" s="13" t="str">
        <f>Table1[سال]&amp;"-"&amp;Table1[ماه]</f>
        <v>1399-فروردین</v>
      </c>
      <c r="N2177" s="9"/>
    </row>
    <row r="2178" spans="1:14" ht="15.75" x14ac:dyDescent="0.25">
      <c r="A2178" s="17" t="str">
        <f>IF(AND(C2178&gt;='گزارش روزانه'!$F$2,C2178&lt;='گزارش روزانه'!$F$4,J2178='گزارش روزانه'!$D$6),MAX($A$1:A2177)+1,"")</f>
        <v/>
      </c>
      <c r="B2178" s="10">
        <v>2177</v>
      </c>
      <c r="C2178" s="10" t="s">
        <v>640</v>
      </c>
      <c r="D2178" s="10" t="s">
        <v>641</v>
      </c>
      <c r="E2178" s="11">
        <v>148676197</v>
      </c>
      <c r="F2178" s="11">
        <v>0</v>
      </c>
      <c r="G2178" s="11">
        <v>776222</v>
      </c>
      <c r="H21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8" s="10">
        <f>VALUE(IFERROR(MID(Table1[شرح],11,FIND("سهم",Table1[شرح])-11),0))</f>
        <v>1814</v>
      </c>
      <c r="J2178" s="10" t="str">
        <f>IFERROR(MID(Table1[شرح],FIND("سهم",Table1[شرح])+4,FIND("به نرخ",Table1[شرح])-FIND("سهم",Table1[شرح])-5),"")</f>
        <v>کلر پارس(کلر1)</v>
      </c>
      <c r="K2178" s="10" t="str">
        <f>CHOOSE(MID(Table1[تاریخ],6,2),"فروردین","اردیبهشت","خرداد","تیر","مرداد","شهریور","مهر","آبان","آذر","دی","بهمن","اسفند")</f>
        <v>فروردین</v>
      </c>
      <c r="L2178" s="10" t="str">
        <f>LEFT(Table1[[#All],[تاریخ]],4)</f>
        <v>1399</v>
      </c>
      <c r="M2178" s="13" t="str">
        <f>Table1[سال]&amp;"-"&amp;Table1[ماه]</f>
        <v>1399-فروردین</v>
      </c>
      <c r="N2178" s="9"/>
    </row>
    <row r="2179" spans="1:14" ht="15.75" x14ac:dyDescent="0.25">
      <c r="A2179" s="17" t="str">
        <f>IF(AND(C2179&gt;='گزارش روزانه'!$F$2,C2179&lt;='گزارش روزانه'!$F$4,J2179='گزارش روزانه'!$D$6),MAX($A$1:A2178)+1,"")</f>
        <v/>
      </c>
      <c r="B2179" s="10">
        <v>2178</v>
      </c>
      <c r="C2179" s="10" t="s">
        <v>640</v>
      </c>
      <c r="D2179" s="10" t="s">
        <v>642</v>
      </c>
      <c r="E2179" s="11">
        <v>6218298</v>
      </c>
      <c r="F2179" s="11">
        <v>0</v>
      </c>
      <c r="G2179" s="11">
        <v>149452419</v>
      </c>
      <c r="H21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79" s="10">
        <f>VALUE(IFERROR(MID(Table1[شرح],11,FIND("سهم",Table1[شرح])-11),0))</f>
        <v>76</v>
      </c>
      <c r="J2179" s="10" t="str">
        <f>IFERROR(MID(Table1[شرح],FIND("سهم",Table1[شرح])+4,FIND("به نرخ",Table1[شرح])-FIND("سهم",Table1[شرح])-5),"")</f>
        <v>کلر پارس(کلر1)</v>
      </c>
      <c r="K2179" s="10" t="str">
        <f>CHOOSE(MID(Table1[تاریخ],6,2),"فروردین","اردیبهشت","خرداد","تیر","مرداد","شهریور","مهر","آبان","آذر","دی","بهمن","اسفند")</f>
        <v>فروردین</v>
      </c>
      <c r="L2179" s="10" t="str">
        <f>LEFT(Table1[[#All],[تاریخ]],4)</f>
        <v>1399</v>
      </c>
      <c r="M2179" s="13" t="str">
        <f>Table1[سال]&amp;"-"&amp;Table1[ماه]</f>
        <v>1399-فروردین</v>
      </c>
      <c r="N2179" s="9"/>
    </row>
    <row r="2180" spans="1:14" ht="15.75" x14ac:dyDescent="0.25">
      <c r="A2180" s="17" t="str">
        <f>IF(AND(C2180&gt;='گزارش روزانه'!$F$2,C2180&lt;='گزارش روزانه'!$F$4,J2180='گزارش روزانه'!$D$6),MAX($A$1:A2179)+1,"")</f>
        <v/>
      </c>
      <c r="B2180" s="10">
        <v>2179</v>
      </c>
      <c r="C2180" s="10" t="s">
        <v>607</v>
      </c>
      <c r="D2180" s="10" t="s">
        <v>608</v>
      </c>
      <c r="E2180" s="11">
        <v>56939334</v>
      </c>
      <c r="F2180" s="11">
        <v>0</v>
      </c>
      <c r="G2180" s="11">
        <v>12279784</v>
      </c>
      <c r="H21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80" s="10">
        <f>VALUE(IFERROR(MID(Table1[شرح],11,FIND("سهم",Table1[شرح])-11),0))</f>
        <v>705</v>
      </c>
      <c r="J2180" s="10" t="str">
        <f>IFERROR(MID(Table1[شرح],FIND("سهم",Table1[شرح])+4,FIND("به نرخ",Table1[شرح])-FIND("سهم",Table1[شرح])-5),"")</f>
        <v>کلر پارس(کلر1)</v>
      </c>
      <c r="K2180" s="10" t="str">
        <f>CHOOSE(MID(Table1[تاریخ],6,2),"فروردین","اردیبهشت","خرداد","تیر","مرداد","شهریور","مهر","آبان","آذر","دی","بهمن","اسفند")</f>
        <v>فروردین</v>
      </c>
      <c r="L2180" s="10" t="str">
        <f>LEFT(Table1[[#All],[تاریخ]],4)</f>
        <v>1399</v>
      </c>
      <c r="M2180" s="13" t="str">
        <f>Table1[سال]&amp;"-"&amp;Table1[ماه]</f>
        <v>1399-فروردین</v>
      </c>
      <c r="N2180" s="9"/>
    </row>
    <row r="2181" spans="1:14" ht="15.75" x14ac:dyDescent="0.25">
      <c r="A2181" s="17" t="str">
        <f>IF(AND(C2181&gt;='گزارش روزانه'!$F$2,C2181&lt;='گزارش روزانه'!$F$4,J2181='گزارش روزانه'!$D$6),MAX($A$1:A2180)+1,"")</f>
        <v/>
      </c>
      <c r="B2181" s="10">
        <v>2180</v>
      </c>
      <c r="C2181" s="10" t="s">
        <v>607</v>
      </c>
      <c r="D2181" s="10" t="s">
        <v>609</v>
      </c>
      <c r="E2181" s="11">
        <v>282674036</v>
      </c>
      <c r="F2181" s="11">
        <v>0</v>
      </c>
      <c r="G2181" s="11">
        <v>69219118</v>
      </c>
      <c r="H21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81" s="10">
        <f>VALUE(IFERROR(MID(Table1[شرح],11,FIND("سهم",Table1[شرح])-11),0))</f>
        <v>3500</v>
      </c>
      <c r="J2181" s="10" t="str">
        <f>IFERROR(MID(Table1[شرح],FIND("سهم",Table1[شرح])+4,FIND("به نرخ",Table1[شرح])-FIND("سهم",Table1[شرح])-5),"")</f>
        <v>کلر پارس(کلر1)</v>
      </c>
      <c r="K2181" s="10" t="str">
        <f>CHOOSE(MID(Table1[تاریخ],6,2),"فروردین","اردیبهشت","خرداد","تیر","مرداد","شهریور","مهر","آبان","آذر","دی","بهمن","اسفند")</f>
        <v>فروردین</v>
      </c>
      <c r="L2181" s="10" t="str">
        <f>LEFT(Table1[[#All],[تاریخ]],4)</f>
        <v>1399</v>
      </c>
      <c r="M2181" s="13" t="str">
        <f>Table1[سال]&amp;"-"&amp;Table1[ماه]</f>
        <v>1399-فروردین</v>
      </c>
      <c r="N2181" s="9"/>
    </row>
    <row r="2182" spans="1:14" ht="15.75" x14ac:dyDescent="0.25">
      <c r="A2182" s="17" t="str">
        <f>IF(AND(C2182&gt;='گزارش روزانه'!$F$2,C2182&lt;='گزارش روزانه'!$F$4,J2182='گزارش روزانه'!$D$6),MAX($A$1:A2181)+1,"")</f>
        <v/>
      </c>
      <c r="B2182" s="10">
        <v>2181</v>
      </c>
      <c r="C2182" s="10" t="s">
        <v>607</v>
      </c>
      <c r="D2182" s="10" t="s">
        <v>610</v>
      </c>
      <c r="E2182" s="11">
        <v>12114297</v>
      </c>
      <c r="F2182" s="11">
        <v>0</v>
      </c>
      <c r="G2182" s="11">
        <v>351893154</v>
      </c>
      <c r="H21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82" s="10">
        <f>VALUE(IFERROR(MID(Table1[شرح],11,FIND("سهم",Table1[شرح])-11),0))</f>
        <v>150</v>
      </c>
      <c r="J2182" s="10" t="str">
        <f>IFERROR(MID(Table1[شرح],FIND("سهم",Table1[شرح])+4,FIND("به نرخ",Table1[شرح])-FIND("سهم",Table1[شرح])-5),"")</f>
        <v>کلر پارس(کلر1)</v>
      </c>
      <c r="K2182" s="10" t="str">
        <f>CHOOSE(MID(Table1[تاریخ],6,2),"فروردین","اردیبهشت","خرداد","تیر","مرداد","شهریور","مهر","آبان","آذر","دی","بهمن","اسفند")</f>
        <v>فروردین</v>
      </c>
      <c r="L2182" s="10" t="str">
        <f>LEFT(Table1[[#All],[تاریخ]],4)</f>
        <v>1399</v>
      </c>
      <c r="M2182" s="13" t="str">
        <f>Table1[سال]&amp;"-"&amp;Table1[ماه]</f>
        <v>1399-فروردین</v>
      </c>
      <c r="N2182" s="9"/>
    </row>
    <row r="2183" spans="1:14" ht="15.75" x14ac:dyDescent="0.25">
      <c r="A2183" s="17" t="str">
        <f>IF(AND(C2183&gt;='گزارش روزانه'!$F$2,C2183&lt;='گزارش روزانه'!$F$4,J2183='گزارش روزانه'!$D$6),MAX($A$1:A2182)+1,"")</f>
        <v/>
      </c>
      <c r="B2183" s="10">
        <v>2182</v>
      </c>
      <c r="C2183" s="10" t="s">
        <v>607</v>
      </c>
      <c r="D2183" s="10" t="s">
        <v>611</v>
      </c>
      <c r="E2183" s="11">
        <v>6218127</v>
      </c>
      <c r="F2183" s="11">
        <v>0</v>
      </c>
      <c r="G2183" s="11">
        <v>364007451</v>
      </c>
      <c r="H21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83" s="10">
        <f>VALUE(IFERROR(MID(Table1[شرح],11,FIND("سهم",Table1[شرح])-11),0))</f>
        <v>77</v>
      </c>
      <c r="J2183" s="10" t="str">
        <f>IFERROR(MID(Table1[شرح],FIND("سهم",Table1[شرح])+4,FIND("به نرخ",Table1[شرح])-FIND("سهم",Table1[شرح])-5),"")</f>
        <v>کلر پارس(کلر1)</v>
      </c>
      <c r="K2183" s="10" t="str">
        <f>CHOOSE(MID(Table1[تاریخ],6,2),"فروردین","اردیبهشت","خرداد","تیر","مرداد","شهریور","مهر","آبان","آذر","دی","بهمن","اسفند")</f>
        <v>فروردین</v>
      </c>
      <c r="L2183" s="10" t="str">
        <f>LEFT(Table1[[#All],[تاریخ]],4)</f>
        <v>1399</v>
      </c>
      <c r="M2183" s="13" t="str">
        <f>Table1[سال]&amp;"-"&amp;Table1[ماه]</f>
        <v>1399-فروردین</v>
      </c>
      <c r="N2183" s="9"/>
    </row>
    <row r="2184" spans="1:14" ht="15.75" x14ac:dyDescent="0.25">
      <c r="A2184" s="17" t="str">
        <f>IF(AND(C2184&gt;='گزارش روزانه'!$F$2,C2184&lt;='گزارش روزانه'!$F$4,J2184='گزارش روزانه'!$D$6),MAX($A$1:A2183)+1,"")</f>
        <v/>
      </c>
      <c r="B2184" s="10">
        <v>2183</v>
      </c>
      <c r="C2184" s="10" t="s">
        <v>607</v>
      </c>
      <c r="D2184" s="10" t="s">
        <v>612</v>
      </c>
      <c r="E2184" s="11">
        <v>74108162</v>
      </c>
      <c r="F2184" s="11">
        <v>0</v>
      </c>
      <c r="G2184" s="11">
        <v>370225578</v>
      </c>
      <c r="H21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84" s="10">
        <f>VALUE(IFERROR(MID(Table1[شرح],11,FIND("سهم",Table1[شرح])-11),0))</f>
        <v>918</v>
      </c>
      <c r="J2184" s="10" t="str">
        <f>IFERROR(MID(Table1[شرح],FIND("سهم",Table1[شرح])+4,FIND("به نرخ",Table1[شرح])-FIND("سهم",Table1[شرح])-5),"")</f>
        <v>کلر پارس(کلر1)</v>
      </c>
      <c r="K2184" s="10" t="str">
        <f>CHOOSE(MID(Table1[تاریخ],6,2),"فروردین","اردیبهشت","خرداد","تیر","مرداد","شهریور","مهر","آبان","آذر","دی","بهمن","اسفند")</f>
        <v>فروردین</v>
      </c>
      <c r="L2184" s="10" t="str">
        <f>LEFT(Table1[[#All],[تاریخ]],4)</f>
        <v>1399</v>
      </c>
      <c r="M2184" s="13" t="str">
        <f>Table1[سال]&amp;"-"&amp;Table1[ماه]</f>
        <v>1399-فروردین</v>
      </c>
      <c r="N2184" s="9"/>
    </row>
    <row r="2185" spans="1:14" ht="15.75" x14ac:dyDescent="0.25">
      <c r="A2185" s="17" t="str">
        <f>IF(AND(C2185&gt;='گزارش روزانه'!$F$2,C2185&lt;='گزارش روزانه'!$F$4,J2185='گزارش روزانه'!$D$6),MAX($A$1:A2184)+1,"")</f>
        <v/>
      </c>
      <c r="B2185" s="10">
        <v>2184</v>
      </c>
      <c r="C2185" s="10" t="s">
        <v>607</v>
      </c>
      <c r="D2185" s="10" t="s">
        <v>613</v>
      </c>
      <c r="E2185" s="11">
        <v>31854486</v>
      </c>
      <c r="F2185" s="11">
        <v>0</v>
      </c>
      <c r="G2185" s="11">
        <v>444333740</v>
      </c>
      <c r="H21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85" s="10">
        <f>VALUE(IFERROR(MID(Table1[شرح],11,FIND("سهم",Table1[شرح])-11),0))</f>
        <v>8286</v>
      </c>
      <c r="J2185" s="10" t="str">
        <f>IFERROR(MID(Table1[شرح],FIND("سهم",Table1[شرح])+4,FIND("به نرخ",Table1[شرح])-FIND("سهم",Table1[شرح])-5),"")</f>
        <v>سهامی ذوب آهن اصفهان(ذوب1)</v>
      </c>
      <c r="K2185" s="10" t="str">
        <f>CHOOSE(MID(Table1[تاریخ],6,2),"فروردین","اردیبهشت","خرداد","تیر","مرداد","شهریور","مهر","آبان","آذر","دی","بهمن","اسفند")</f>
        <v>فروردین</v>
      </c>
      <c r="L2185" s="10" t="str">
        <f>LEFT(Table1[[#All],[تاریخ]],4)</f>
        <v>1399</v>
      </c>
      <c r="M2185" s="13" t="str">
        <f>Table1[سال]&amp;"-"&amp;Table1[ماه]</f>
        <v>1399-فروردین</v>
      </c>
      <c r="N2185" s="9"/>
    </row>
    <row r="2186" spans="1:14" ht="15.75" x14ac:dyDescent="0.25">
      <c r="A2186" s="17" t="str">
        <f>IF(AND(C2186&gt;='گزارش روزانه'!$F$2,C2186&lt;='گزارش روزانه'!$F$4,J2186='گزارش روزانه'!$D$6),MAX($A$1:A2185)+1,"")</f>
        <v/>
      </c>
      <c r="B2186" s="10">
        <v>2185</v>
      </c>
      <c r="C2186" s="10" t="s">
        <v>607</v>
      </c>
      <c r="D2186" s="10" t="s">
        <v>614</v>
      </c>
      <c r="E2186" s="11">
        <v>1668096730</v>
      </c>
      <c r="F2186" s="11">
        <v>0</v>
      </c>
      <c r="G2186" s="11">
        <v>476188226</v>
      </c>
      <c r="H21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86" s="10">
        <f>VALUE(IFERROR(MID(Table1[شرح],11,FIND("سهم",Table1[شرح])-11),0))</f>
        <v>434701</v>
      </c>
      <c r="J2186" s="10" t="str">
        <f>IFERROR(MID(Table1[شرح],FIND("سهم",Table1[شرح])+4,FIND("به نرخ",Table1[شرح])-FIND("سهم",Table1[شرح])-5),"")</f>
        <v>سهامی ذوب آهن اصفهان(ذوب1)</v>
      </c>
      <c r="K2186" s="10" t="str">
        <f>CHOOSE(MID(Table1[تاریخ],6,2),"فروردین","اردیبهشت","خرداد","تیر","مرداد","شهریور","مهر","آبان","آذر","دی","بهمن","اسفند")</f>
        <v>فروردین</v>
      </c>
      <c r="L2186" s="10" t="str">
        <f>LEFT(Table1[[#All],[تاریخ]],4)</f>
        <v>1399</v>
      </c>
      <c r="M2186" s="13" t="str">
        <f>Table1[سال]&amp;"-"&amp;Table1[ماه]</f>
        <v>1399-فروردین</v>
      </c>
      <c r="N2186" s="9"/>
    </row>
    <row r="2187" spans="1:14" ht="15.75" x14ac:dyDescent="0.25">
      <c r="A2187" s="17" t="str">
        <f>IF(AND(C2187&gt;='گزارش روزانه'!$F$2,C2187&lt;='گزارش روزانه'!$F$4,J2187='گزارش روزانه'!$D$6),MAX($A$1:A2186)+1,"")</f>
        <v/>
      </c>
      <c r="B2187" s="10">
        <v>2186</v>
      </c>
      <c r="C2187" s="10" t="s">
        <v>607</v>
      </c>
      <c r="D2187" s="10" t="s">
        <v>615</v>
      </c>
      <c r="E2187" s="11">
        <v>755808498</v>
      </c>
      <c r="F2187" s="11">
        <v>0</v>
      </c>
      <c r="G2187" s="11">
        <v>2144284956</v>
      </c>
      <c r="H21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187" s="10">
        <f>VALUE(IFERROR(MID(Table1[شرح],11,FIND("سهم",Table1[شرح])-11),0))</f>
        <v>197013</v>
      </c>
      <c r="J2187" s="10" t="str">
        <f>IFERROR(MID(Table1[شرح],FIND("سهم",Table1[شرح])+4,FIND("به نرخ",Table1[شرح])-FIND("سهم",Table1[شرح])-5),"")</f>
        <v>سهامی ذوب آهن اصفهان(ذوب1)</v>
      </c>
      <c r="K2187" s="10" t="str">
        <f>CHOOSE(MID(Table1[تاریخ],6,2),"فروردین","اردیبهشت","خرداد","تیر","مرداد","شهریور","مهر","آبان","آذر","دی","بهمن","اسفند")</f>
        <v>فروردین</v>
      </c>
      <c r="L2187" s="10" t="str">
        <f>LEFT(Table1[[#All],[تاریخ]],4)</f>
        <v>1399</v>
      </c>
      <c r="M2187" s="13" t="str">
        <f>Table1[سال]&amp;"-"&amp;Table1[ماه]</f>
        <v>1399-فروردین</v>
      </c>
      <c r="N2187" s="9"/>
    </row>
    <row r="2188" spans="1:14" ht="15.75" x14ac:dyDescent="0.25">
      <c r="A2188" s="17" t="str">
        <f>IF(AND(C2188&gt;='گزارش روزانه'!$F$2,C2188&lt;='گزارش روزانه'!$F$4,J2188='گزارش روزانه'!$D$6),MAX($A$1:A2187)+1,"")</f>
        <v/>
      </c>
      <c r="B2188" s="10">
        <v>2187</v>
      </c>
      <c r="C2188" s="10" t="s">
        <v>607</v>
      </c>
      <c r="D2188" s="10" t="s">
        <v>616</v>
      </c>
      <c r="E2188" s="11">
        <v>0</v>
      </c>
      <c r="F2188" s="11">
        <v>5097959</v>
      </c>
      <c r="G2188" s="11">
        <v>2900093454</v>
      </c>
      <c r="H21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88" s="10">
        <f>VALUE(IFERROR(MID(Table1[شرح],11,FIND("سهم",Table1[شرح])-11),0))</f>
        <v>105</v>
      </c>
      <c r="J2188" s="10" t="str">
        <f>IFERROR(MID(Table1[شرح],FIND("سهم",Table1[شرح])+4,FIND("به نرخ",Table1[شرح])-FIND("سهم",Table1[شرح])-5),"")</f>
        <v>دارویی ره آورد تامین(درهآور1)</v>
      </c>
      <c r="K2188" s="10" t="str">
        <f>CHOOSE(MID(Table1[تاریخ],6,2),"فروردین","اردیبهشت","خرداد","تیر","مرداد","شهریور","مهر","آبان","آذر","دی","بهمن","اسفند")</f>
        <v>فروردین</v>
      </c>
      <c r="L2188" s="10" t="str">
        <f>LEFT(Table1[[#All],[تاریخ]],4)</f>
        <v>1399</v>
      </c>
      <c r="M2188" s="13" t="str">
        <f>Table1[سال]&amp;"-"&amp;Table1[ماه]</f>
        <v>1399-فروردین</v>
      </c>
      <c r="N2188" s="9"/>
    </row>
    <row r="2189" spans="1:14" ht="15.75" x14ac:dyDescent="0.25">
      <c r="A2189" s="17" t="str">
        <f>IF(AND(C2189&gt;='گزارش روزانه'!$F$2,C2189&lt;='گزارش روزانه'!$F$4,J2189='گزارش روزانه'!$D$6),MAX($A$1:A2188)+1,"")</f>
        <v/>
      </c>
      <c r="B2189" s="10">
        <v>2188</v>
      </c>
      <c r="C2189" s="10" t="s">
        <v>607</v>
      </c>
      <c r="D2189" s="10" t="s">
        <v>617</v>
      </c>
      <c r="E2189" s="11">
        <v>0</v>
      </c>
      <c r="F2189" s="11">
        <v>388341</v>
      </c>
      <c r="G2189" s="11">
        <v>2894995495</v>
      </c>
      <c r="H21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89" s="10">
        <f>VALUE(IFERROR(MID(Table1[شرح],11,FIND("سهم",Table1[شرح])-11),0))</f>
        <v>8</v>
      </c>
      <c r="J2189" s="10" t="str">
        <f>IFERROR(MID(Table1[شرح],FIND("سهم",Table1[شرح])+4,FIND("به نرخ",Table1[شرح])-FIND("سهم",Table1[شرح])-5),"")</f>
        <v>دارویی ره آورد تامین(درهآور1)</v>
      </c>
      <c r="K2189" s="10" t="str">
        <f>CHOOSE(MID(Table1[تاریخ],6,2),"فروردین","اردیبهشت","خرداد","تیر","مرداد","شهریور","مهر","آبان","آذر","دی","بهمن","اسفند")</f>
        <v>فروردین</v>
      </c>
      <c r="L2189" s="10" t="str">
        <f>LEFT(Table1[[#All],[تاریخ]],4)</f>
        <v>1399</v>
      </c>
      <c r="M2189" s="13" t="str">
        <f>Table1[سال]&amp;"-"&amp;Table1[ماه]</f>
        <v>1399-فروردین</v>
      </c>
      <c r="N2189" s="9"/>
    </row>
    <row r="2190" spans="1:14" ht="15.75" x14ac:dyDescent="0.25">
      <c r="A2190" s="17" t="str">
        <f>IF(AND(C2190&gt;='گزارش روزانه'!$F$2,C2190&lt;='گزارش روزانه'!$F$4,J2190='گزارش روزانه'!$D$6),MAX($A$1:A2189)+1,"")</f>
        <v/>
      </c>
      <c r="B2190" s="10">
        <v>2189</v>
      </c>
      <c r="C2190" s="10" t="s">
        <v>607</v>
      </c>
      <c r="D2190" s="10" t="s">
        <v>618</v>
      </c>
      <c r="E2190" s="11">
        <v>0</v>
      </c>
      <c r="F2190" s="11">
        <v>147079433</v>
      </c>
      <c r="G2190" s="11">
        <v>2894607154</v>
      </c>
      <c r="H21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0" s="10">
        <f>VALUE(IFERROR(MID(Table1[شرح],11,FIND("سهم",Table1[شرح])-11),0))</f>
        <v>3030</v>
      </c>
      <c r="J2190" s="10" t="str">
        <f>IFERROR(MID(Table1[شرح],FIND("سهم",Table1[شرح])+4,FIND("به نرخ",Table1[شرح])-FIND("سهم",Table1[شرح])-5),"")</f>
        <v>دارویی ره آورد تامین(درهآور1)</v>
      </c>
      <c r="K2190" s="10" t="str">
        <f>CHOOSE(MID(Table1[تاریخ],6,2),"فروردین","اردیبهشت","خرداد","تیر","مرداد","شهریور","مهر","آبان","آذر","دی","بهمن","اسفند")</f>
        <v>فروردین</v>
      </c>
      <c r="L2190" s="10" t="str">
        <f>LEFT(Table1[[#All],[تاریخ]],4)</f>
        <v>1399</v>
      </c>
      <c r="M2190" s="13" t="str">
        <f>Table1[سال]&amp;"-"&amp;Table1[ماه]</f>
        <v>1399-فروردین</v>
      </c>
      <c r="N2190" s="9"/>
    </row>
    <row r="2191" spans="1:14" ht="15.75" x14ac:dyDescent="0.25">
      <c r="A2191" s="17" t="str">
        <f>IF(AND(C2191&gt;='گزارش روزانه'!$F$2,C2191&lt;='گزارش روزانه'!$F$4,J2191='گزارش روزانه'!$D$6),MAX($A$1:A2190)+1,"")</f>
        <v/>
      </c>
      <c r="B2191" s="10">
        <v>2190</v>
      </c>
      <c r="C2191" s="10" t="s">
        <v>607</v>
      </c>
      <c r="D2191" s="10" t="s">
        <v>619</v>
      </c>
      <c r="E2191" s="11">
        <v>0</v>
      </c>
      <c r="F2191" s="11">
        <v>5387291</v>
      </c>
      <c r="G2191" s="11">
        <v>2747527721</v>
      </c>
      <c r="H21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1" s="10">
        <f>VALUE(IFERROR(MID(Table1[شرح],11,FIND("سهم",Table1[شرح])-11),0))</f>
        <v>111</v>
      </c>
      <c r="J2191" s="10" t="str">
        <f>IFERROR(MID(Table1[شرح],FIND("سهم",Table1[شرح])+4,FIND("به نرخ",Table1[شرح])-FIND("سهم",Table1[شرح])-5),"")</f>
        <v>دارویی ره آورد تامین(درهآور1)</v>
      </c>
      <c r="K2191" s="10" t="str">
        <f>CHOOSE(MID(Table1[تاریخ],6,2),"فروردین","اردیبهشت","خرداد","تیر","مرداد","شهریور","مهر","آبان","آذر","دی","بهمن","اسفند")</f>
        <v>فروردین</v>
      </c>
      <c r="L2191" s="10" t="str">
        <f>LEFT(Table1[[#All],[تاریخ]],4)</f>
        <v>1399</v>
      </c>
      <c r="M2191" s="13" t="str">
        <f>Table1[سال]&amp;"-"&amp;Table1[ماه]</f>
        <v>1399-فروردین</v>
      </c>
      <c r="N2191" s="9"/>
    </row>
    <row r="2192" spans="1:14" ht="15.75" x14ac:dyDescent="0.25">
      <c r="A2192" s="17" t="str">
        <f>IF(AND(C2192&gt;='گزارش روزانه'!$F$2,C2192&lt;='گزارش روزانه'!$F$4,J2192='گزارش روزانه'!$D$6),MAX($A$1:A2191)+1,"")</f>
        <v/>
      </c>
      <c r="B2192" s="10">
        <v>2191</v>
      </c>
      <c r="C2192" s="10" t="s">
        <v>607</v>
      </c>
      <c r="D2192" s="10" t="s">
        <v>620</v>
      </c>
      <c r="E2192" s="11">
        <v>0</v>
      </c>
      <c r="F2192" s="11">
        <v>177437181</v>
      </c>
      <c r="G2192" s="11">
        <v>2742140430</v>
      </c>
      <c r="H21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2" s="10">
        <f>VALUE(IFERROR(MID(Table1[شرح],11,FIND("سهم",Table1[شرح])-11),0))</f>
        <v>3656</v>
      </c>
      <c r="J2192" s="10" t="str">
        <f>IFERROR(MID(Table1[شرح],FIND("سهم",Table1[شرح])+4,FIND("به نرخ",Table1[شرح])-FIND("سهم",Table1[شرح])-5),"")</f>
        <v>دارویی ره آورد تامین(درهآور1)</v>
      </c>
      <c r="K2192" s="10" t="str">
        <f>CHOOSE(MID(Table1[تاریخ],6,2),"فروردین","اردیبهشت","خرداد","تیر","مرداد","شهریور","مهر","آبان","آذر","دی","بهمن","اسفند")</f>
        <v>فروردین</v>
      </c>
      <c r="L2192" s="10" t="str">
        <f>LEFT(Table1[[#All],[تاریخ]],4)</f>
        <v>1399</v>
      </c>
      <c r="M2192" s="13" t="str">
        <f>Table1[سال]&amp;"-"&amp;Table1[ماه]</f>
        <v>1399-فروردین</v>
      </c>
      <c r="N2192" s="9"/>
    </row>
    <row r="2193" spans="1:14" ht="15.75" x14ac:dyDescent="0.25">
      <c r="A2193" s="17" t="str">
        <f>IF(AND(C2193&gt;='گزارش روزانه'!$F$2,C2193&lt;='گزارش روزانه'!$F$4,J2193='گزارش روزانه'!$D$6),MAX($A$1:A2192)+1,"")</f>
        <v/>
      </c>
      <c r="B2193" s="10">
        <v>2192</v>
      </c>
      <c r="C2193" s="10" t="s">
        <v>607</v>
      </c>
      <c r="D2193" s="10" t="s">
        <v>621</v>
      </c>
      <c r="E2193" s="11">
        <v>0</v>
      </c>
      <c r="F2193" s="11">
        <v>870812463</v>
      </c>
      <c r="G2193" s="11">
        <v>2564703249</v>
      </c>
      <c r="H21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3" s="10">
        <f>VALUE(IFERROR(MID(Table1[شرح],11,FIND("سهم",Table1[شرح])-11),0))</f>
        <v>17943</v>
      </c>
      <c r="J2193" s="10" t="str">
        <f>IFERROR(MID(Table1[شرح],FIND("سهم",Table1[شرح])+4,FIND("به نرخ",Table1[شرح])-FIND("سهم",Table1[شرح])-5),"")</f>
        <v>دارویی ره آورد تامین(درهآور1)</v>
      </c>
      <c r="K2193" s="10" t="str">
        <f>CHOOSE(MID(Table1[تاریخ],6,2),"فروردین","اردیبهشت","خرداد","تیر","مرداد","شهریور","مهر","آبان","آذر","دی","بهمن","اسفند")</f>
        <v>فروردین</v>
      </c>
      <c r="L2193" s="10" t="str">
        <f>LEFT(Table1[[#All],[تاریخ]],4)</f>
        <v>1399</v>
      </c>
      <c r="M2193" s="13" t="str">
        <f>Table1[سال]&amp;"-"&amp;Table1[ماه]</f>
        <v>1399-فروردین</v>
      </c>
      <c r="N2193" s="9"/>
    </row>
    <row r="2194" spans="1:14" ht="15.75" x14ac:dyDescent="0.25">
      <c r="A2194" s="17" t="str">
        <f>IF(AND(C2194&gt;='گزارش روزانه'!$F$2,C2194&lt;='گزارش روزانه'!$F$4,J2194='گزارش روزانه'!$D$6),MAX($A$1:A2193)+1,"")</f>
        <v/>
      </c>
      <c r="B2194" s="10">
        <v>2193</v>
      </c>
      <c r="C2194" s="10" t="s">
        <v>607</v>
      </c>
      <c r="D2194" s="10" t="s">
        <v>622</v>
      </c>
      <c r="E2194" s="11">
        <v>0</v>
      </c>
      <c r="F2194" s="11">
        <v>376359208</v>
      </c>
      <c r="G2194" s="11">
        <v>1693890786</v>
      </c>
      <c r="H21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4" s="10">
        <f>VALUE(IFERROR(MID(Table1[شرح],11,FIND("سهم",Table1[شرح])-11),0))</f>
        <v>7755</v>
      </c>
      <c r="J2194" s="10" t="str">
        <f>IFERROR(MID(Table1[شرح],FIND("سهم",Table1[شرح])+4,FIND("به نرخ",Table1[شرح])-FIND("سهم",Table1[شرح])-5),"")</f>
        <v>دارویی ره آورد تامین(درهآور1)</v>
      </c>
      <c r="K2194" s="10" t="str">
        <f>CHOOSE(MID(Table1[تاریخ],6,2),"فروردین","اردیبهشت","خرداد","تیر","مرداد","شهریور","مهر","آبان","آذر","دی","بهمن","اسفند")</f>
        <v>فروردین</v>
      </c>
      <c r="L2194" s="10" t="str">
        <f>LEFT(Table1[[#All],[تاریخ]],4)</f>
        <v>1399</v>
      </c>
      <c r="M2194" s="13" t="str">
        <f>Table1[سال]&amp;"-"&amp;Table1[ماه]</f>
        <v>1399-فروردین</v>
      </c>
      <c r="N2194" s="9"/>
    </row>
    <row r="2195" spans="1:14" ht="15.75" x14ac:dyDescent="0.25">
      <c r="A2195" s="17" t="str">
        <f>IF(AND(C2195&gt;='گزارش روزانه'!$F$2,C2195&lt;='گزارش روزانه'!$F$4,J2195='گزارش روزانه'!$D$6),MAX($A$1:A2194)+1,"")</f>
        <v/>
      </c>
      <c r="B2195" s="10">
        <v>2194</v>
      </c>
      <c r="C2195" s="10" t="s">
        <v>607</v>
      </c>
      <c r="D2195" s="10" t="s">
        <v>623</v>
      </c>
      <c r="E2195" s="11">
        <v>0</v>
      </c>
      <c r="F2195" s="11">
        <v>85801355</v>
      </c>
      <c r="G2195" s="11">
        <v>1317531578</v>
      </c>
      <c r="H21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5" s="10">
        <f>VALUE(IFERROR(MID(Table1[شرح],11,FIND("سهم",Table1[شرح])-11),0))</f>
        <v>1768</v>
      </c>
      <c r="J2195" s="10" t="str">
        <f>IFERROR(MID(Table1[شرح],FIND("سهم",Table1[شرح])+4,FIND("به نرخ",Table1[شرح])-FIND("سهم",Table1[شرح])-5),"")</f>
        <v>دارویی ره آورد تامین(درهآور1)</v>
      </c>
      <c r="K2195" s="10" t="str">
        <f>CHOOSE(MID(Table1[تاریخ],6,2),"فروردین","اردیبهشت","خرداد","تیر","مرداد","شهریور","مهر","آبان","آذر","دی","بهمن","اسفند")</f>
        <v>فروردین</v>
      </c>
      <c r="L2195" s="10" t="str">
        <f>LEFT(Table1[[#All],[تاریخ]],4)</f>
        <v>1399</v>
      </c>
      <c r="M2195" s="13" t="str">
        <f>Table1[سال]&amp;"-"&amp;Table1[ماه]</f>
        <v>1399-فروردین</v>
      </c>
      <c r="N2195" s="9"/>
    </row>
    <row r="2196" spans="1:14" ht="15.75" x14ac:dyDescent="0.25">
      <c r="A2196" s="17" t="str">
        <f>IF(AND(C2196&gt;='گزارش روزانه'!$F$2,C2196&lt;='گزارش روزانه'!$F$4,J2196='گزارش روزانه'!$D$6),MAX($A$1:A2195)+1,"")</f>
        <v/>
      </c>
      <c r="B2196" s="10">
        <v>2195</v>
      </c>
      <c r="C2196" s="10" t="s">
        <v>607</v>
      </c>
      <c r="D2196" s="10" t="s">
        <v>624</v>
      </c>
      <c r="E2196" s="11">
        <v>0</v>
      </c>
      <c r="F2196" s="11">
        <v>265309053</v>
      </c>
      <c r="G2196" s="11">
        <v>1231730223</v>
      </c>
      <c r="H21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6" s="10">
        <f>VALUE(IFERROR(MID(Table1[شرح],11,FIND("سهم",Table1[شرح])-11),0))</f>
        <v>5467</v>
      </c>
      <c r="J2196" s="10" t="str">
        <f>IFERROR(MID(Table1[شرح],FIND("سهم",Table1[شرح])+4,FIND("به نرخ",Table1[شرح])-FIND("سهم",Table1[شرح])-5),"")</f>
        <v>دارویی ره آورد تامین(درهآور1)</v>
      </c>
      <c r="K2196" s="10" t="str">
        <f>CHOOSE(MID(Table1[تاریخ],6,2),"فروردین","اردیبهشت","خرداد","تیر","مرداد","شهریور","مهر","آبان","آذر","دی","بهمن","اسفند")</f>
        <v>فروردین</v>
      </c>
      <c r="L2196" s="10" t="str">
        <f>LEFT(Table1[[#All],[تاریخ]],4)</f>
        <v>1399</v>
      </c>
      <c r="M2196" s="13" t="str">
        <f>Table1[سال]&amp;"-"&amp;Table1[ماه]</f>
        <v>1399-فروردین</v>
      </c>
      <c r="N2196" s="9"/>
    </row>
    <row r="2197" spans="1:14" ht="15.75" x14ac:dyDescent="0.25">
      <c r="A2197" s="17" t="str">
        <f>IF(AND(C2197&gt;='گزارش روزانه'!$F$2,C2197&lt;='گزارش روزانه'!$F$4,J2197='گزارش روزانه'!$D$6),MAX($A$1:A2196)+1,"")</f>
        <v/>
      </c>
      <c r="B2197" s="10">
        <v>2196</v>
      </c>
      <c r="C2197" s="10" t="s">
        <v>607</v>
      </c>
      <c r="D2197" s="10" t="s">
        <v>625</v>
      </c>
      <c r="E2197" s="11">
        <v>0</v>
      </c>
      <c r="F2197" s="11">
        <v>19910042</v>
      </c>
      <c r="G2197" s="11">
        <v>966421170</v>
      </c>
      <c r="H21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7" s="10">
        <f>VALUE(IFERROR(MID(Table1[شرح],11,FIND("سهم",Table1[شرح])-11),0))</f>
        <v>504</v>
      </c>
      <c r="J2197" s="10" t="str">
        <f>IFERROR(MID(Table1[شرح],FIND("سهم",Table1[شرح])+4,FIND("به نرخ",Table1[شرح])-FIND("سهم",Table1[شرح])-5),"")</f>
        <v>سرامیک های صنعتی اردکان(کسرا1)</v>
      </c>
      <c r="K2197" s="10" t="str">
        <f>CHOOSE(MID(Table1[تاریخ],6,2),"فروردین","اردیبهشت","خرداد","تیر","مرداد","شهریور","مهر","آبان","آذر","دی","بهمن","اسفند")</f>
        <v>فروردین</v>
      </c>
      <c r="L2197" s="10" t="str">
        <f>LEFT(Table1[[#All],[تاریخ]],4)</f>
        <v>1399</v>
      </c>
      <c r="M2197" s="13" t="str">
        <f>Table1[سال]&amp;"-"&amp;Table1[ماه]</f>
        <v>1399-فروردین</v>
      </c>
      <c r="N2197" s="9"/>
    </row>
    <row r="2198" spans="1:14" ht="15.75" x14ac:dyDescent="0.25">
      <c r="A2198" s="17" t="str">
        <f>IF(AND(C2198&gt;='گزارش روزانه'!$F$2,C2198&lt;='گزارش روزانه'!$F$4,J2198='گزارش روزانه'!$D$6),MAX($A$1:A2197)+1,"")</f>
        <v/>
      </c>
      <c r="B2198" s="10">
        <v>2197</v>
      </c>
      <c r="C2198" s="10" t="s">
        <v>607</v>
      </c>
      <c r="D2198" s="10" t="s">
        <v>626</v>
      </c>
      <c r="E2198" s="11">
        <v>0</v>
      </c>
      <c r="F2198" s="11">
        <v>16313946</v>
      </c>
      <c r="G2198" s="11">
        <v>946511128</v>
      </c>
      <c r="H21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8" s="10">
        <f>VALUE(IFERROR(MID(Table1[شرح],11,FIND("سهم",Table1[شرح])-11),0))</f>
        <v>413</v>
      </c>
      <c r="J2198" s="10" t="str">
        <f>IFERROR(MID(Table1[شرح],FIND("سهم",Table1[شرح])+4,FIND("به نرخ",Table1[شرح])-FIND("سهم",Table1[شرح])-5),"")</f>
        <v>سرامیک های صنعتی اردکان(کسرا1)</v>
      </c>
      <c r="K2198" s="10" t="str">
        <f>CHOOSE(MID(Table1[تاریخ],6,2),"فروردین","اردیبهشت","خرداد","تیر","مرداد","شهریور","مهر","آبان","آذر","دی","بهمن","اسفند")</f>
        <v>فروردین</v>
      </c>
      <c r="L2198" s="10" t="str">
        <f>LEFT(Table1[[#All],[تاریخ]],4)</f>
        <v>1399</v>
      </c>
      <c r="M2198" s="13" t="str">
        <f>Table1[سال]&amp;"-"&amp;Table1[ماه]</f>
        <v>1399-فروردین</v>
      </c>
      <c r="N2198" s="9"/>
    </row>
    <row r="2199" spans="1:14" ht="15.75" x14ac:dyDescent="0.25">
      <c r="A2199" s="17" t="str">
        <f>IF(AND(C2199&gt;='گزارش روزانه'!$F$2,C2199&lt;='گزارش روزانه'!$F$4,J2199='گزارش روزانه'!$D$6),MAX($A$1:A2198)+1,"")</f>
        <v/>
      </c>
      <c r="B2199" s="10">
        <v>2198</v>
      </c>
      <c r="C2199" s="10" t="s">
        <v>607</v>
      </c>
      <c r="D2199" s="10" t="s">
        <v>627</v>
      </c>
      <c r="E2199" s="11">
        <v>0</v>
      </c>
      <c r="F2199" s="11">
        <v>20106663</v>
      </c>
      <c r="G2199" s="11">
        <v>930197182</v>
      </c>
      <c r="H21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199" s="10">
        <f>VALUE(IFERROR(MID(Table1[شرح],11,FIND("سهم",Table1[شرح])-11),0))</f>
        <v>510</v>
      </c>
      <c r="J2199" s="10" t="str">
        <f>IFERROR(MID(Table1[شرح],FIND("سهم",Table1[شرح])+4,FIND("به نرخ",Table1[شرح])-FIND("سهم",Table1[شرح])-5),"")</f>
        <v>سرامیک های صنعتی اردکان(کسرا1)</v>
      </c>
      <c r="K2199" s="10" t="str">
        <f>CHOOSE(MID(Table1[تاریخ],6,2),"فروردین","اردیبهشت","خرداد","تیر","مرداد","شهریور","مهر","آبان","آذر","دی","بهمن","اسفند")</f>
        <v>فروردین</v>
      </c>
      <c r="L2199" s="10" t="str">
        <f>LEFT(Table1[[#All],[تاریخ]],4)</f>
        <v>1399</v>
      </c>
      <c r="M2199" s="13" t="str">
        <f>Table1[سال]&amp;"-"&amp;Table1[ماه]</f>
        <v>1399-فروردین</v>
      </c>
      <c r="N2199" s="9"/>
    </row>
    <row r="2200" spans="1:14" ht="15.75" x14ac:dyDescent="0.25">
      <c r="A2200" s="17" t="str">
        <f>IF(AND(C2200&gt;='گزارش روزانه'!$F$2,C2200&lt;='گزارش روزانه'!$F$4,J2200='گزارش روزانه'!$D$6),MAX($A$1:A2199)+1,"")</f>
        <v/>
      </c>
      <c r="B2200" s="10">
        <v>2199</v>
      </c>
      <c r="C2200" s="10" t="s">
        <v>607</v>
      </c>
      <c r="D2200" s="10" t="s">
        <v>628</v>
      </c>
      <c r="E2200" s="11">
        <v>0</v>
      </c>
      <c r="F2200" s="11">
        <v>72934101</v>
      </c>
      <c r="G2200" s="11">
        <v>910090519</v>
      </c>
      <c r="H22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0" s="10">
        <f>VALUE(IFERROR(MID(Table1[شرح],11,FIND("سهم",Table1[شرح])-11),0))</f>
        <v>1850</v>
      </c>
      <c r="J2200" s="10" t="str">
        <f>IFERROR(MID(Table1[شرح],FIND("سهم",Table1[شرح])+4,FIND("به نرخ",Table1[شرح])-FIND("سهم",Table1[شرح])-5),"")</f>
        <v>سرامیک های صنعتی اردکان(کسرا1)</v>
      </c>
      <c r="K2200" s="10" t="str">
        <f>CHOOSE(MID(Table1[تاریخ],6,2),"فروردین","اردیبهشت","خرداد","تیر","مرداد","شهریور","مهر","آبان","آذر","دی","بهمن","اسفند")</f>
        <v>فروردین</v>
      </c>
      <c r="L2200" s="10" t="str">
        <f>LEFT(Table1[[#All],[تاریخ]],4)</f>
        <v>1399</v>
      </c>
      <c r="M2200" s="13" t="str">
        <f>Table1[سال]&amp;"-"&amp;Table1[ماه]</f>
        <v>1399-فروردین</v>
      </c>
      <c r="N2200" s="9"/>
    </row>
    <row r="2201" spans="1:14" ht="15.75" x14ac:dyDescent="0.25">
      <c r="A2201" s="17" t="str">
        <f>IF(AND(C2201&gt;='گزارش روزانه'!$F$2,C2201&lt;='گزارش روزانه'!$F$4,J2201='گزارش روزانه'!$D$6),MAX($A$1:A2200)+1,"")</f>
        <v/>
      </c>
      <c r="B2201" s="10">
        <v>2200</v>
      </c>
      <c r="C2201" s="10" t="s">
        <v>607</v>
      </c>
      <c r="D2201" s="10" t="s">
        <v>629</v>
      </c>
      <c r="E2201" s="11">
        <v>0</v>
      </c>
      <c r="F2201" s="11">
        <v>118265560</v>
      </c>
      <c r="G2201" s="11">
        <v>837156418</v>
      </c>
      <c r="H22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1" s="10">
        <f>VALUE(IFERROR(MID(Table1[شرح],11,FIND("سهم",Table1[شرح])-11),0))</f>
        <v>3000</v>
      </c>
      <c r="J2201" s="10" t="str">
        <f>IFERROR(MID(Table1[شرح],FIND("سهم",Table1[شرح])+4,FIND("به نرخ",Table1[شرح])-FIND("سهم",Table1[شرح])-5),"")</f>
        <v>سرامیک های صنعتی اردکان(کسرا1)</v>
      </c>
      <c r="K2201" s="10" t="str">
        <f>CHOOSE(MID(Table1[تاریخ],6,2),"فروردین","اردیبهشت","خرداد","تیر","مرداد","شهریور","مهر","آبان","آذر","دی","بهمن","اسفند")</f>
        <v>فروردین</v>
      </c>
      <c r="L2201" s="10" t="str">
        <f>LEFT(Table1[[#All],[تاریخ]],4)</f>
        <v>1399</v>
      </c>
      <c r="M2201" s="13" t="str">
        <f>Table1[سال]&amp;"-"&amp;Table1[ماه]</f>
        <v>1399-فروردین</v>
      </c>
      <c r="N2201" s="9"/>
    </row>
    <row r="2202" spans="1:14" ht="15.75" x14ac:dyDescent="0.25">
      <c r="A2202" s="17" t="str">
        <f>IF(AND(C2202&gt;='گزارش روزانه'!$F$2,C2202&lt;='گزارش روزانه'!$F$4,J2202='گزارش روزانه'!$D$6),MAX($A$1:A2201)+1,"")</f>
        <v/>
      </c>
      <c r="B2202" s="10">
        <v>2201</v>
      </c>
      <c r="C2202" s="10" t="s">
        <v>607</v>
      </c>
      <c r="D2202" s="10" t="s">
        <v>630</v>
      </c>
      <c r="E2202" s="11">
        <v>0</v>
      </c>
      <c r="F2202" s="11">
        <v>225554612</v>
      </c>
      <c r="G2202" s="11">
        <v>718890858</v>
      </c>
      <c r="H22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2" s="10">
        <f>VALUE(IFERROR(MID(Table1[شرح],11,FIND("سهم",Table1[شرح])-11),0))</f>
        <v>5723</v>
      </c>
      <c r="J2202" s="10" t="str">
        <f>IFERROR(MID(Table1[شرح],FIND("سهم",Table1[شرح])+4,FIND("به نرخ",Table1[شرح])-FIND("سهم",Table1[شرح])-5),"")</f>
        <v>سرامیک های صنعتی اردکان(کسرا1)</v>
      </c>
      <c r="K2202" s="10" t="str">
        <f>CHOOSE(MID(Table1[تاریخ],6,2),"فروردین","اردیبهشت","خرداد","تیر","مرداد","شهریور","مهر","آبان","آذر","دی","بهمن","اسفند")</f>
        <v>فروردین</v>
      </c>
      <c r="L2202" s="10" t="str">
        <f>LEFT(Table1[[#All],[تاریخ]],4)</f>
        <v>1399</v>
      </c>
      <c r="M2202" s="13" t="str">
        <f>Table1[سال]&amp;"-"&amp;Table1[ماه]</f>
        <v>1399-فروردین</v>
      </c>
      <c r="N2202" s="9"/>
    </row>
    <row r="2203" spans="1:14" ht="15.75" x14ac:dyDescent="0.25">
      <c r="A2203" s="17" t="str">
        <f>IF(AND(C2203&gt;='گزارش روزانه'!$F$2,C2203&lt;='گزارش روزانه'!$F$4,J2203='گزارش روزانه'!$D$6),MAX($A$1:A2202)+1,"")</f>
        <v/>
      </c>
      <c r="B2203" s="10">
        <v>2202</v>
      </c>
      <c r="C2203" s="10" t="s">
        <v>607</v>
      </c>
      <c r="D2203" s="10" t="s">
        <v>631</v>
      </c>
      <c r="E2203" s="11">
        <v>0</v>
      </c>
      <c r="F2203" s="11">
        <v>68907457</v>
      </c>
      <c r="G2203" s="11">
        <v>493336246</v>
      </c>
      <c r="H22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3" s="10">
        <f>VALUE(IFERROR(MID(Table1[شرح],11,FIND("سهم",Table1[شرح])-11),0))</f>
        <v>1761</v>
      </c>
      <c r="J2203" s="10" t="str">
        <f>IFERROR(MID(Table1[شرح],FIND("سهم",Table1[شرح])+4,FIND("به نرخ",Table1[شرح])-FIND("سهم",Table1[شرح])-5),"")</f>
        <v>سرامیک های صنعتی اردکان(کسرا1)</v>
      </c>
      <c r="K2203" s="10" t="str">
        <f>CHOOSE(MID(Table1[تاریخ],6,2),"فروردین","اردیبهشت","خرداد","تیر","مرداد","شهریور","مهر","آبان","آذر","دی","بهمن","اسفند")</f>
        <v>فروردین</v>
      </c>
      <c r="L2203" s="10" t="str">
        <f>LEFT(Table1[[#All],[تاریخ]],4)</f>
        <v>1399</v>
      </c>
      <c r="M2203" s="13" t="str">
        <f>Table1[سال]&amp;"-"&amp;Table1[ماه]</f>
        <v>1399-فروردین</v>
      </c>
      <c r="N2203" s="9"/>
    </row>
    <row r="2204" spans="1:14" ht="15.75" x14ac:dyDescent="0.25">
      <c r="A2204" s="17" t="str">
        <f>IF(AND(C2204&gt;='گزارش روزانه'!$F$2,C2204&lt;='گزارش روزانه'!$F$4,J2204='گزارش روزانه'!$D$6),MAX($A$1:A2203)+1,"")</f>
        <v/>
      </c>
      <c r="B2204" s="10">
        <v>2203</v>
      </c>
      <c r="C2204" s="10" t="s">
        <v>607</v>
      </c>
      <c r="D2204" s="10" t="s">
        <v>632</v>
      </c>
      <c r="E2204" s="11">
        <v>0</v>
      </c>
      <c r="F2204" s="11">
        <v>68038001</v>
      </c>
      <c r="G2204" s="11">
        <v>424428789</v>
      </c>
      <c r="H22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4" s="10">
        <f>VALUE(IFERROR(MID(Table1[شرح],11,FIND("سهم",Table1[شرح])-11),0))</f>
        <v>1739</v>
      </c>
      <c r="J2204" s="10" t="str">
        <f>IFERROR(MID(Table1[شرح],FIND("سهم",Table1[شرح])+4,FIND("به نرخ",Table1[شرح])-FIND("سهم",Table1[شرح])-5),"")</f>
        <v>سرامیک های صنعتی اردکان(کسرا1)</v>
      </c>
      <c r="K2204" s="10" t="str">
        <f>CHOOSE(MID(Table1[تاریخ],6,2),"فروردین","اردیبهشت","خرداد","تیر","مرداد","شهریور","مهر","آبان","آذر","دی","بهمن","اسفند")</f>
        <v>فروردین</v>
      </c>
      <c r="L2204" s="10" t="str">
        <f>LEFT(Table1[[#All],[تاریخ]],4)</f>
        <v>1399</v>
      </c>
      <c r="M2204" s="13" t="str">
        <f>Table1[سال]&amp;"-"&amp;Table1[ماه]</f>
        <v>1399-فروردین</v>
      </c>
      <c r="N2204" s="9"/>
    </row>
    <row r="2205" spans="1:14" ht="15.75" x14ac:dyDescent="0.25">
      <c r="A2205" s="17" t="str">
        <f>IF(AND(C2205&gt;='گزارش روزانه'!$F$2,C2205&lt;='گزارش روزانه'!$F$4,J2205='گزارش روزانه'!$D$6),MAX($A$1:A2204)+1,"")</f>
        <v/>
      </c>
      <c r="B2205" s="10">
        <v>2204</v>
      </c>
      <c r="C2205" s="10" t="s">
        <v>607</v>
      </c>
      <c r="D2205" s="10" t="s">
        <v>633</v>
      </c>
      <c r="E2205" s="11">
        <v>0</v>
      </c>
      <c r="F2205" s="11">
        <v>8656371</v>
      </c>
      <c r="G2205" s="11">
        <v>356390788</v>
      </c>
      <c r="H22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5" s="10">
        <f>VALUE(IFERROR(MID(Table1[شرح],11,FIND("سهم",Table1[شرح])-11),0))</f>
        <v>223</v>
      </c>
      <c r="J2205" s="10" t="str">
        <f>IFERROR(MID(Table1[شرح],FIND("سهم",Table1[شرح])+4,FIND("به نرخ",Table1[شرح])-FIND("سهم",Table1[شرح])-5),"")</f>
        <v>سرامیک های صنعتی اردکان(کسرا1)</v>
      </c>
      <c r="K2205" s="10" t="str">
        <f>CHOOSE(MID(Table1[تاریخ],6,2),"فروردین","اردیبهشت","خرداد","تیر","مرداد","شهریور","مهر","آبان","آذر","دی","بهمن","اسفند")</f>
        <v>فروردین</v>
      </c>
      <c r="L2205" s="10" t="str">
        <f>LEFT(Table1[[#All],[تاریخ]],4)</f>
        <v>1399</v>
      </c>
      <c r="M2205" s="13" t="str">
        <f>Table1[سال]&amp;"-"&amp;Table1[ماه]</f>
        <v>1399-فروردین</v>
      </c>
      <c r="N2205" s="9"/>
    </row>
    <row r="2206" spans="1:14" ht="15.75" x14ac:dyDescent="0.25">
      <c r="A2206" s="17" t="str">
        <f>IF(AND(C2206&gt;='گزارش روزانه'!$F$2,C2206&lt;='گزارش روزانه'!$F$4,J2206='گزارش روزانه'!$D$6),MAX($A$1:A2205)+1,"")</f>
        <v/>
      </c>
      <c r="B2206" s="10">
        <v>2205</v>
      </c>
      <c r="C2206" s="10" t="s">
        <v>607</v>
      </c>
      <c r="D2206" s="10" t="s">
        <v>634</v>
      </c>
      <c r="E2206" s="11">
        <v>0</v>
      </c>
      <c r="F2206" s="11">
        <v>79994685</v>
      </c>
      <c r="G2206" s="11">
        <v>347734417</v>
      </c>
      <c r="H22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6" s="10">
        <f>VALUE(IFERROR(MID(Table1[شرح],11,FIND("سهم",Table1[شرح])-11),0))</f>
        <v>2074</v>
      </c>
      <c r="J2206" s="10" t="str">
        <f>IFERROR(MID(Table1[شرح],FIND("سهم",Table1[شرح])+4,FIND("به نرخ",Table1[شرح])-FIND("سهم",Table1[شرح])-5),"")</f>
        <v>سرامیک های صنعتی اردکان(کسرا1)</v>
      </c>
      <c r="K2206" s="10" t="str">
        <f>CHOOSE(MID(Table1[تاریخ],6,2),"فروردین","اردیبهشت","خرداد","تیر","مرداد","شهریور","مهر","آبان","آذر","دی","بهمن","اسفند")</f>
        <v>فروردین</v>
      </c>
      <c r="L2206" s="10" t="str">
        <f>LEFT(Table1[[#All],[تاریخ]],4)</f>
        <v>1399</v>
      </c>
      <c r="M2206" s="13" t="str">
        <f>Table1[سال]&amp;"-"&amp;Table1[ماه]</f>
        <v>1399-فروردین</v>
      </c>
      <c r="N2206" s="9"/>
    </row>
    <row r="2207" spans="1:14" ht="15.75" x14ac:dyDescent="0.25">
      <c r="A2207" s="17" t="str">
        <f>IF(AND(C2207&gt;='گزارش روزانه'!$F$2,C2207&lt;='گزارش روزانه'!$F$4,J2207='گزارش روزانه'!$D$6),MAX($A$1:A2206)+1,"")</f>
        <v/>
      </c>
      <c r="B2207" s="10">
        <v>2206</v>
      </c>
      <c r="C2207" s="10" t="s">
        <v>607</v>
      </c>
      <c r="D2207" s="10" t="s">
        <v>635</v>
      </c>
      <c r="E2207" s="11">
        <v>0</v>
      </c>
      <c r="F2207" s="11">
        <v>38551427</v>
      </c>
      <c r="G2207" s="11">
        <v>267739732</v>
      </c>
      <c r="H22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7" s="10">
        <f>VALUE(IFERROR(MID(Table1[شرح],11,FIND("سهم",Table1[شرح])-11),0))</f>
        <v>1000</v>
      </c>
      <c r="J2207" s="10" t="str">
        <f>IFERROR(MID(Table1[شرح],FIND("سهم",Table1[شرح])+4,FIND("به نرخ",Table1[شرح])-FIND("سهم",Table1[شرح])-5),"")</f>
        <v>سرامیک های صنعتی اردکان(کسرا1)</v>
      </c>
      <c r="K2207" s="10" t="str">
        <f>CHOOSE(MID(Table1[تاریخ],6,2),"فروردین","اردیبهشت","خرداد","تیر","مرداد","شهریور","مهر","آبان","آذر","دی","بهمن","اسفند")</f>
        <v>فروردین</v>
      </c>
      <c r="L2207" s="10" t="str">
        <f>LEFT(Table1[[#All],[تاریخ]],4)</f>
        <v>1399</v>
      </c>
      <c r="M2207" s="13" t="str">
        <f>Table1[سال]&amp;"-"&amp;Table1[ماه]</f>
        <v>1399-فروردین</v>
      </c>
      <c r="N2207" s="9"/>
    </row>
    <row r="2208" spans="1:14" ht="15.75" x14ac:dyDescent="0.25">
      <c r="A2208" s="17" t="str">
        <f>IF(AND(C2208&gt;='گزارش روزانه'!$F$2,C2208&lt;='گزارش روزانه'!$F$4,J2208='گزارش روزانه'!$D$6),MAX($A$1:A2207)+1,"")</f>
        <v/>
      </c>
      <c r="B2208" s="10">
        <v>2207</v>
      </c>
      <c r="C2208" s="10" t="s">
        <v>607</v>
      </c>
      <c r="D2208" s="10" t="s">
        <v>636</v>
      </c>
      <c r="E2208" s="11">
        <v>0</v>
      </c>
      <c r="F2208" s="11">
        <v>12528895</v>
      </c>
      <c r="G2208" s="11">
        <v>229188305</v>
      </c>
      <c r="H22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8" s="10">
        <f>VALUE(IFERROR(MID(Table1[شرح],11,FIND("سهم",Table1[شرح])-11),0))</f>
        <v>325</v>
      </c>
      <c r="J2208" s="10" t="str">
        <f>IFERROR(MID(Table1[شرح],FIND("سهم",Table1[شرح])+4,FIND("به نرخ",Table1[شرح])-FIND("سهم",Table1[شرح])-5),"")</f>
        <v>سرامیک های صنعتی اردکان(کسرا1)</v>
      </c>
      <c r="K2208" s="10" t="str">
        <f>CHOOSE(MID(Table1[تاریخ],6,2),"فروردین","اردیبهشت","خرداد","تیر","مرداد","شهریور","مهر","آبان","آذر","دی","بهمن","اسفند")</f>
        <v>فروردین</v>
      </c>
      <c r="L2208" s="10" t="str">
        <f>LEFT(Table1[[#All],[تاریخ]],4)</f>
        <v>1399</v>
      </c>
      <c r="M2208" s="13" t="str">
        <f>Table1[سال]&amp;"-"&amp;Table1[ماه]</f>
        <v>1399-فروردین</v>
      </c>
      <c r="N2208" s="9"/>
    </row>
    <row r="2209" spans="1:14" ht="15.75" x14ac:dyDescent="0.25">
      <c r="A2209" s="17" t="str">
        <f>IF(AND(C2209&gt;='گزارش روزانه'!$F$2,C2209&lt;='گزارش روزانه'!$F$4,J2209='گزارش روزانه'!$D$6),MAX($A$1:A2208)+1,"")</f>
        <v/>
      </c>
      <c r="B2209" s="10">
        <v>2208</v>
      </c>
      <c r="C2209" s="10" t="s">
        <v>607</v>
      </c>
      <c r="D2209" s="10" t="s">
        <v>637</v>
      </c>
      <c r="E2209" s="11">
        <v>0</v>
      </c>
      <c r="F2209" s="11">
        <v>11562460</v>
      </c>
      <c r="G2209" s="11">
        <v>216659410</v>
      </c>
      <c r="H22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09" s="10">
        <f>VALUE(IFERROR(MID(Table1[شرح],11,FIND("سهم",Table1[شرح])-11),0))</f>
        <v>300</v>
      </c>
      <c r="J2209" s="10" t="str">
        <f>IFERROR(MID(Table1[شرح],FIND("سهم",Table1[شرح])+4,FIND("به نرخ",Table1[شرح])-FIND("سهم",Table1[شرح])-5),"")</f>
        <v>سرامیک های صنعتی اردکان(کسرا1)</v>
      </c>
      <c r="K2209" s="10" t="str">
        <f>CHOOSE(MID(Table1[تاریخ],6,2),"فروردین","اردیبهشت","خرداد","تیر","مرداد","شهریور","مهر","آبان","آذر","دی","بهمن","اسفند")</f>
        <v>فروردین</v>
      </c>
      <c r="L2209" s="10" t="str">
        <f>LEFT(Table1[[#All],[تاریخ]],4)</f>
        <v>1399</v>
      </c>
      <c r="M2209" s="13" t="str">
        <f>Table1[سال]&amp;"-"&amp;Table1[ماه]</f>
        <v>1399-فروردین</v>
      </c>
      <c r="N2209" s="9"/>
    </row>
    <row r="2210" spans="1:14" ht="15.75" x14ac:dyDescent="0.25">
      <c r="A2210" s="17" t="str">
        <f>IF(AND(C2210&gt;='گزارش روزانه'!$F$2,C2210&lt;='گزارش روزانه'!$F$4,J2210='گزارش روزانه'!$D$6),MAX($A$1:A2209)+1,"")</f>
        <v/>
      </c>
      <c r="B2210" s="10">
        <v>2209</v>
      </c>
      <c r="C2210" s="10" t="s">
        <v>607</v>
      </c>
      <c r="D2210" s="10" t="s">
        <v>638</v>
      </c>
      <c r="E2210" s="11">
        <v>0</v>
      </c>
      <c r="F2210" s="11">
        <v>204303372</v>
      </c>
      <c r="G2210" s="11">
        <v>205096950</v>
      </c>
      <c r="H22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10" s="10">
        <f>VALUE(IFERROR(MID(Table1[شرح],11,FIND("سهم",Table1[شرح])-11),0))</f>
        <v>5301</v>
      </c>
      <c r="J2210" s="10" t="str">
        <f>IFERROR(MID(Table1[شرح],FIND("سهم",Table1[شرح])+4,FIND("به نرخ",Table1[شرح])-FIND("سهم",Table1[شرح])-5),"")</f>
        <v>سرامیک های صنعتی اردکان(کسرا1)</v>
      </c>
      <c r="K2210" s="10" t="str">
        <f>CHOOSE(MID(Table1[تاریخ],6,2),"فروردین","اردیبهشت","خرداد","تیر","مرداد","شهریور","مهر","آبان","آذر","دی","بهمن","اسفند")</f>
        <v>فروردین</v>
      </c>
      <c r="L2210" s="10" t="str">
        <f>LEFT(Table1[[#All],[تاریخ]],4)</f>
        <v>1399</v>
      </c>
      <c r="M2210" s="13" t="str">
        <f>Table1[سال]&amp;"-"&amp;Table1[ماه]</f>
        <v>1399-فروردین</v>
      </c>
      <c r="N2210" s="9"/>
    </row>
    <row r="2211" spans="1:14" ht="15.75" x14ac:dyDescent="0.25">
      <c r="A2211" s="17" t="str">
        <f>IF(AND(C2211&gt;='گزارش روزانه'!$F$2,C2211&lt;='گزارش روزانه'!$F$4,J2211='گزارش روزانه'!$D$6),MAX($A$1:A2210)+1,"")</f>
        <v/>
      </c>
      <c r="B2211" s="10">
        <v>2210</v>
      </c>
      <c r="C2211" s="10" t="s">
        <v>607</v>
      </c>
      <c r="D2211" s="10" t="s">
        <v>639</v>
      </c>
      <c r="E2211" s="11">
        <v>0</v>
      </c>
      <c r="F2211" s="11">
        <v>17356</v>
      </c>
      <c r="G2211" s="11">
        <v>793578</v>
      </c>
      <c r="H22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211" s="10">
        <f>VALUE(IFERROR(MID(Table1[شرح],11,FIND("سهم",Table1[شرح])-11),0))</f>
        <v>0</v>
      </c>
      <c r="J2211" s="10" t="str">
        <f>IFERROR(MID(Table1[شرح],FIND("سهم",Table1[شرح])+4,FIND("به نرخ",Table1[شرح])-FIND("سهم",Table1[شرح])-5),"")</f>
        <v/>
      </c>
      <c r="K2211" s="10" t="str">
        <f>CHOOSE(MID(Table1[تاریخ],6,2),"فروردین","اردیبهشت","خرداد","تیر","مرداد","شهریور","مهر","آبان","آذر","دی","بهمن","اسفند")</f>
        <v>فروردین</v>
      </c>
      <c r="L2211" s="10" t="str">
        <f>LEFT(Table1[[#All],[تاریخ]],4)</f>
        <v>1399</v>
      </c>
      <c r="M2211" s="13" t="str">
        <f>Table1[سال]&amp;"-"&amp;Table1[ماه]</f>
        <v>1399-فروردین</v>
      </c>
      <c r="N2211" s="9"/>
    </row>
    <row r="2212" spans="1:14" ht="15.75" x14ac:dyDescent="0.25">
      <c r="A2212" s="17" t="str">
        <f>IF(AND(C2212&gt;='گزارش روزانه'!$F$2,C2212&lt;='گزارش روزانه'!$F$4,J2212='گزارش روزانه'!$D$6),MAX($A$1:A2211)+1,"")</f>
        <v/>
      </c>
      <c r="B2212" s="10">
        <v>2211</v>
      </c>
      <c r="C2212" s="10" t="s">
        <v>595</v>
      </c>
      <c r="D2212" s="10" t="s">
        <v>596</v>
      </c>
      <c r="E2212" s="11">
        <v>10015764</v>
      </c>
      <c r="F2212" s="11">
        <v>0</v>
      </c>
      <c r="G2212" s="11">
        <v>26704</v>
      </c>
      <c r="H22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12" s="10">
        <f>VALUE(IFERROR(MID(Table1[شرح],11,FIND("سهم",Table1[شرح])-11),0))</f>
        <v>2550</v>
      </c>
      <c r="J2212" s="10" t="str">
        <f>IFERROR(MID(Table1[شرح],FIND("سهم",Table1[شرح])+4,FIND("به نرخ",Table1[شرح])-FIND("سهم",Table1[شرح])-5),"")</f>
        <v>سهامی ذوب آهن اصفهان(ذوب1)</v>
      </c>
      <c r="K2212" s="10" t="str">
        <f>CHOOSE(MID(Table1[تاریخ],6,2),"فروردین","اردیبهشت","خرداد","تیر","مرداد","شهریور","مهر","آبان","آذر","دی","بهمن","اسفند")</f>
        <v>اردیبهشت</v>
      </c>
      <c r="L2212" s="10" t="str">
        <f>LEFT(Table1[[#All],[تاریخ]],4)</f>
        <v>1399</v>
      </c>
      <c r="M2212" s="13" t="str">
        <f>Table1[سال]&amp;"-"&amp;Table1[ماه]</f>
        <v>1399-اردیبهشت</v>
      </c>
      <c r="N2212" s="9"/>
    </row>
    <row r="2213" spans="1:14" ht="15.75" x14ac:dyDescent="0.25">
      <c r="A2213" s="17" t="str">
        <f>IF(AND(C2213&gt;='گزارش روزانه'!$F$2,C2213&lt;='گزارش روزانه'!$F$4,J2213='گزارش روزانه'!$D$6),MAX($A$1:A2212)+1,"")</f>
        <v/>
      </c>
      <c r="B2213" s="10">
        <v>2212</v>
      </c>
      <c r="C2213" s="10" t="s">
        <v>595</v>
      </c>
      <c r="D2213" s="10" t="s">
        <v>597</v>
      </c>
      <c r="E2213" s="11">
        <v>229338586</v>
      </c>
      <c r="F2213" s="11">
        <v>0</v>
      </c>
      <c r="G2213" s="11">
        <v>10042468</v>
      </c>
      <c r="H22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13" s="10">
        <f>VALUE(IFERROR(MID(Table1[شرح],11,FIND("سهم",Table1[شرح])-11),0))</f>
        <v>58539</v>
      </c>
      <c r="J2213" s="10" t="str">
        <f>IFERROR(MID(Table1[شرح],FIND("سهم",Table1[شرح])+4,FIND("به نرخ",Table1[شرح])-FIND("سهم",Table1[شرح])-5),"")</f>
        <v>سهامی ذوب آهن اصفهان(ذوب1)</v>
      </c>
      <c r="K2213" s="10" t="str">
        <f>CHOOSE(MID(Table1[تاریخ],6,2),"فروردین","اردیبهشت","خرداد","تیر","مرداد","شهریور","مهر","آبان","آذر","دی","بهمن","اسفند")</f>
        <v>اردیبهشت</v>
      </c>
      <c r="L2213" s="10" t="str">
        <f>LEFT(Table1[[#All],[تاریخ]],4)</f>
        <v>1399</v>
      </c>
      <c r="M2213" s="13" t="str">
        <f>Table1[سال]&amp;"-"&amp;Table1[ماه]</f>
        <v>1399-اردیبهشت</v>
      </c>
      <c r="N2213" s="9"/>
    </row>
    <row r="2214" spans="1:14" ht="15.75" x14ac:dyDescent="0.25">
      <c r="A2214" s="17" t="str">
        <f>IF(AND(C2214&gt;='گزارش روزانه'!$F$2,C2214&lt;='گزارش روزانه'!$F$4,J2214='گزارش روزانه'!$D$6),MAX($A$1:A2213)+1,"")</f>
        <v/>
      </c>
      <c r="B2214" s="10">
        <v>2213</v>
      </c>
      <c r="C2214" s="10" t="s">
        <v>595</v>
      </c>
      <c r="D2214" s="10" t="s">
        <v>598</v>
      </c>
      <c r="E2214" s="11">
        <v>201557370</v>
      </c>
      <c r="F2214" s="11">
        <v>0</v>
      </c>
      <c r="G2214" s="11">
        <v>239381054</v>
      </c>
      <c r="H22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14" s="10">
        <f>VALUE(IFERROR(MID(Table1[شرح],11,FIND("سهم",Table1[شرح])-11),0))</f>
        <v>51461</v>
      </c>
      <c r="J2214" s="10" t="str">
        <f>IFERROR(MID(Table1[شرح],FIND("سهم",Table1[شرح])+4,FIND("به نرخ",Table1[شرح])-FIND("سهم",Table1[شرح])-5),"")</f>
        <v>سهامی ذوب آهن اصفهان(ذوب1)</v>
      </c>
      <c r="K2214" s="10" t="str">
        <f>CHOOSE(MID(Table1[تاریخ],6,2),"فروردین","اردیبهشت","خرداد","تیر","مرداد","شهریور","مهر","آبان","آذر","دی","بهمن","اسفند")</f>
        <v>اردیبهشت</v>
      </c>
      <c r="L2214" s="10" t="str">
        <f>LEFT(Table1[[#All],[تاریخ]],4)</f>
        <v>1399</v>
      </c>
      <c r="M2214" s="13" t="str">
        <f>Table1[سال]&amp;"-"&amp;Table1[ماه]</f>
        <v>1399-اردیبهشت</v>
      </c>
      <c r="N2214" s="9"/>
    </row>
    <row r="2215" spans="1:14" ht="15.75" x14ac:dyDescent="0.25">
      <c r="A2215" s="17" t="str">
        <f>IF(AND(C2215&gt;='گزارش روزانه'!$F$2,C2215&lt;='گزارش روزانه'!$F$4,J2215='گزارش روزانه'!$D$6),MAX($A$1:A2214)+1,"")</f>
        <v/>
      </c>
      <c r="B2215" s="10">
        <v>2214</v>
      </c>
      <c r="C2215" s="10" t="s">
        <v>595</v>
      </c>
      <c r="D2215" s="10" t="s">
        <v>599</v>
      </c>
      <c r="E2215" s="11">
        <v>740186107</v>
      </c>
      <c r="F2215" s="11">
        <v>0</v>
      </c>
      <c r="G2215" s="11">
        <v>440938424</v>
      </c>
      <c r="H22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15" s="10">
        <f>VALUE(IFERROR(MID(Table1[شرح],11,FIND("سهم",Table1[شرح])-11),0))</f>
        <v>189079</v>
      </c>
      <c r="J2215" s="10" t="str">
        <f>IFERROR(MID(Table1[شرح],FIND("سهم",Table1[شرح])+4,FIND("به نرخ",Table1[شرح])-FIND("سهم",Table1[شرح])-5),"")</f>
        <v>سهامی ذوب آهن اصفهان(ذوب1)</v>
      </c>
      <c r="K2215" s="10" t="str">
        <f>CHOOSE(MID(Table1[تاریخ],6,2),"فروردین","اردیبهشت","خرداد","تیر","مرداد","شهریور","مهر","آبان","آذر","دی","بهمن","اسفند")</f>
        <v>اردیبهشت</v>
      </c>
      <c r="L2215" s="10" t="str">
        <f>LEFT(Table1[[#All],[تاریخ]],4)</f>
        <v>1399</v>
      </c>
      <c r="M2215" s="13" t="str">
        <f>Table1[سال]&amp;"-"&amp;Table1[ماه]</f>
        <v>1399-اردیبهشت</v>
      </c>
      <c r="N2215" s="9"/>
    </row>
    <row r="2216" spans="1:14" ht="15.75" x14ac:dyDescent="0.25">
      <c r="A2216" s="17" t="str">
        <f>IF(AND(C2216&gt;='گزارش روزانه'!$F$2,C2216&lt;='گزارش روزانه'!$F$4,J2216='گزارش روزانه'!$D$6),MAX($A$1:A2215)+1,"")</f>
        <v/>
      </c>
      <c r="B2216" s="10">
        <v>2215</v>
      </c>
      <c r="C2216" s="10" t="s">
        <v>595</v>
      </c>
      <c r="D2216" s="10" t="s">
        <v>600</v>
      </c>
      <c r="E2216" s="11">
        <v>10140362</v>
      </c>
      <c r="F2216" s="11">
        <v>0</v>
      </c>
      <c r="G2216" s="11">
        <v>1181124531</v>
      </c>
      <c r="H22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16" s="10">
        <f>VALUE(IFERROR(MID(Table1[شرح],11,FIND("سهم",Table1[شرح])-11),0))</f>
        <v>2591</v>
      </c>
      <c r="J2216" s="10" t="str">
        <f>IFERROR(MID(Table1[شرح],FIND("سهم",Table1[شرح])+4,FIND("به نرخ",Table1[شرح])-FIND("سهم",Table1[شرح])-5),"")</f>
        <v>سهامی ذوب آهن اصفهان(ذوب1)</v>
      </c>
      <c r="K2216" s="10" t="str">
        <f>CHOOSE(MID(Table1[تاریخ],6,2),"فروردین","اردیبهشت","خرداد","تیر","مرداد","شهریور","مهر","آبان","آذر","دی","بهمن","اسفند")</f>
        <v>اردیبهشت</v>
      </c>
      <c r="L2216" s="10" t="str">
        <f>LEFT(Table1[[#All],[تاریخ]],4)</f>
        <v>1399</v>
      </c>
      <c r="M2216" s="13" t="str">
        <f>Table1[سال]&amp;"-"&amp;Table1[ماه]</f>
        <v>1399-اردیبهشت</v>
      </c>
      <c r="N2216" s="9"/>
    </row>
    <row r="2217" spans="1:14" ht="15.75" x14ac:dyDescent="0.25">
      <c r="A2217" s="17" t="str">
        <f>IF(AND(C2217&gt;='گزارش روزانه'!$F$2,C2217&lt;='گزارش روزانه'!$F$4,J2217='گزارش روزانه'!$D$6),MAX($A$1:A2216)+1,"")</f>
        <v/>
      </c>
      <c r="B2217" s="10">
        <v>2216</v>
      </c>
      <c r="C2217" s="10" t="s">
        <v>595</v>
      </c>
      <c r="D2217" s="10" t="s">
        <v>601</v>
      </c>
      <c r="E2217" s="11">
        <v>3642705</v>
      </c>
      <c r="F2217" s="11">
        <v>0</v>
      </c>
      <c r="G2217" s="11">
        <v>1191264893</v>
      </c>
      <c r="H22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17" s="10">
        <f>VALUE(IFERROR(MID(Table1[شرح],11,FIND("سهم",Table1[شرح])-11),0))</f>
        <v>931</v>
      </c>
      <c r="J2217" s="10" t="str">
        <f>IFERROR(MID(Table1[شرح],FIND("سهم",Table1[شرح])+4,FIND("به نرخ",Table1[شرح])-FIND("سهم",Table1[شرح])-5),"")</f>
        <v>سهامی ذوب آهن اصفهان(ذوب1)</v>
      </c>
      <c r="K2217" s="10" t="str">
        <f>CHOOSE(MID(Table1[تاریخ],6,2),"فروردین","اردیبهشت","خرداد","تیر","مرداد","شهریور","مهر","آبان","آذر","دی","بهمن","اسفند")</f>
        <v>اردیبهشت</v>
      </c>
      <c r="L2217" s="10" t="str">
        <f>LEFT(Table1[[#All],[تاریخ]],4)</f>
        <v>1399</v>
      </c>
      <c r="M2217" s="13" t="str">
        <f>Table1[سال]&amp;"-"&amp;Table1[ماه]</f>
        <v>1399-اردیبهشت</v>
      </c>
      <c r="N2217" s="9"/>
    </row>
    <row r="2218" spans="1:14" ht="15.75" x14ac:dyDescent="0.25">
      <c r="A2218" s="17" t="str">
        <f>IF(AND(C2218&gt;='گزارش روزانه'!$F$2,C2218&lt;='گزارش روزانه'!$F$4,J2218='گزارش روزانه'!$D$6),MAX($A$1:A2217)+1,"")</f>
        <v/>
      </c>
      <c r="B2218" s="10">
        <v>2217</v>
      </c>
      <c r="C2218" s="10" t="s">
        <v>595</v>
      </c>
      <c r="D2218" s="10" t="s">
        <v>602</v>
      </c>
      <c r="E2218" s="11">
        <v>28942509</v>
      </c>
      <c r="F2218" s="11">
        <v>0</v>
      </c>
      <c r="G2218" s="11">
        <v>1194907598</v>
      </c>
      <c r="H22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18" s="10">
        <f>VALUE(IFERROR(MID(Table1[شرح],11,FIND("سهم",Table1[شرح])-11),0))</f>
        <v>7399</v>
      </c>
      <c r="J2218" s="10" t="str">
        <f>IFERROR(MID(Table1[شرح],FIND("سهم",Table1[شرح])+4,FIND("به نرخ",Table1[شرح])-FIND("سهم",Table1[شرح])-5),"")</f>
        <v>سهامی ذوب آهن اصفهان(ذوب1)</v>
      </c>
      <c r="K2218" s="10" t="str">
        <f>CHOOSE(MID(Table1[تاریخ],6,2),"فروردین","اردیبهشت","خرداد","تیر","مرداد","شهریور","مهر","آبان","آذر","دی","بهمن","اسفند")</f>
        <v>اردیبهشت</v>
      </c>
      <c r="L2218" s="10" t="str">
        <f>LEFT(Table1[[#All],[تاریخ]],4)</f>
        <v>1399</v>
      </c>
      <c r="M2218" s="13" t="str">
        <f>Table1[سال]&amp;"-"&amp;Table1[ماه]</f>
        <v>1399-اردیبهشت</v>
      </c>
      <c r="N2218" s="9"/>
    </row>
    <row r="2219" spans="1:14" ht="15.75" x14ac:dyDescent="0.25">
      <c r="A2219" s="17" t="str">
        <f>IF(AND(C2219&gt;='گزارش روزانه'!$F$2,C2219&lt;='گزارش روزانه'!$F$4,J2219='گزارش روزانه'!$D$6),MAX($A$1:A2218)+1,"")</f>
        <v/>
      </c>
      <c r="B2219" s="10">
        <v>2218</v>
      </c>
      <c r="C2219" s="10" t="s">
        <v>595</v>
      </c>
      <c r="D2219" s="10" t="s">
        <v>603</v>
      </c>
      <c r="E2219" s="11">
        <v>0</v>
      </c>
      <c r="F2219" s="11">
        <v>63894990</v>
      </c>
      <c r="G2219" s="11">
        <v>1223850107</v>
      </c>
      <c r="H22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19" s="10">
        <f>VALUE(IFERROR(MID(Table1[شرح],11,FIND("سهم",Table1[شرح])-11),0))</f>
        <v>9848</v>
      </c>
      <c r="J2219" s="10" t="str">
        <f>IFERROR(MID(Table1[شرح],FIND("سهم",Table1[شرح])+4,FIND("به نرخ",Table1[شرح])-FIND("سهم",Table1[شرح])-5),"")</f>
        <v>حمل و نقل بین المللی خلیج فارس(حفارس1)</v>
      </c>
      <c r="K2219" s="10" t="str">
        <f>CHOOSE(MID(Table1[تاریخ],6,2),"فروردین","اردیبهشت","خرداد","تیر","مرداد","شهریور","مهر","آبان","آذر","دی","بهمن","اسفند")</f>
        <v>اردیبهشت</v>
      </c>
      <c r="L2219" s="10" t="str">
        <f>LEFT(Table1[[#All],[تاریخ]],4)</f>
        <v>1399</v>
      </c>
      <c r="M2219" s="13" t="str">
        <f>Table1[سال]&amp;"-"&amp;Table1[ماه]</f>
        <v>1399-اردیبهشت</v>
      </c>
      <c r="N2219" s="9"/>
    </row>
    <row r="2220" spans="1:14" ht="15.75" x14ac:dyDescent="0.25">
      <c r="A2220" s="17" t="str">
        <f>IF(AND(C2220&gt;='گزارش روزانه'!$F$2,C2220&lt;='گزارش روزانه'!$F$4,J2220='گزارش روزانه'!$D$6),MAX($A$1:A2219)+1,"")</f>
        <v/>
      </c>
      <c r="B2220" s="10">
        <v>2219</v>
      </c>
      <c r="C2220" s="10" t="s">
        <v>595</v>
      </c>
      <c r="D2220" s="10" t="s">
        <v>604</v>
      </c>
      <c r="E2220" s="11">
        <v>0</v>
      </c>
      <c r="F2220" s="11">
        <v>648716</v>
      </c>
      <c r="G2220" s="11">
        <v>1159955117</v>
      </c>
      <c r="H22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20" s="10">
        <f>VALUE(IFERROR(MID(Table1[شرح],11,FIND("سهم",Table1[شرح])-11),0))</f>
        <v>100</v>
      </c>
      <c r="J2220" s="10" t="str">
        <f>IFERROR(MID(Table1[شرح],FIND("سهم",Table1[شرح])+4,FIND("به نرخ",Table1[شرح])-FIND("سهم",Table1[شرح])-5),"")</f>
        <v>حمل و نقل بین المللی خلیج فارس(حفارس1)</v>
      </c>
      <c r="K2220" s="10" t="str">
        <f>CHOOSE(MID(Table1[تاریخ],6,2),"فروردین","اردیبهشت","خرداد","تیر","مرداد","شهریور","مهر","آبان","آذر","دی","بهمن","اسفند")</f>
        <v>اردیبهشت</v>
      </c>
      <c r="L2220" s="10" t="str">
        <f>LEFT(Table1[[#All],[تاریخ]],4)</f>
        <v>1399</v>
      </c>
      <c r="M2220" s="13" t="str">
        <f>Table1[سال]&amp;"-"&amp;Table1[ماه]</f>
        <v>1399-اردیبهشت</v>
      </c>
      <c r="N2220" s="9"/>
    </row>
    <row r="2221" spans="1:14" ht="15.75" x14ac:dyDescent="0.25">
      <c r="A2221" s="17" t="str">
        <f>IF(AND(C2221&gt;='گزارش روزانه'!$F$2,C2221&lt;='گزارش روزانه'!$F$4,J2221='گزارش روزانه'!$D$6),MAX($A$1:A2220)+1,"")</f>
        <v/>
      </c>
      <c r="B2221" s="10">
        <v>2220</v>
      </c>
      <c r="C2221" s="10" t="s">
        <v>595</v>
      </c>
      <c r="D2221" s="10" t="s">
        <v>605</v>
      </c>
      <c r="E2221" s="11">
        <v>0</v>
      </c>
      <c r="F2221" s="11">
        <v>32819859</v>
      </c>
      <c r="G2221" s="11">
        <v>1159306401</v>
      </c>
      <c r="H22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21" s="10">
        <f>VALUE(IFERROR(MID(Table1[شرح],11,FIND("سهم",Table1[شرح])-11),0))</f>
        <v>5060</v>
      </c>
      <c r="J2221" s="10" t="str">
        <f>IFERROR(MID(Table1[شرح],FIND("سهم",Table1[شرح])+4,FIND("به نرخ",Table1[شرح])-FIND("سهم",Table1[شرح])-5),"")</f>
        <v>حمل و نقل بین المللی خلیج فارس(حفارس1)</v>
      </c>
      <c r="K2221" s="10" t="str">
        <f>CHOOSE(MID(Table1[تاریخ],6,2),"فروردین","اردیبهشت","خرداد","تیر","مرداد","شهریور","مهر","آبان","آذر","دی","بهمن","اسفند")</f>
        <v>اردیبهشت</v>
      </c>
      <c r="L2221" s="10" t="str">
        <f>LEFT(Table1[[#All],[تاریخ]],4)</f>
        <v>1399</v>
      </c>
      <c r="M2221" s="13" t="str">
        <f>Table1[سال]&amp;"-"&amp;Table1[ماه]</f>
        <v>1399-اردیبهشت</v>
      </c>
      <c r="N2221" s="9"/>
    </row>
    <row r="2222" spans="1:14" ht="15.75" x14ac:dyDescent="0.25">
      <c r="A2222" s="17" t="str">
        <f>IF(AND(C2222&gt;='گزارش روزانه'!$F$2,C2222&lt;='گزارش روزانه'!$F$4,J2222='گزارش روزانه'!$D$6),MAX($A$1:A2221)+1,"")</f>
        <v/>
      </c>
      <c r="B2222" s="10">
        <v>2221</v>
      </c>
      <c r="C2222" s="10" t="s">
        <v>595</v>
      </c>
      <c r="D2222" s="10" t="s">
        <v>606</v>
      </c>
      <c r="E2222" s="11">
        <v>0</v>
      </c>
      <c r="F2222" s="11">
        <v>1114206758</v>
      </c>
      <c r="G2222" s="11">
        <v>1126486542</v>
      </c>
      <c r="H22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22" s="10">
        <f>VALUE(IFERROR(MID(Table1[شرح],11,FIND("سهم",Table1[شرح])-11),0))</f>
        <v>16520</v>
      </c>
      <c r="J2222" s="10" t="str">
        <f>IFERROR(MID(Table1[شرح],FIND("سهم",Table1[شرح])+4,FIND("به نرخ",Table1[شرح])-FIND("سهم",Table1[شرح])-5),"")</f>
        <v>صنایع خاک چینی ایران(کخاک1)</v>
      </c>
      <c r="K2222" s="10" t="str">
        <f>CHOOSE(MID(Table1[تاریخ],6,2),"فروردین","اردیبهشت","خرداد","تیر","مرداد","شهریور","مهر","آبان","آذر","دی","بهمن","اسفند")</f>
        <v>اردیبهشت</v>
      </c>
      <c r="L2222" s="10" t="str">
        <f>LEFT(Table1[[#All],[تاریخ]],4)</f>
        <v>1399</v>
      </c>
      <c r="M2222" s="13" t="str">
        <f>Table1[سال]&amp;"-"&amp;Table1[ماه]</f>
        <v>1399-اردیبهشت</v>
      </c>
      <c r="N2222" s="9"/>
    </row>
    <row r="2223" spans="1:14" ht="15.75" x14ac:dyDescent="0.25">
      <c r="A2223" s="17" t="str">
        <f>IF(AND(C2223&gt;='گزارش روزانه'!$F$2,C2223&lt;='گزارش روزانه'!$F$4,J2223='گزارش روزانه'!$D$6),MAX($A$1:A2222)+1,"")</f>
        <v/>
      </c>
      <c r="B2223" s="10">
        <v>2222</v>
      </c>
      <c r="C2223" s="10" t="s">
        <v>591</v>
      </c>
      <c r="D2223" s="10" t="s">
        <v>592</v>
      </c>
      <c r="E2223" s="11">
        <v>0</v>
      </c>
      <c r="F2223" s="11">
        <v>309806834</v>
      </c>
      <c r="G2223" s="11">
        <v>662074252</v>
      </c>
      <c r="H22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23" s="10">
        <f>VALUE(IFERROR(MID(Table1[شرح],11,FIND("سهم",Table1[شرح])-11),0))</f>
        <v>35973</v>
      </c>
      <c r="J2223" s="10" t="str">
        <f>IFERROR(MID(Table1[شرح],FIND("سهم",Table1[شرح])+4,FIND("به نرخ",Table1[شرح])-FIND("سهم",Table1[شرح])-5),"")</f>
        <v>پالایش نفت تهران(شتران1)</v>
      </c>
      <c r="K2223" s="10" t="str">
        <f>CHOOSE(MID(Table1[تاریخ],6,2),"فروردین","اردیبهشت","خرداد","تیر","مرداد","شهریور","مهر","آبان","آذر","دی","بهمن","اسفند")</f>
        <v>اردیبهشت</v>
      </c>
      <c r="L2223" s="10" t="str">
        <f>LEFT(Table1[[#All],[تاریخ]],4)</f>
        <v>1399</v>
      </c>
      <c r="M2223" s="13" t="str">
        <f>Table1[سال]&amp;"-"&amp;Table1[ماه]</f>
        <v>1399-اردیبهشت</v>
      </c>
      <c r="N2223" s="9"/>
    </row>
    <row r="2224" spans="1:14" ht="15.75" x14ac:dyDescent="0.25">
      <c r="A2224" s="17" t="str">
        <f>IF(AND(C2224&gt;='گزارش روزانه'!$F$2,C2224&lt;='گزارش روزانه'!$F$4,J2224='گزارش روزانه'!$D$6),MAX($A$1:A2223)+1,"")</f>
        <v/>
      </c>
      <c r="B2224" s="10">
        <v>2223</v>
      </c>
      <c r="C2224" s="10" t="s">
        <v>591</v>
      </c>
      <c r="D2224" s="10" t="s">
        <v>593</v>
      </c>
      <c r="E2224" s="11">
        <v>0</v>
      </c>
      <c r="F2224" s="11">
        <v>49021834</v>
      </c>
      <c r="G2224" s="11">
        <v>352267418</v>
      </c>
      <c r="H22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24" s="10">
        <f>VALUE(IFERROR(MID(Table1[شرح],11,FIND("سهم",Table1[شرح])-11),0))</f>
        <v>5700</v>
      </c>
      <c r="J2224" s="10" t="str">
        <f>IFERROR(MID(Table1[شرح],FIND("سهم",Table1[شرح])+4,FIND("به نرخ",Table1[شرح])-FIND("سهم",Table1[شرح])-5),"")</f>
        <v>پالایش نفت تهران(شتران1)</v>
      </c>
      <c r="K2224" s="10" t="str">
        <f>CHOOSE(MID(Table1[تاریخ],6,2),"فروردین","اردیبهشت","خرداد","تیر","مرداد","شهریور","مهر","آبان","آذر","دی","بهمن","اسفند")</f>
        <v>اردیبهشت</v>
      </c>
      <c r="L2224" s="10" t="str">
        <f>LEFT(Table1[[#All],[تاریخ]],4)</f>
        <v>1399</v>
      </c>
      <c r="M2224" s="13" t="str">
        <f>Table1[سال]&amp;"-"&amp;Table1[ماه]</f>
        <v>1399-اردیبهشت</v>
      </c>
      <c r="N2224" s="9"/>
    </row>
    <row r="2225" spans="1:14" ht="15.75" x14ac:dyDescent="0.25">
      <c r="A2225" s="17" t="str">
        <f>IF(AND(C2225&gt;='گزارش روزانه'!$F$2,C2225&lt;='گزارش روزانه'!$F$4,J2225='گزارش روزانه'!$D$6),MAX($A$1:A2224)+1,"")</f>
        <v/>
      </c>
      <c r="B2225" s="10">
        <v>2224</v>
      </c>
      <c r="C2225" s="10" t="s">
        <v>591</v>
      </c>
      <c r="D2225" s="10" t="s">
        <v>594</v>
      </c>
      <c r="E2225" s="11">
        <v>0</v>
      </c>
      <c r="F2225" s="11">
        <v>303218880</v>
      </c>
      <c r="G2225" s="11">
        <v>303245584</v>
      </c>
      <c r="H22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25" s="10">
        <f>VALUE(IFERROR(MID(Table1[شرح],11,FIND("سهم",Table1[شرح])-11),0))</f>
        <v>35277</v>
      </c>
      <c r="J2225" s="10" t="str">
        <f>IFERROR(MID(Table1[شرح],FIND("سهم",Table1[شرح])+4,FIND("به نرخ",Table1[شرح])-FIND("سهم",Table1[شرح])-5),"")</f>
        <v>پالایش نفت تهران(شتران1)</v>
      </c>
      <c r="K2225" s="10" t="str">
        <f>CHOOSE(MID(Table1[تاریخ],6,2),"فروردین","اردیبهشت","خرداد","تیر","مرداد","شهریور","مهر","آبان","آذر","دی","بهمن","اسفند")</f>
        <v>اردیبهشت</v>
      </c>
      <c r="L2225" s="10" t="str">
        <f>LEFT(Table1[[#All],[تاریخ]],4)</f>
        <v>1399</v>
      </c>
      <c r="M2225" s="13" t="str">
        <f>Table1[سال]&amp;"-"&amp;Table1[ماه]</f>
        <v>1399-اردیبهشت</v>
      </c>
      <c r="N2225" s="9"/>
    </row>
    <row r="2226" spans="1:14" ht="15.75" x14ac:dyDescent="0.25">
      <c r="A2226" s="17" t="str">
        <f>IF(AND(C2226&gt;='گزارش روزانه'!$F$2,C2226&lt;='گزارش روزانه'!$F$4,J2226='گزارش روزانه'!$D$6),MAX($A$1:A2225)+1,"")</f>
        <v/>
      </c>
      <c r="B2226" s="10">
        <v>2225</v>
      </c>
      <c r="C2226" s="10" t="s">
        <v>561</v>
      </c>
      <c r="D2226" s="10" t="s">
        <v>562</v>
      </c>
      <c r="E2226" s="11">
        <v>752156354</v>
      </c>
      <c r="F2226" s="11">
        <v>0</v>
      </c>
      <c r="G2226" s="11">
        <v>8593</v>
      </c>
      <c r="H22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26" s="10">
        <f>VALUE(IFERROR(MID(Table1[شرح],11,FIND("سهم",Table1[شرح])-11),0))</f>
        <v>8900</v>
      </c>
      <c r="J2226" s="10" t="str">
        <f>IFERROR(MID(Table1[شرح],FIND("سهم",Table1[شرح])+4,FIND("به نرخ",Table1[شرح])-FIND("سهم",Table1[شرح])-5),"")</f>
        <v>فرابورس ایران(فرابورس1)</v>
      </c>
      <c r="K2226" s="10" t="str">
        <f>CHOOSE(MID(Table1[تاریخ],6,2),"فروردین","اردیبهشت","خرداد","تیر","مرداد","شهریور","مهر","آبان","آذر","دی","بهمن","اسفند")</f>
        <v>اردیبهشت</v>
      </c>
      <c r="L2226" s="10" t="str">
        <f>LEFT(Table1[[#All],[تاریخ]],4)</f>
        <v>1399</v>
      </c>
      <c r="M2226" s="13" t="str">
        <f>Table1[سال]&amp;"-"&amp;Table1[ماه]</f>
        <v>1399-اردیبهشت</v>
      </c>
      <c r="N2226" s="9"/>
    </row>
    <row r="2227" spans="1:14" ht="15.75" x14ac:dyDescent="0.25">
      <c r="A2227" s="17" t="str">
        <f>IF(AND(C2227&gt;='گزارش روزانه'!$F$2,C2227&lt;='گزارش روزانه'!$F$4,J2227='گزارش روزانه'!$D$6),MAX($A$1:A2226)+1,"")</f>
        <v/>
      </c>
      <c r="B2227" s="10">
        <v>2226</v>
      </c>
      <c r="C2227" s="10" t="s">
        <v>561</v>
      </c>
      <c r="D2227" s="10" t="s">
        <v>563</v>
      </c>
      <c r="E2227" s="11">
        <v>11408975</v>
      </c>
      <c r="F2227" s="11">
        <v>0</v>
      </c>
      <c r="G2227" s="11">
        <v>752164947</v>
      </c>
      <c r="H22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27" s="10">
        <f>VALUE(IFERROR(MID(Table1[شرح],11,FIND("سهم",Table1[شرح])-11),0))</f>
        <v>135</v>
      </c>
      <c r="J2227" s="10" t="str">
        <f>IFERROR(MID(Table1[شرح],FIND("سهم",Table1[شرح])+4,FIND("به نرخ",Table1[شرح])-FIND("سهم",Table1[شرح])-5),"")</f>
        <v>فرابورس ایران(فرابورس1)</v>
      </c>
      <c r="K2227" s="10" t="str">
        <f>CHOOSE(MID(Table1[تاریخ],6,2),"فروردین","اردیبهشت","خرداد","تیر","مرداد","شهریور","مهر","آبان","آذر","دی","بهمن","اسفند")</f>
        <v>اردیبهشت</v>
      </c>
      <c r="L2227" s="10" t="str">
        <f>LEFT(Table1[[#All],[تاریخ]],4)</f>
        <v>1399</v>
      </c>
      <c r="M2227" s="13" t="str">
        <f>Table1[سال]&amp;"-"&amp;Table1[ماه]</f>
        <v>1399-اردیبهشت</v>
      </c>
      <c r="N2227" s="9"/>
    </row>
    <row r="2228" spans="1:14" ht="15.75" x14ac:dyDescent="0.25">
      <c r="A2228" s="17" t="str">
        <f>IF(AND(C2228&gt;='گزارش روزانه'!$F$2,C2228&lt;='گزارش روزانه'!$F$4,J2228='گزارش روزانه'!$D$6),MAX($A$1:A2227)+1,"")</f>
        <v/>
      </c>
      <c r="B2228" s="10">
        <v>2227</v>
      </c>
      <c r="C2228" s="10" t="s">
        <v>561</v>
      </c>
      <c r="D2228" s="10" t="s">
        <v>564</v>
      </c>
      <c r="E2228" s="11">
        <v>659169703</v>
      </c>
      <c r="F2228" s="11">
        <v>0</v>
      </c>
      <c r="G2228" s="11">
        <v>763573922</v>
      </c>
      <c r="H22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28" s="10">
        <f>VALUE(IFERROR(MID(Table1[شرح],11,FIND("سهم",Table1[شرح])-11),0))</f>
        <v>7800</v>
      </c>
      <c r="J2228" s="10" t="str">
        <f>IFERROR(MID(Table1[شرح],FIND("سهم",Table1[شرح])+4,FIND("به نرخ",Table1[شرح])-FIND("سهم",Table1[شرح])-5),"")</f>
        <v>فرابورس ایران(فرابورس1)</v>
      </c>
      <c r="K2228" s="10" t="str">
        <f>CHOOSE(MID(Table1[تاریخ],6,2),"فروردین","اردیبهشت","خرداد","تیر","مرداد","شهریور","مهر","آبان","آذر","دی","بهمن","اسفند")</f>
        <v>اردیبهشت</v>
      </c>
      <c r="L2228" s="10" t="str">
        <f>LEFT(Table1[[#All],[تاریخ]],4)</f>
        <v>1399</v>
      </c>
      <c r="M2228" s="13" t="str">
        <f>Table1[سال]&amp;"-"&amp;Table1[ماه]</f>
        <v>1399-اردیبهشت</v>
      </c>
      <c r="N2228" s="9"/>
    </row>
    <row r="2229" spans="1:14" ht="15.75" x14ac:dyDescent="0.25">
      <c r="A2229" s="17" t="str">
        <f>IF(AND(C2229&gt;='گزارش روزانه'!$F$2,C2229&lt;='گزارش روزانه'!$F$4,J2229='گزارش روزانه'!$D$6),MAX($A$1:A2228)+1,"")</f>
        <v/>
      </c>
      <c r="B2229" s="10">
        <v>2228</v>
      </c>
      <c r="C2229" s="10" t="s">
        <v>561</v>
      </c>
      <c r="D2229" s="10" t="s">
        <v>565</v>
      </c>
      <c r="E2229" s="11">
        <v>623999146</v>
      </c>
      <c r="F2229" s="11">
        <v>0</v>
      </c>
      <c r="G2229" s="11">
        <v>1422743625</v>
      </c>
      <c r="H22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29" s="10">
        <f>VALUE(IFERROR(MID(Table1[شرح],11,FIND("سهم",Table1[شرح])-11),0))</f>
        <v>7384</v>
      </c>
      <c r="J2229" s="10" t="str">
        <f>IFERROR(MID(Table1[شرح],FIND("سهم",Table1[شرح])+4,FIND("به نرخ",Table1[شرح])-FIND("سهم",Table1[شرح])-5),"")</f>
        <v>فرابورس ایران(فرابورس1)</v>
      </c>
      <c r="K2229" s="10" t="str">
        <f>CHOOSE(MID(Table1[تاریخ],6,2),"فروردین","اردیبهشت","خرداد","تیر","مرداد","شهریور","مهر","آبان","آذر","دی","بهمن","اسفند")</f>
        <v>اردیبهشت</v>
      </c>
      <c r="L2229" s="10" t="str">
        <f>LEFT(Table1[[#All],[تاریخ]],4)</f>
        <v>1399</v>
      </c>
      <c r="M2229" s="13" t="str">
        <f>Table1[سال]&amp;"-"&amp;Table1[ماه]</f>
        <v>1399-اردیبهشت</v>
      </c>
      <c r="N2229" s="9"/>
    </row>
    <row r="2230" spans="1:14" ht="15.75" x14ac:dyDescent="0.25">
      <c r="A2230" s="17" t="str">
        <f>IF(AND(C2230&gt;='گزارش روزانه'!$F$2,C2230&lt;='گزارش روزانه'!$F$4,J2230='گزارش روزانه'!$D$6),MAX($A$1:A2229)+1,"")</f>
        <v/>
      </c>
      <c r="B2230" s="10">
        <v>2229</v>
      </c>
      <c r="C2230" s="10" t="s">
        <v>561</v>
      </c>
      <c r="D2230" s="10" t="s">
        <v>566</v>
      </c>
      <c r="E2230" s="11">
        <v>126758877</v>
      </c>
      <c r="F2230" s="11">
        <v>0</v>
      </c>
      <c r="G2230" s="11">
        <v>2046742771</v>
      </c>
      <c r="H22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0" s="10">
        <f>VALUE(IFERROR(MID(Table1[شرح],11,FIND("سهم",Table1[شرح])-11),0))</f>
        <v>1500</v>
      </c>
      <c r="J2230" s="10" t="str">
        <f>IFERROR(MID(Table1[شرح],FIND("سهم",Table1[شرح])+4,FIND("به نرخ",Table1[شرح])-FIND("سهم",Table1[شرح])-5),"")</f>
        <v>فرابورس ایران(فرابورس1)</v>
      </c>
      <c r="K2230" s="10" t="str">
        <f>CHOOSE(MID(Table1[تاریخ],6,2),"فروردین","اردیبهشت","خرداد","تیر","مرداد","شهریور","مهر","آبان","آذر","دی","بهمن","اسفند")</f>
        <v>اردیبهشت</v>
      </c>
      <c r="L2230" s="10" t="str">
        <f>LEFT(Table1[[#All],[تاریخ]],4)</f>
        <v>1399</v>
      </c>
      <c r="M2230" s="13" t="str">
        <f>Table1[سال]&amp;"-"&amp;Table1[ماه]</f>
        <v>1399-اردیبهشت</v>
      </c>
      <c r="N2230" s="9"/>
    </row>
    <row r="2231" spans="1:14" ht="15.75" x14ac:dyDescent="0.25">
      <c r="A2231" s="17" t="str">
        <f>IF(AND(C2231&gt;='گزارش روزانه'!$F$2,C2231&lt;='گزارش روزانه'!$F$4,J2231='گزارش روزانه'!$D$6),MAX($A$1:A2230)+1,"")</f>
        <v/>
      </c>
      <c r="B2231" s="10">
        <v>2230</v>
      </c>
      <c r="C2231" s="10" t="s">
        <v>561</v>
      </c>
      <c r="D2231" s="10" t="s">
        <v>567</v>
      </c>
      <c r="E2231" s="11">
        <v>4732274</v>
      </c>
      <c r="F2231" s="11">
        <v>0</v>
      </c>
      <c r="G2231" s="11">
        <v>2173501648</v>
      </c>
      <c r="H22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1" s="10">
        <f>VALUE(IFERROR(MID(Table1[شرح],11,FIND("سهم",Table1[شرح])-11),0))</f>
        <v>56</v>
      </c>
      <c r="J2231" s="10" t="str">
        <f>IFERROR(MID(Table1[شرح],FIND("سهم",Table1[شرح])+4,FIND("به نرخ",Table1[شرح])-FIND("سهم",Table1[شرح])-5),"")</f>
        <v>فرابورس ایران(فرابورس1)</v>
      </c>
      <c r="K2231" s="10" t="str">
        <f>CHOOSE(MID(Table1[تاریخ],6,2),"فروردین","اردیبهشت","خرداد","تیر","مرداد","شهریور","مهر","آبان","آذر","دی","بهمن","اسفند")</f>
        <v>اردیبهشت</v>
      </c>
      <c r="L2231" s="10" t="str">
        <f>LEFT(Table1[[#All],[تاریخ]],4)</f>
        <v>1399</v>
      </c>
      <c r="M2231" s="13" t="str">
        <f>Table1[سال]&amp;"-"&amp;Table1[ماه]</f>
        <v>1399-اردیبهشت</v>
      </c>
      <c r="N2231" s="9"/>
    </row>
    <row r="2232" spans="1:14" ht="15.75" x14ac:dyDescent="0.25">
      <c r="A2232" s="17" t="str">
        <f>IF(AND(C2232&gt;='گزارش روزانه'!$F$2,C2232&lt;='گزارش روزانه'!$F$4,J2232='گزارش روزانه'!$D$6),MAX($A$1:A2231)+1,"")</f>
        <v/>
      </c>
      <c r="B2232" s="10">
        <v>2231</v>
      </c>
      <c r="C2232" s="10" t="s">
        <v>561</v>
      </c>
      <c r="D2232" s="10" t="s">
        <v>568</v>
      </c>
      <c r="E2232" s="11">
        <v>795576714</v>
      </c>
      <c r="F2232" s="11">
        <v>0</v>
      </c>
      <c r="G2232" s="11">
        <v>2178233922</v>
      </c>
      <c r="H22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2" s="10">
        <f>VALUE(IFERROR(MID(Table1[شرح],11,FIND("سهم",Table1[شرح])-11),0))</f>
        <v>9508</v>
      </c>
      <c r="J2232" s="10" t="str">
        <f>IFERROR(MID(Table1[شرح],FIND("سهم",Table1[شرح])+4,FIND("به نرخ",Table1[شرح])-FIND("سهم",Table1[شرح])-5),"")</f>
        <v>بورس اوراق بهادار تهران(بورس1)</v>
      </c>
      <c r="K2232" s="10" t="str">
        <f>CHOOSE(MID(Table1[تاریخ],6,2),"فروردین","اردیبهشت","خرداد","تیر","مرداد","شهریور","مهر","آبان","آذر","دی","بهمن","اسفند")</f>
        <v>اردیبهشت</v>
      </c>
      <c r="L2232" s="10" t="str">
        <f>LEFT(Table1[[#All],[تاریخ]],4)</f>
        <v>1399</v>
      </c>
      <c r="M2232" s="13" t="str">
        <f>Table1[سال]&amp;"-"&amp;Table1[ماه]</f>
        <v>1399-اردیبهشت</v>
      </c>
      <c r="N2232" s="9"/>
    </row>
    <row r="2233" spans="1:14" ht="15.75" x14ac:dyDescent="0.25">
      <c r="A2233" s="17" t="str">
        <f>IF(AND(C2233&gt;='گزارش روزانه'!$F$2,C2233&lt;='گزارش روزانه'!$F$4,J2233='گزارش روزانه'!$D$6),MAX($A$1:A2232)+1,"")</f>
        <v/>
      </c>
      <c r="B2233" s="10">
        <v>2232</v>
      </c>
      <c r="C2233" s="10" t="s">
        <v>561</v>
      </c>
      <c r="D2233" s="10" t="s">
        <v>569</v>
      </c>
      <c r="E2233" s="11">
        <v>454430509</v>
      </c>
      <c r="F2233" s="11">
        <v>0</v>
      </c>
      <c r="G2233" s="11">
        <v>2973810636</v>
      </c>
      <c r="H22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3" s="10">
        <f>VALUE(IFERROR(MID(Table1[شرح],11,FIND("سهم",Table1[شرح])-11),0))</f>
        <v>5431</v>
      </c>
      <c r="J2233" s="10" t="str">
        <f>IFERROR(MID(Table1[شرح],FIND("سهم",Table1[شرح])+4,FIND("به نرخ",Table1[شرح])-FIND("سهم",Table1[شرح])-5),"")</f>
        <v>بورس اوراق بهادار تهران(بورس1)</v>
      </c>
      <c r="K2233" s="10" t="str">
        <f>CHOOSE(MID(Table1[تاریخ],6,2),"فروردین","اردیبهشت","خرداد","تیر","مرداد","شهریور","مهر","آبان","آذر","دی","بهمن","اسفند")</f>
        <v>اردیبهشت</v>
      </c>
      <c r="L2233" s="10" t="str">
        <f>LEFT(Table1[[#All],[تاریخ]],4)</f>
        <v>1399</v>
      </c>
      <c r="M2233" s="13" t="str">
        <f>Table1[سال]&amp;"-"&amp;Table1[ماه]</f>
        <v>1399-اردیبهشت</v>
      </c>
      <c r="N2233" s="9"/>
    </row>
    <row r="2234" spans="1:14" ht="15.75" x14ac:dyDescent="0.25">
      <c r="A2234" s="17" t="str">
        <f>IF(AND(C2234&gt;='گزارش روزانه'!$F$2,C2234&lt;='گزارش روزانه'!$F$4,J2234='گزارش روزانه'!$D$6),MAX($A$1:A2233)+1,"")</f>
        <v/>
      </c>
      <c r="B2234" s="10">
        <v>2233</v>
      </c>
      <c r="C2234" s="10" t="s">
        <v>561</v>
      </c>
      <c r="D2234" s="10" t="s">
        <v>570</v>
      </c>
      <c r="E2234" s="11">
        <v>231755976</v>
      </c>
      <c r="F2234" s="11">
        <v>0</v>
      </c>
      <c r="G2234" s="11">
        <v>3428241145</v>
      </c>
      <c r="H22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4" s="10">
        <f>VALUE(IFERROR(MID(Table1[شرح],11,FIND("سهم",Table1[شرح])-11),0))</f>
        <v>2770</v>
      </c>
      <c r="J2234" s="10" t="str">
        <f>IFERROR(MID(Table1[شرح],FIND("سهم",Table1[شرح])+4,FIND("به نرخ",Table1[شرح])-FIND("سهم",Table1[شرح])-5),"")</f>
        <v>بورس اوراق بهادار تهران(بورس1)</v>
      </c>
      <c r="K2234" s="10" t="str">
        <f>CHOOSE(MID(Table1[تاریخ],6,2),"فروردین","اردیبهشت","خرداد","تیر","مرداد","شهریور","مهر","آبان","آذر","دی","بهمن","اسفند")</f>
        <v>اردیبهشت</v>
      </c>
      <c r="L2234" s="10" t="str">
        <f>LEFT(Table1[[#All],[تاریخ]],4)</f>
        <v>1399</v>
      </c>
      <c r="M2234" s="13" t="str">
        <f>Table1[سال]&amp;"-"&amp;Table1[ماه]</f>
        <v>1399-اردیبهشت</v>
      </c>
      <c r="N2234" s="9"/>
    </row>
    <row r="2235" spans="1:14" ht="15.75" x14ac:dyDescent="0.25">
      <c r="A2235" s="17" t="str">
        <f>IF(AND(C2235&gt;='گزارش روزانه'!$F$2,C2235&lt;='گزارش روزانه'!$F$4,J2235='گزارش روزانه'!$D$6),MAX($A$1:A2234)+1,"")</f>
        <v/>
      </c>
      <c r="B2235" s="10">
        <v>2234</v>
      </c>
      <c r="C2235" s="10" t="s">
        <v>561</v>
      </c>
      <c r="D2235" s="10" t="s">
        <v>571</v>
      </c>
      <c r="E2235" s="11">
        <v>322111838</v>
      </c>
      <c r="F2235" s="11">
        <v>0</v>
      </c>
      <c r="G2235" s="11">
        <v>3659997121</v>
      </c>
      <c r="H22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5" s="10">
        <f>VALUE(IFERROR(MID(Table1[شرح],11,FIND("سهم",Table1[شرح])-11),0))</f>
        <v>3850</v>
      </c>
      <c r="J2235" s="10" t="str">
        <f>IFERROR(MID(Table1[شرح],FIND("سهم",Table1[شرح])+4,FIND("به نرخ",Table1[شرح])-FIND("سهم",Table1[شرح])-5),"")</f>
        <v>بورس اوراق بهادار تهران(بورس1)</v>
      </c>
      <c r="K2235" s="10" t="str">
        <f>CHOOSE(MID(Table1[تاریخ],6,2),"فروردین","اردیبهشت","خرداد","تیر","مرداد","شهریور","مهر","آبان","آذر","دی","بهمن","اسفند")</f>
        <v>اردیبهشت</v>
      </c>
      <c r="L2235" s="10" t="str">
        <f>LEFT(Table1[[#All],[تاریخ]],4)</f>
        <v>1399</v>
      </c>
      <c r="M2235" s="13" t="str">
        <f>Table1[سال]&amp;"-"&amp;Table1[ماه]</f>
        <v>1399-اردیبهشت</v>
      </c>
      <c r="N2235" s="9"/>
    </row>
    <row r="2236" spans="1:14" ht="15.75" x14ac:dyDescent="0.25">
      <c r="A2236" s="17" t="str">
        <f>IF(AND(C2236&gt;='گزارش روزانه'!$F$2,C2236&lt;='گزارش روزانه'!$F$4,J2236='گزارش روزانه'!$D$6),MAX($A$1:A2235)+1,"")</f>
        <v/>
      </c>
      <c r="B2236" s="10">
        <v>2235</v>
      </c>
      <c r="C2236" s="10" t="s">
        <v>561</v>
      </c>
      <c r="D2236" s="10" t="s">
        <v>572</v>
      </c>
      <c r="E2236" s="11">
        <v>220623047</v>
      </c>
      <c r="F2236" s="11">
        <v>0</v>
      </c>
      <c r="G2236" s="11">
        <v>3982108959</v>
      </c>
      <c r="H22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6" s="10">
        <f>VALUE(IFERROR(MID(Table1[شرح],11,FIND("سهم",Table1[شرح])-11),0))</f>
        <v>2637</v>
      </c>
      <c r="J2236" s="10" t="str">
        <f>IFERROR(MID(Table1[شرح],FIND("سهم",Table1[شرح])+4,FIND("به نرخ",Table1[شرح])-FIND("سهم",Table1[شرح])-5),"")</f>
        <v>بورس اوراق بهادار تهران(بورس1)</v>
      </c>
      <c r="K2236" s="10" t="str">
        <f>CHOOSE(MID(Table1[تاریخ],6,2),"فروردین","اردیبهشت","خرداد","تیر","مرداد","شهریور","مهر","آبان","آذر","دی","بهمن","اسفند")</f>
        <v>اردیبهشت</v>
      </c>
      <c r="L2236" s="10" t="str">
        <f>LEFT(Table1[[#All],[تاریخ]],4)</f>
        <v>1399</v>
      </c>
      <c r="M2236" s="13" t="str">
        <f>Table1[سال]&amp;"-"&amp;Table1[ماه]</f>
        <v>1399-اردیبهشت</v>
      </c>
      <c r="N2236" s="9"/>
    </row>
    <row r="2237" spans="1:14" ht="15.75" x14ac:dyDescent="0.25">
      <c r="A2237" s="17" t="str">
        <f>IF(AND(C2237&gt;='گزارش روزانه'!$F$2,C2237&lt;='گزارش روزانه'!$F$4,J2237='گزارش روزانه'!$D$6),MAX($A$1:A2236)+1,"")</f>
        <v/>
      </c>
      <c r="B2237" s="10">
        <v>2236</v>
      </c>
      <c r="C2237" s="10" t="s">
        <v>561</v>
      </c>
      <c r="D2237" s="10" t="s">
        <v>573</v>
      </c>
      <c r="E2237" s="11">
        <v>836631</v>
      </c>
      <c r="F2237" s="11">
        <v>0</v>
      </c>
      <c r="G2237" s="11">
        <v>4202732006</v>
      </c>
      <c r="H22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7" s="10">
        <f>VALUE(IFERROR(MID(Table1[شرح],11,FIND("سهم",Table1[شرح])-11),0))</f>
        <v>10</v>
      </c>
      <c r="J2237" s="10" t="str">
        <f>IFERROR(MID(Table1[شرح],FIND("سهم",Table1[شرح])+4,FIND("به نرخ",Table1[شرح])-FIND("سهم",Table1[شرح])-5),"")</f>
        <v>بورس اوراق بهادار تهران(بورس1)</v>
      </c>
      <c r="K2237" s="10" t="str">
        <f>CHOOSE(MID(Table1[تاریخ],6,2),"فروردین","اردیبهشت","خرداد","تیر","مرداد","شهریور","مهر","آبان","آذر","دی","بهمن","اسفند")</f>
        <v>اردیبهشت</v>
      </c>
      <c r="L2237" s="10" t="str">
        <f>LEFT(Table1[[#All],[تاریخ]],4)</f>
        <v>1399</v>
      </c>
      <c r="M2237" s="13" t="str">
        <f>Table1[سال]&amp;"-"&amp;Table1[ماه]</f>
        <v>1399-اردیبهشت</v>
      </c>
      <c r="N2237" s="9"/>
    </row>
    <row r="2238" spans="1:14" ht="15.75" x14ac:dyDescent="0.25">
      <c r="A2238" s="17" t="str">
        <f>IF(AND(C2238&gt;='گزارش روزانه'!$F$2,C2238&lt;='گزارش روزانه'!$F$4,J2238='گزارش روزانه'!$D$6),MAX($A$1:A2237)+1,"")</f>
        <v/>
      </c>
      <c r="B2238" s="10">
        <v>2237</v>
      </c>
      <c r="C2238" s="10" t="s">
        <v>561</v>
      </c>
      <c r="D2238" s="10" t="s">
        <v>574</v>
      </c>
      <c r="E2238" s="11">
        <v>209156000</v>
      </c>
      <c r="F2238" s="11">
        <v>0</v>
      </c>
      <c r="G2238" s="11">
        <v>4203568637</v>
      </c>
      <c r="H22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8" s="10">
        <f>VALUE(IFERROR(MID(Table1[شرح],11,FIND("سهم",Table1[شرح])-11),0))</f>
        <v>2500</v>
      </c>
      <c r="J2238" s="10" t="str">
        <f>IFERROR(MID(Table1[شرح],FIND("سهم",Table1[شرح])+4,FIND("به نرخ",Table1[شرح])-FIND("سهم",Table1[شرح])-5),"")</f>
        <v>بورس اوراق بهادار تهران(بورس1)</v>
      </c>
      <c r="K2238" s="10" t="str">
        <f>CHOOSE(MID(Table1[تاریخ],6,2),"فروردین","اردیبهشت","خرداد","تیر","مرداد","شهریور","مهر","آبان","آذر","دی","بهمن","اسفند")</f>
        <v>اردیبهشت</v>
      </c>
      <c r="L2238" s="10" t="str">
        <f>LEFT(Table1[[#All],[تاریخ]],4)</f>
        <v>1399</v>
      </c>
      <c r="M2238" s="13" t="str">
        <f>Table1[سال]&amp;"-"&amp;Table1[ماه]</f>
        <v>1399-اردیبهشت</v>
      </c>
      <c r="N2238" s="9"/>
    </row>
    <row r="2239" spans="1:14" ht="15.75" x14ac:dyDescent="0.25">
      <c r="A2239" s="17" t="str">
        <f>IF(AND(C2239&gt;='گزارش روزانه'!$F$2,C2239&lt;='گزارش روزانه'!$F$4,J2239='گزارش روزانه'!$D$6),MAX($A$1:A2238)+1,"")</f>
        <v/>
      </c>
      <c r="B2239" s="10">
        <v>2238</v>
      </c>
      <c r="C2239" s="10" t="s">
        <v>561</v>
      </c>
      <c r="D2239" s="10" t="s">
        <v>575</v>
      </c>
      <c r="E2239" s="11">
        <v>180152545</v>
      </c>
      <c r="F2239" s="11">
        <v>0</v>
      </c>
      <c r="G2239" s="11">
        <v>4412724637</v>
      </c>
      <c r="H22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39" s="10">
        <f>VALUE(IFERROR(MID(Table1[شرح],11,FIND("سهم",Table1[شرح])-11),0))</f>
        <v>2154</v>
      </c>
      <c r="J2239" s="10" t="str">
        <f>IFERROR(MID(Table1[شرح],FIND("سهم",Table1[شرح])+4,FIND("به نرخ",Table1[شرح])-FIND("سهم",Table1[شرح])-5),"")</f>
        <v>بورس اوراق بهادار تهران(بورس1)</v>
      </c>
      <c r="K2239" s="10" t="str">
        <f>CHOOSE(MID(Table1[تاریخ],6,2),"فروردین","اردیبهشت","خرداد","تیر","مرداد","شهریور","مهر","آبان","آذر","دی","بهمن","اسفند")</f>
        <v>اردیبهشت</v>
      </c>
      <c r="L2239" s="10" t="str">
        <f>LEFT(Table1[[#All],[تاریخ]],4)</f>
        <v>1399</v>
      </c>
      <c r="M2239" s="13" t="str">
        <f>Table1[سال]&amp;"-"&amp;Table1[ماه]</f>
        <v>1399-اردیبهشت</v>
      </c>
      <c r="N2239" s="9"/>
    </row>
    <row r="2240" spans="1:14" ht="15.75" x14ac:dyDescent="0.25">
      <c r="A2240" s="17" t="str">
        <f>IF(AND(C2240&gt;='گزارش روزانه'!$F$2,C2240&lt;='گزارش روزانه'!$F$4,J2240='گزارش روزانه'!$D$6),MAX($A$1:A2239)+1,"")</f>
        <v/>
      </c>
      <c r="B2240" s="10">
        <v>2239</v>
      </c>
      <c r="C2240" s="10" t="s">
        <v>561</v>
      </c>
      <c r="D2240" s="10" t="s">
        <v>576</v>
      </c>
      <c r="E2240" s="11">
        <v>0</v>
      </c>
      <c r="F2240" s="11">
        <v>28528653</v>
      </c>
      <c r="G2240" s="11">
        <v>4592877182</v>
      </c>
      <c r="H22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0" s="10">
        <f>VALUE(IFERROR(MID(Table1[شرح],11,FIND("سهم",Table1[شرح])-11),0))</f>
        <v>357</v>
      </c>
      <c r="J2240" s="10" t="str">
        <f>IFERROR(MID(Table1[شرح],FIND("سهم",Table1[شرح])+4,FIND("به نرخ",Table1[شرح])-FIND("سهم",Table1[شرح])-5),"")</f>
        <v>کلر پارس(کلر1)</v>
      </c>
      <c r="K2240" s="10" t="str">
        <f>CHOOSE(MID(Table1[تاریخ],6,2),"فروردین","اردیبهشت","خرداد","تیر","مرداد","شهریور","مهر","آبان","آذر","دی","بهمن","اسفند")</f>
        <v>اردیبهشت</v>
      </c>
      <c r="L2240" s="10" t="str">
        <f>LEFT(Table1[[#All],[تاریخ]],4)</f>
        <v>1399</v>
      </c>
      <c r="M2240" s="13" t="str">
        <f>Table1[سال]&amp;"-"&amp;Table1[ماه]</f>
        <v>1399-اردیبهشت</v>
      </c>
      <c r="N2240" s="9"/>
    </row>
    <row r="2241" spans="1:14" ht="15.75" x14ac:dyDescent="0.25">
      <c r="A2241" s="17" t="str">
        <f>IF(AND(C2241&gt;='گزارش روزانه'!$F$2,C2241&lt;='گزارش روزانه'!$F$4,J2241='گزارش روزانه'!$D$6),MAX($A$1:A2240)+1,"")</f>
        <v/>
      </c>
      <c r="B2241" s="10">
        <v>2240</v>
      </c>
      <c r="C2241" s="10" t="s">
        <v>561</v>
      </c>
      <c r="D2241" s="10" t="s">
        <v>577</v>
      </c>
      <c r="E2241" s="11">
        <v>0</v>
      </c>
      <c r="F2241" s="11">
        <v>91228712</v>
      </c>
      <c r="G2241" s="11">
        <v>4564348529</v>
      </c>
      <c r="H22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1" s="10">
        <f>VALUE(IFERROR(MID(Table1[شرح],11,FIND("سهم",Table1[شرح])-11),0))</f>
        <v>1143</v>
      </c>
      <c r="J2241" s="10" t="str">
        <f>IFERROR(MID(Table1[شرح],FIND("سهم",Table1[شرح])+4,FIND("به نرخ",Table1[شرح])-FIND("سهم",Table1[شرح])-5),"")</f>
        <v>کلر پارس(کلر1)</v>
      </c>
      <c r="K2241" s="10" t="str">
        <f>CHOOSE(MID(Table1[تاریخ],6,2),"فروردین","اردیبهشت","خرداد","تیر","مرداد","شهریور","مهر","آبان","آذر","دی","بهمن","اسفند")</f>
        <v>اردیبهشت</v>
      </c>
      <c r="L2241" s="10" t="str">
        <f>LEFT(Table1[[#All],[تاریخ]],4)</f>
        <v>1399</v>
      </c>
      <c r="M2241" s="13" t="str">
        <f>Table1[سال]&amp;"-"&amp;Table1[ماه]</f>
        <v>1399-اردیبهشت</v>
      </c>
      <c r="N2241" s="9"/>
    </row>
    <row r="2242" spans="1:14" ht="15.75" x14ac:dyDescent="0.25">
      <c r="A2242" s="17" t="str">
        <f>IF(AND(C2242&gt;='گزارش روزانه'!$F$2,C2242&lt;='گزارش روزانه'!$F$4,J2242='گزارش روزانه'!$D$6),MAX($A$1:A2241)+1,"")</f>
        <v/>
      </c>
      <c r="B2242" s="10">
        <v>2241</v>
      </c>
      <c r="C2242" s="10" t="s">
        <v>561</v>
      </c>
      <c r="D2242" s="10" t="s">
        <v>578</v>
      </c>
      <c r="E2242" s="11">
        <v>0</v>
      </c>
      <c r="F2242" s="11">
        <v>41263922</v>
      </c>
      <c r="G2242" s="11">
        <v>4473119817</v>
      </c>
      <c r="H22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2" s="10">
        <f>VALUE(IFERROR(MID(Table1[شرح],11,FIND("سهم",Table1[شرح])-11),0))</f>
        <v>517</v>
      </c>
      <c r="J2242" s="10" t="str">
        <f>IFERROR(MID(Table1[شرح],FIND("سهم",Table1[شرح])+4,FIND("به نرخ",Table1[شرح])-FIND("سهم",Table1[شرح])-5),"")</f>
        <v>کلر پارس(کلر1)</v>
      </c>
      <c r="K2242" s="10" t="str">
        <f>CHOOSE(MID(Table1[تاریخ],6,2),"فروردین","اردیبهشت","خرداد","تیر","مرداد","شهریور","مهر","آبان","آذر","دی","بهمن","اسفند")</f>
        <v>اردیبهشت</v>
      </c>
      <c r="L2242" s="10" t="str">
        <f>LEFT(Table1[[#All],[تاریخ]],4)</f>
        <v>1399</v>
      </c>
      <c r="M2242" s="13" t="str">
        <f>Table1[سال]&amp;"-"&amp;Table1[ماه]</f>
        <v>1399-اردیبهشت</v>
      </c>
      <c r="N2242" s="9"/>
    </row>
    <row r="2243" spans="1:14" ht="15.75" x14ac:dyDescent="0.25">
      <c r="A2243" s="17" t="str">
        <f>IF(AND(C2243&gt;='گزارش روزانه'!$F$2,C2243&lt;='گزارش روزانه'!$F$4,J2243='گزارش روزانه'!$D$6),MAX($A$1:A2242)+1,"")</f>
        <v/>
      </c>
      <c r="B2243" s="10">
        <v>2242</v>
      </c>
      <c r="C2243" s="10" t="s">
        <v>561</v>
      </c>
      <c r="D2243" s="10" t="s">
        <v>579</v>
      </c>
      <c r="E2243" s="11">
        <v>0</v>
      </c>
      <c r="F2243" s="11">
        <v>4931596</v>
      </c>
      <c r="G2243" s="11">
        <v>4431855895</v>
      </c>
      <c r="H22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3" s="10">
        <f>VALUE(IFERROR(MID(Table1[شرح],11,FIND("سهم",Table1[شرح])-11),0))</f>
        <v>62</v>
      </c>
      <c r="J2243" s="10" t="str">
        <f>IFERROR(MID(Table1[شرح],FIND("سهم",Table1[شرح])+4,FIND("به نرخ",Table1[شرح])-FIND("سهم",Table1[شرح])-5),"")</f>
        <v>کلر پارس(کلر1)</v>
      </c>
      <c r="K2243" s="10" t="str">
        <f>CHOOSE(MID(Table1[تاریخ],6,2),"فروردین","اردیبهشت","خرداد","تیر","مرداد","شهریور","مهر","آبان","آذر","دی","بهمن","اسفند")</f>
        <v>اردیبهشت</v>
      </c>
      <c r="L2243" s="10" t="str">
        <f>LEFT(Table1[[#All],[تاریخ]],4)</f>
        <v>1399</v>
      </c>
      <c r="M2243" s="13" t="str">
        <f>Table1[سال]&amp;"-"&amp;Table1[ماه]</f>
        <v>1399-اردیبهشت</v>
      </c>
      <c r="N2243" s="9"/>
    </row>
    <row r="2244" spans="1:14" ht="15.75" x14ac:dyDescent="0.25">
      <c r="A2244" s="17" t="str">
        <f>IF(AND(C2244&gt;='گزارش روزانه'!$F$2,C2244&lt;='گزارش روزانه'!$F$4,J2244='گزارش روزانه'!$D$6),MAX($A$1:A2243)+1,"")</f>
        <v/>
      </c>
      <c r="B2244" s="10">
        <v>2243</v>
      </c>
      <c r="C2244" s="10" t="s">
        <v>561</v>
      </c>
      <c r="D2244" s="10" t="s">
        <v>580</v>
      </c>
      <c r="E2244" s="11">
        <v>0</v>
      </c>
      <c r="F2244" s="11">
        <v>187038150</v>
      </c>
      <c r="G2244" s="11">
        <v>4426924299</v>
      </c>
      <c r="H22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4" s="10">
        <f>VALUE(IFERROR(MID(Table1[شرح],11,FIND("سهم",Table1[شرح])-11),0))</f>
        <v>2352</v>
      </c>
      <c r="J2244" s="10" t="str">
        <f>IFERROR(MID(Table1[شرح],FIND("سهم",Table1[شرح])+4,FIND("به نرخ",Table1[شرح])-FIND("سهم",Table1[شرح])-5),"")</f>
        <v>کلر پارس(کلر1)</v>
      </c>
      <c r="K2244" s="10" t="str">
        <f>CHOOSE(MID(Table1[تاریخ],6,2),"فروردین","اردیبهشت","خرداد","تیر","مرداد","شهریور","مهر","آبان","آذر","دی","بهمن","اسفند")</f>
        <v>اردیبهشت</v>
      </c>
      <c r="L2244" s="10" t="str">
        <f>LEFT(Table1[[#All],[تاریخ]],4)</f>
        <v>1399</v>
      </c>
      <c r="M2244" s="13" t="str">
        <f>Table1[سال]&amp;"-"&amp;Table1[ماه]</f>
        <v>1399-اردیبهشت</v>
      </c>
      <c r="N2244" s="9"/>
    </row>
    <row r="2245" spans="1:14" ht="15.75" x14ac:dyDescent="0.25">
      <c r="A2245" s="17" t="str">
        <f>IF(AND(C2245&gt;='گزارش روزانه'!$F$2,C2245&lt;='گزارش روزانه'!$F$4,J2245='گزارش روزانه'!$D$6),MAX($A$1:A2244)+1,"")</f>
        <v/>
      </c>
      <c r="B2245" s="10">
        <v>2244</v>
      </c>
      <c r="C2245" s="10" t="s">
        <v>561</v>
      </c>
      <c r="D2245" s="10" t="s">
        <v>581</v>
      </c>
      <c r="E2245" s="11">
        <v>0</v>
      </c>
      <c r="F2245" s="11">
        <v>603216536</v>
      </c>
      <c r="G2245" s="11">
        <v>4239886149</v>
      </c>
      <c r="H22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5" s="10">
        <f>VALUE(IFERROR(MID(Table1[شرح],11,FIND("سهم",Table1[شرح])-11),0))</f>
        <v>7586</v>
      </c>
      <c r="J2245" s="10" t="str">
        <f>IFERROR(MID(Table1[شرح],FIND("سهم",Table1[شرح])+4,FIND("به نرخ",Table1[شرح])-FIND("سهم",Table1[شرح])-5),"")</f>
        <v>کلر پارس(کلر1)</v>
      </c>
      <c r="K2245" s="10" t="str">
        <f>CHOOSE(MID(Table1[تاریخ],6,2),"فروردین","اردیبهشت","خرداد","تیر","مرداد","شهریور","مهر","آبان","آذر","دی","بهمن","اسفند")</f>
        <v>اردیبهشت</v>
      </c>
      <c r="L2245" s="10" t="str">
        <f>LEFT(Table1[[#All],[تاریخ]],4)</f>
        <v>1399</v>
      </c>
      <c r="M2245" s="13" t="str">
        <f>Table1[سال]&amp;"-"&amp;Table1[ماه]</f>
        <v>1399-اردیبهشت</v>
      </c>
      <c r="N2245" s="9"/>
    </row>
    <row r="2246" spans="1:14" ht="15.75" x14ac:dyDescent="0.25">
      <c r="A2246" s="17" t="str">
        <f>IF(AND(C2246&gt;='گزارش روزانه'!$F$2,C2246&lt;='گزارش روزانه'!$F$4,J2246='گزارش روزانه'!$D$6),MAX($A$1:A2245)+1,"")</f>
        <v/>
      </c>
      <c r="B2246" s="10">
        <v>2245</v>
      </c>
      <c r="C2246" s="10" t="s">
        <v>561</v>
      </c>
      <c r="D2246" s="10" t="s">
        <v>582</v>
      </c>
      <c r="E2246" s="11">
        <v>0</v>
      </c>
      <c r="F2246" s="11">
        <v>972742396</v>
      </c>
      <c r="G2246" s="11">
        <v>3636669613</v>
      </c>
      <c r="H22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6" s="10">
        <f>VALUE(IFERROR(MID(Table1[شرح],11,FIND("سهم",Table1[شرح])-11),0))</f>
        <v>12000</v>
      </c>
      <c r="J2246" s="10" t="str">
        <f>IFERROR(MID(Table1[شرح],FIND("سهم",Table1[شرح])+4,FIND("به نرخ",Table1[شرح])-FIND("سهم",Table1[شرح])-5),"")</f>
        <v>س. توسعه وعمران استان کرمان(کرمان1)</v>
      </c>
      <c r="K2246" s="10" t="str">
        <f>CHOOSE(MID(Table1[تاریخ],6,2),"فروردین","اردیبهشت","خرداد","تیر","مرداد","شهریور","مهر","آبان","آذر","دی","بهمن","اسفند")</f>
        <v>اردیبهشت</v>
      </c>
      <c r="L2246" s="10" t="str">
        <f>LEFT(Table1[[#All],[تاریخ]],4)</f>
        <v>1399</v>
      </c>
      <c r="M2246" s="13" t="str">
        <f>Table1[سال]&amp;"-"&amp;Table1[ماه]</f>
        <v>1399-اردیبهشت</v>
      </c>
      <c r="N2246" s="9"/>
    </row>
    <row r="2247" spans="1:14" ht="15.75" x14ac:dyDescent="0.25">
      <c r="A2247" s="17" t="str">
        <f>IF(AND(C2247&gt;='گزارش روزانه'!$F$2,C2247&lt;='گزارش روزانه'!$F$4,J2247='گزارش روزانه'!$D$6),MAX($A$1:A2246)+1,"")</f>
        <v/>
      </c>
      <c r="B2247" s="10">
        <v>2246</v>
      </c>
      <c r="C2247" s="10" t="s">
        <v>561</v>
      </c>
      <c r="D2247" s="10" t="s">
        <v>583</v>
      </c>
      <c r="E2247" s="11">
        <v>0</v>
      </c>
      <c r="F2247" s="11">
        <v>98298017</v>
      </c>
      <c r="G2247" s="11">
        <v>2663927217</v>
      </c>
      <c r="H22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7" s="10">
        <f>VALUE(IFERROR(MID(Table1[شرح],11,FIND("سهم",Table1[شرح])-11),0))</f>
        <v>1213</v>
      </c>
      <c r="J2247" s="10" t="str">
        <f>IFERROR(MID(Table1[شرح],FIND("سهم",Table1[شرح])+4,FIND("به نرخ",Table1[شرح])-FIND("سهم",Table1[شرح])-5),"")</f>
        <v>س. توسعه وعمران استان کرمان(کرمان1)</v>
      </c>
      <c r="K2247" s="10" t="str">
        <f>CHOOSE(MID(Table1[تاریخ],6,2),"فروردین","اردیبهشت","خرداد","تیر","مرداد","شهریور","مهر","آبان","آذر","دی","بهمن","اسفند")</f>
        <v>اردیبهشت</v>
      </c>
      <c r="L2247" s="10" t="str">
        <f>LEFT(Table1[[#All],[تاریخ]],4)</f>
        <v>1399</v>
      </c>
      <c r="M2247" s="13" t="str">
        <f>Table1[سال]&amp;"-"&amp;Table1[ماه]</f>
        <v>1399-اردیبهشت</v>
      </c>
      <c r="N2247" s="9"/>
    </row>
    <row r="2248" spans="1:14" ht="15.75" x14ac:dyDescent="0.25">
      <c r="A2248" s="17" t="str">
        <f>IF(AND(C2248&gt;='گزارش روزانه'!$F$2,C2248&lt;='گزارش روزانه'!$F$4,J2248='گزارش روزانه'!$D$6),MAX($A$1:A2247)+1,"")</f>
        <v/>
      </c>
      <c r="B2248" s="10">
        <v>2247</v>
      </c>
      <c r="C2248" s="10" t="s">
        <v>561</v>
      </c>
      <c r="D2248" s="10" t="s">
        <v>584</v>
      </c>
      <c r="E2248" s="11">
        <v>0</v>
      </c>
      <c r="F2248" s="11">
        <v>387900940</v>
      </c>
      <c r="G2248" s="11">
        <v>2565629200</v>
      </c>
      <c r="H22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8" s="10">
        <f>VALUE(IFERROR(MID(Table1[شرح],11,FIND("سهم",Table1[شرح])-11),0))</f>
        <v>4787</v>
      </c>
      <c r="J2248" s="10" t="str">
        <f>IFERROR(MID(Table1[شرح],FIND("سهم",Table1[شرح])+4,FIND("به نرخ",Table1[شرح])-FIND("سهم",Table1[شرح])-5),"")</f>
        <v>س. توسعه وعمران استان کرمان(کرمان1)</v>
      </c>
      <c r="K2248" s="10" t="str">
        <f>CHOOSE(MID(Table1[تاریخ],6,2),"فروردین","اردیبهشت","خرداد","تیر","مرداد","شهریور","مهر","آبان","آذر","دی","بهمن","اسفند")</f>
        <v>اردیبهشت</v>
      </c>
      <c r="L2248" s="10" t="str">
        <f>LEFT(Table1[[#All],[تاریخ]],4)</f>
        <v>1399</v>
      </c>
      <c r="M2248" s="13" t="str">
        <f>Table1[سال]&amp;"-"&amp;Table1[ماه]</f>
        <v>1399-اردیبهشت</v>
      </c>
      <c r="N2248" s="9"/>
    </row>
    <row r="2249" spans="1:14" ht="15.75" x14ac:dyDescent="0.25">
      <c r="A2249" s="17" t="str">
        <f>IF(AND(C2249&gt;='گزارش روزانه'!$F$2,C2249&lt;='گزارش روزانه'!$F$4,J2249='گزارش روزانه'!$D$6),MAX($A$1:A2248)+1,"")</f>
        <v/>
      </c>
      <c r="B2249" s="10">
        <v>2248</v>
      </c>
      <c r="C2249" s="10" t="s">
        <v>561</v>
      </c>
      <c r="D2249" s="10" t="s">
        <v>585</v>
      </c>
      <c r="E2249" s="11">
        <v>0</v>
      </c>
      <c r="F2249" s="11">
        <v>230657026</v>
      </c>
      <c r="G2249" s="11">
        <v>2177728260</v>
      </c>
      <c r="H22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49" s="10">
        <f>VALUE(IFERROR(MID(Table1[شرح],11,FIND("سهم",Table1[شرح])-11),0))</f>
        <v>60438</v>
      </c>
      <c r="J2249" s="10" t="str">
        <f>IFERROR(MID(Table1[شرح],FIND("سهم",Table1[شرح])+4,FIND("به نرخ",Table1[شرح])-FIND("سهم",Table1[شرح])-5),"")</f>
        <v>سهامی ذوب آهن اصفهان(ذوب1)</v>
      </c>
      <c r="K2249" s="10" t="str">
        <f>CHOOSE(MID(Table1[تاریخ],6,2),"فروردین","اردیبهشت","خرداد","تیر","مرداد","شهریور","مهر","آبان","آذر","دی","بهمن","اسفند")</f>
        <v>اردیبهشت</v>
      </c>
      <c r="L2249" s="10" t="str">
        <f>LEFT(Table1[[#All],[تاریخ]],4)</f>
        <v>1399</v>
      </c>
      <c r="M2249" s="13" t="str">
        <f>Table1[سال]&amp;"-"&amp;Table1[ماه]</f>
        <v>1399-اردیبهشت</v>
      </c>
      <c r="N2249" s="9"/>
    </row>
    <row r="2250" spans="1:14" ht="15.75" x14ac:dyDescent="0.25">
      <c r="A2250" s="17" t="str">
        <f>IF(AND(C2250&gt;='گزارش روزانه'!$F$2,C2250&lt;='گزارش روزانه'!$F$4,J2250='گزارش روزانه'!$D$6),MAX($A$1:A2249)+1,"")</f>
        <v/>
      </c>
      <c r="B2250" s="10">
        <v>2249</v>
      </c>
      <c r="C2250" s="10" t="s">
        <v>561</v>
      </c>
      <c r="D2250" s="10" t="s">
        <v>586</v>
      </c>
      <c r="E2250" s="11">
        <v>0</v>
      </c>
      <c r="F2250" s="11">
        <v>38154335</v>
      </c>
      <c r="G2250" s="11">
        <v>1947071234</v>
      </c>
      <c r="H22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0" s="10">
        <f>VALUE(IFERROR(MID(Table1[شرح],11,FIND("سهم",Table1[شرح])-11),0))</f>
        <v>10000</v>
      </c>
      <c r="J2250" s="10" t="str">
        <f>IFERROR(MID(Table1[شرح],FIND("سهم",Table1[شرح])+4,FIND("به نرخ",Table1[شرح])-FIND("سهم",Table1[شرح])-5),"")</f>
        <v>سهامی ذوب آهن اصفهان(ذوب1)</v>
      </c>
      <c r="K2250" s="10" t="str">
        <f>CHOOSE(MID(Table1[تاریخ],6,2),"فروردین","اردیبهشت","خرداد","تیر","مرداد","شهریور","مهر","آبان","آذر","دی","بهمن","اسفند")</f>
        <v>اردیبهشت</v>
      </c>
      <c r="L2250" s="10" t="str">
        <f>LEFT(Table1[[#All],[تاریخ]],4)</f>
        <v>1399</v>
      </c>
      <c r="M2250" s="13" t="str">
        <f>Table1[سال]&amp;"-"&amp;Table1[ماه]</f>
        <v>1399-اردیبهشت</v>
      </c>
      <c r="N2250" s="9"/>
    </row>
    <row r="2251" spans="1:14" ht="15.75" x14ac:dyDescent="0.25">
      <c r="A2251" s="17" t="str">
        <f>IF(AND(C2251&gt;='گزارش روزانه'!$F$2,C2251&lt;='گزارش روزانه'!$F$4,J2251='گزارش روزانه'!$D$6),MAX($A$1:A2250)+1,"")</f>
        <v/>
      </c>
      <c r="B2251" s="10">
        <v>2250</v>
      </c>
      <c r="C2251" s="10" t="s">
        <v>561</v>
      </c>
      <c r="D2251" s="10" t="s">
        <v>587</v>
      </c>
      <c r="E2251" s="11">
        <v>0</v>
      </c>
      <c r="F2251" s="11">
        <v>494206892</v>
      </c>
      <c r="G2251" s="11">
        <v>1908916899</v>
      </c>
      <c r="H22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1" s="10">
        <f>VALUE(IFERROR(MID(Table1[شرح],11,FIND("سهم",Table1[شرح])-11),0))</f>
        <v>129562</v>
      </c>
      <c r="J2251" s="10" t="str">
        <f>IFERROR(MID(Table1[شرح],FIND("سهم",Table1[شرح])+4,FIND("به نرخ",Table1[شرح])-FIND("سهم",Table1[شرح])-5),"")</f>
        <v>سهامی ذوب آهن اصفهان(ذوب1)</v>
      </c>
      <c r="K2251" s="10" t="str">
        <f>CHOOSE(MID(Table1[تاریخ],6,2),"فروردین","اردیبهشت","خرداد","تیر","مرداد","شهریور","مهر","آبان","آذر","دی","بهمن","اسفند")</f>
        <v>اردیبهشت</v>
      </c>
      <c r="L2251" s="10" t="str">
        <f>LEFT(Table1[[#All],[تاریخ]],4)</f>
        <v>1399</v>
      </c>
      <c r="M2251" s="13" t="str">
        <f>Table1[سال]&amp;"-"&amp;Table1[ماه]</f>
        <v>1399-اردیبهشت</v>
      </c>
      <c r="N2251" s="9"/>
    </row>
    <row r="2252" spans="1:14" ht="15.75" x14ac:dyDescent="0.25">
      <c r="A2252" s="17" t="str">
        <f>IF(AND(C2252&gt;='گزارش روزانه'!$F$2,C2252&lt;='گزارش روزانه'!$F$4,J2252='گزارش روزانه'!$D$6),MAX($A$1:A2251)+1,"")</f>
        <v/>
      </c>
      <c r="B2252" s="10">
        <v>2251</v>
      </c>
      <c r="C2252" s="10" t="s">
        <v>561</v>
      </c>
      <c r="D2252" s="10" t="s">
        <v>588</v>
      </c>
      <c r="E2252" s="11">
        <v>0</v>
      </c>
      <c r="F2252" s="11">
        <v>75298612</v>
      </c>
      <c r="G2252" s="11">
        <v>1414710007</v>
      </c>
      <c r="H22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2" s="10">
        <f>VALUE(IFERROR(MID(Table1[شرح],11,FIND("سهم",Table1[شرح])-11),0))</f>
        <v>20000</v>
      </c>
      <c r="J2252" s="10" t="str">
        <f>IFERROR(MID(Table1[شرح],FIND("سهم",Table1[شرح])+4,FIND("به نرخ",Table1[شرح])-FIND("سهم",Table1[شرح])-5),"")</f>
        <v>سهامی ذوب آهن اصفهان(ذوب1)</v>
      </c>
      <c r="K2252" s="10" t="str">
        <f>CHOOSE(MID(Table1[تاریخ],6,2),"فروردین","اردیبهشت","خرداد","تیر","مرداد","شهریور","مهر","آبان","آذر","دی","بهمن","اسفند")</f>
        <v>اردیبهشت</v>
      </c>
      <c r="L2252" s="10" t="str">
        <f>LEFT(Table1[[#All],[تاریخ]],4)</f>
        <v>1399</v>
      </c>
      <c r="M2252" s="13" t="str">
        <f>Table1[سال]&amp;"-"&amp;Table1[ماه]</f>
        <v>1399-اردیبهشت</v>
      </c>
      <c r="N2252" s="9"/>
    </row>
    <row r="2253" spans="1:14" ht="15.75" x14ac:dyDescent="0.25">
      <c r="A2253" s="17" t="str">
        <f>IF(AND(C2253&gt;='گزارش روزانه'!$F$2,C2253&lt;='گزارش روزانه'!$F$4,J2253='گزارش روزانه'!$D$6),MAX($A$1:A2252)+1,"")</f>
        <v/>
      </c>
      <c r="B2253" s="10">
        <v>2252</v>
      </c>
      <c r="C2253" s="10" t="s">
        <v>561</v>
      </c>
      <c r="D2253" s="10" t="s">
        <v>589</v>
      </c>
      <c r="E2253" s="11">
        <v>0</v>
      </c>
      <c r="F2253" s="11">
        <v>23291265</v>
      </c>
      <c r="G2253" s="11">
        <v>1339411395</v>
      </c>
      <c r="H22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3" s="10">
        <f>VALUE(IFERROR(MID(Table1[شرح],11,FIND("سهم",Table1[شرح])-11),0))</f>
        <v>6188</v>
      </c>
      <c r="J2253" s="10" t="str">
        <f>IFERROR(MID(Table1[شرح],FIND("سهم",Table1[شرح])+4,FIND("به نرخ",Table1[شرح])-FIND("سهم",Table1[شرح])-5),"")</f>
        <v>سهامی ذوب آهن اصفهان(ذوب1)</v>
      </c>
      <c r="K2253" s="10" t="str">
        <f>CHOOSE(MID(Table1[تاریخ],6,2),"فروردین","اردیبهشت","خرداد","تیر","مرداد","شهریور","مهر","آبان","آذر","دی","بهمن","اسفند")</f>
        <v>اردیبهشت</v>
      </c>
      <c r="L2253" s="10" t="str">
        <f>LEFT(Table1[[#All],[تاریخ]],4)</f>
        <v>1399</v>
      </c>
      <c r="M2253" s="13" t="str">
        <f>Table1[سال]&amp;"-"&amp;Table1[ماه]</f>
        <v>1399-اردیبهشت</v>
      </c>
      <c r="N2253" s="9"/>
    </row>
    <row r="2254" spans="1:14" ht="15.75" x14ac:dyDescent="0.25">
      <c r="A2254" s="17" t="str">
        <f>IF(AND(C2254&gt;='گزارش روزانه'!$F$2,C2254&lt;='گزارش روزانه'!$F$4,J2254='گزارش روزانه'!$D$6),MAX($A$1:A2253)+1,"")</f>
        <v/>
      </c>
      <c r="B2254" s="10">
        <v>2253</v>
      </c>
      <c r="C2254" s="10" t="s">
        <v>561</v>
      </c>
      <c r="D2254" s="10" t="s">
        <v>590</v>
      </c>
      <c r="E2254" s="11">
        <v>0</v>
      </c>
      <c r="F2254" s="11">
        <v>654045878</v>
      </c>
      <c r="G2254" s="11">
        <v>1316120130</v>
      </c>
      <c r="H22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4" s="10">
        <f>VALUE(IFERROR(MID(Table1[شرح],11,FIND("سهم",Table1[شرح])-11),0))</f>
        <v>173812</v>
      </c>
      <c r="J2254" s="10" t="str">
        <f>IFERROR(MID(Table1[شرح],FIND("سهم",Table1[شرح])+4,FIND("به نرخ",Table1[شرح])-FIND("سهم",Table1[شرح])-5),"")</f>
        <v>سهامی ذوب آهن اصفهان(ذوب1)</v>
      </c>
      <c r="K2254" s="10" t="str">
        <f>CHOOSE(MID(Table1[تاریخ],6,2),"فروردین","اردیبهشت","خرداد","تیر","مرداد","شهریور","مهر","آبان","آذر","دی","بهمن","اسفند")</f>
        <v>اردیبهشت</v>
      </c>
      <c r="L2254" s="10" t="str">
        <f>LEFT(Table1[[#All],[تاریخ]],4)</f>
        <v>1399</v>
      </c>
      <c r="M2254" s="13" t="str">
        <f>Table1[سال]&amp;"-"&amp;Table1[ماه]</f>
        <v>1399-اردیبهشت</v>
      </c>
      <c r="N2254" s="9"/>
    </row>
    <row r="2255" spans="1:14" ht="15.75" x14ac:dyDescent="0.25">
      <c r="A2255" s="17" t="str">
        <f>IF(AND(C2255&gt;='گزارش روزانه'!$F$2,C2255&lt;='گزارش روزانه'!$F$4,J2255='گزارش روزانه'!$D$6),MAX($A$1:A2254)+1,"")</f>
        <v/>
      </c>
      <c r="B2255" s="10">
        <v>2254</v>
      </c>
      <c r="C2255" s="10" t="s">
        <v>552</v>
      </c>
      <c r="D2255" s="10" t="s">
        <v>553</v>
      </c>
      <c r="E2255" s="11">
        <v>0</v>
      </c>
      <c r="F2255" s="11">
        <v>17802718</v>
      </c>
      <c r="G2255" s="11">
        <v>9588560752</v>
      </c>
      <c r="H22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5" s="10">
        <f>VALUE(IFERROR(MID(Table1[شرح],11,FIND("سهم",Table1[شرح])-11),0))</f>
        <v>2000</v>
      </c>
      <c r="J2255" s="10" t="str">
        <f>IFERROR(MID(Table1[شرح],FIND("سهم",Table1[شرح])+4,FIND("به نرخ",Table1[شرح])-FIND("سهم",Table1[شرح])-5),"")</f>
        <v>فولاد هرمزگان جنوب(هرمز1)</v>
      </c>
      <c r="K2255" s="10" t="str">
        <f>CHOOSE(MID(Table1[تاریخ],6,2),"فروردین","اردیبهشت","خرداد","تیر","مرداد","شهریور","مهر","آبان","آذر","دی","بهمن","اسفند")</f>
        <v>اردیبهشت</v>
      </c>
      <c r="L2255" s="10" t="str">
        <f>LEFT(Table1[[#All],[تاریخ]],4)</f>
        <v>1399</v>
      </c>
      <c r="M2255" s="13" t="str">
        <f>Table1[سال]&amp;"-"&amp;Table1[ماه]</f>
        <v>1399-اردیبهشت</v>
      </c>
      <c r="N2255" s="9"/>
    </row>
    <row r="2256" spans="1:14" ht="15.75" x14ac:dyDescent="0.25">
      <c r="A2256" s="17" t="str">
        <f>IF(AND(C2256&gt;='گزارش روزانه'!$F$2,C2256&lt;='گزارش روزانه'!$F$4,J2256='گزارش روزانه'!$D$6),MAX($A$1:A2255)+1,"")</f>
        <v/>
      </c>
      <c r="B2256" s="10">
        <v>2255</v>
      </c>
      <c r="C2256" s="10" t="s">
        <v>552</v>
      </c>
      <c r="D2256" s="10" t="s">
        <v>554</v>
      </c>
      <c r="E2256" s="11">
        <v>0</v>
      </c>
      <c r="F2256" s="11">
        <v>89602281</v>
      </c>
      <c r="G2256" s="11">
        <v>9570758034</v>
      </c>
      <c r="H22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6" s="10">
        <f>VALUE(IFERROR(MID(Table1[شرح],11,FIND("سهم",Table1[شرح])-11),0))</f>
        <v>10110</v>
      </c>
      <c r="J2256" s="10" t="str">
        <f>IFERROR(MID(Table1[شرح],FIND("سهم",Table1[شرح])+4,FIND("به نرخ",Table1[شرح])-FIND("سهم",Table1[شرح])-5),"")</f>
        <v>فولاد هرمزگان جنوب(هرمز1)</v>
      </c>
      <c r="K2256" s="10" t="str">
        <f>CHOOSE(MID(Table1[تاریخ],6,2),"فروردین","اردیبهشت","خرداد","تیر","مرداد","شهریور","مهر","آبان","آذر","دی","بهمن","اسفند")</f>
        <v>اردیبهشت</v>
      </c>
      <c r="L2256" s="10" t="str">
        <f>LEFT(Table1[[#All],[تاریخ]],4)</f>
        <v>1399</v>
      </c>
      <c r="M2256" s="13" t="str">
        <f>Table1[سال]&amp;"-"&amp;Table1[ماه]</f>
        <v>1399-اردیبهشت</v>
      </c>
      <c r="N2256" s="9"/>
    </row>
    <row r="2257" spans="1:14" ht="15.75" x14ac:dyDescent="0.25">
      <c r="A2257" s="17" t="str">
        <f>IF(AND(C2257&gt;='گزارش روزانه'!$F$2,C2257&lt;='گزارش روزانه'!$F$4,J2257='گزارش روزانه'!$D$6),MAX($A$1:A2256)+1,"")</f>
        <v/>
      </c>
      <c r="B2257" s="10">
        <v>2256</v>
      </c>
      <c r="C2257" s="10" t="s">
        <v>552</v>
      </c>
      <c r="D2257" s="10" t="s">
        <v>555</v>
      </c>
      <c r="E2257" s="11">
        <v>0</v>
      </c>
      <c r="F2257" s="11">
        <v>82274648</v>
      </c>
      <c r="G2257" s="11">
        <v>9481155753</v>
      </c>
      <c r="H22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7" s="10">
        <f>VALUE(IFERROR(MID(Table1[شرح],11,FIND("سهم",Table1[شرح])-11),0))</f>
        <v>9304</v>
      </c>
      <c r="J2257" s="10" t="str">
        <f>IFERROR(MID(Table1[شرح],FIND("سهم",Table1[شرح])+4,FIND("به نرخ",Table1[شرح])-FIND("سهم",Table1[شرح])-5),"")</f>
        <v>فولاد هرمزگان جنوب(هرمز1)</v>
      </c>
      <c r="K2257" s="10" t="str">
        <f>CHOOSE(MID(Table1[تاریخ],6,2),"فروردین","اردیبهشت","خرداد","تیر","مرداد","شهریور","مهر","آبان","آذر","دی","بهمن","اسفند")</f>
        <v>اردیبهشت</v>
      </c>
      <c r="L2257" s="10" t="str">
        <f>LEFT(Table1[[#All],[تاریخ]],4)</f>
        <v>1399</v>
      </c>
      <c r="M2257" s="13" t="str">
        <f>Table1[سال]&amp;"-"&amp;Table1[ماه]</f>
        <v>1399-اردیبهشت</v>
      </c>
      <c r="N2257" s="9"/>
    </row>
    <row r="2258" spans="1:14" ht="15.75" x14ac:dyDescent="0.25">
      <c r="A2258" s="17" t="str">
        <f>IF(AND(C2258&gt;='گزارش روزانه'!$F$2,C2258&lt;='گزارش روزانه'!$F$4,J2258='گزارش روزانه'!$D$6),MAX($A$1:A2257)+1,"")</f>
        <v/>
      </c>
      <c r="B2258" s="10">
        <v>2257</v>
      </c>
      <c r="C2258" s="10" t="s">
        <v>552</v>
      </c>
      <c r="D2258" s="10" t="s">
        <v>556</v>
      </c>
      <c r="E2258" s="11">
        <v>0</v>
      </c>
      <c r="F2258" s="11">
        <v>458390695</v>
      </c>
      <c r="G2258" s="11">
        <v>9398881105</v>
      </c>
      <c r="H22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8" s="10">
        <f>VALUE(IFERROR(MID(Table1[شرح],11,FIND("سهم",Table1[شرح])-11),0))</f>
        <v>52000</v>
      </c>
      <c r="J2258" s="10" t="str">
        <f>IFERROR(MID(Table1[شرح],FIND("سهم",Table1[شرح])+4,FIND("به نرخ",Table1[شرح])-FIND("سهم",Table1[شرح])-5),"")</f>
        <v>فولاد هرمزگان جنوب(هرمز1)</v>
      </c>
      <c r="K2258" s="10" t="str">
        <f>CHOOSE(MID(Table1[تاریخ],6,2),"فروردین","اردیبهشت","خرداد","تیر","مرداد","شهریور","مهر","آبان","آذر","دی","بهمن","اسفند")</f>
        <v>اردیبهشت</v>
      </c>
      <c r="L2258" s="10" t="str">
        <f>LEFT(Table1[[#All],[تاریخ]],4)</f>
        <v>1399</v>
      </c>
      <c r="M2258" s="13" t="str">
        <f>Table1[سال]&amp;"-"&amp;Table1[ماه]</f>
        <v>1399-اردیبهشت</v>
      </c>
      <c r="N2258" s="9"/>
    </row>
    <row r="2259" spans="1:14" ht="15.75" x14ac:dyDescent="0.25">
      <c r="A2259" s="17" t="str">
        <f>IF(AND(C2259&gt;='گزارش روزانه'!$F$2,C2259&lt;='گزارش روزانه'!$F$4,J2259='گزارش روزانه'!$D$6),MAX($A$1:A2258)+1,"")</f>
        <v/>
      </c>
      <c r="B2259" s="10">
        <v>2258</v>
      </c>
      <c r="C2259" s="10" t="s">
        <v>552</v>
      </c>
      <c r="D2259" s="10" t="s">
        <v>557</v>
      </c>
      <c r="E2259" s="11">
        <v>0</v>
      </c>
      <c r="F2259" s="11">
        <v>2103918016</v>
      </c>
      <c r="G2259" s="11">
        <v>8940490410</v>
      </c>
      <c r="H22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59" s="10">
        <f>VALUE(IFERROR(MID(Table1[شرح],11,FIND("سهم",Table1[شرح])-11),0))</f>
        <v>238696</v>
      </c>
      <c r="J2259" s="10" t="str">
        <f>IFERROR(MID(Table1[شرح],FIND("سهم",Table1[شرح])+4,FIND("به نرخ",Table1[شرح])-FIND("سهم",Table1[شرح])-5),"")</f>
        <v>فولاد هرمزگان جنوب(هرمز1)</v>
      </c>
      <c r="K2259" s="10" t="str">
        <f>CHOOSE(MID(Table1[تاریخ],6,2),"فروردین","اردیبهشت","خرداد","تیر","مرداد","شهریور","مهر","آبان","آذر","دی","بهمن","اسفند")</f>
        <v>اردیبهشت</v>
      </c>
      <c r="L2259" s="10" t="str">
        <f>LEFT(Table1[[#All],[تاریخ]],4)</f>
        <v>1399</v>
      </c>
      <c r="M2259" s="13" t="str">
        <f>Table1[سال]&amp;"-"&amp;Table1[ماه]</f>
        <v>1399-اردیبهشت</v>
      </c>
      <c r="N2259" s="9"/>
    </row>
    <row r="2260" spans="1:14" ht="15.75" x14ac:dyDescent="0.25">
      <c r="A2260" s="17" t="str">
        <f>IF(AND(C2260&gt;='گزارش روزانه'!$F$2,C2260&lt;='گزارش روزانه'!$F$4,J2260='گزارش روزانه'!$D$6),MAX($A$1:A2259)+1,"")</f>
        <v/>
      </c>
      <c r="B2260" s="10">
        <v>2259</v>
      </c>
      <c r="C2260" s="10" t="s">
        <v>552</v>
      </c>
      <c r="D2260" s="10" t="s">
        <v>558</v>
      </c>
      <c r="E2260" s="11">
        <v>0</v>
      </c>
      <c r="F2260" s="11">
        <v>333889033</v>
      </c>
      <c r="G2260" s="11">
        <v>6836572394</v>
      </c>
      <c r="H22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60" s="10">
        <f>VALUE(IFERROR(MID(Table1[شرح],11,FIND("سهم",Table1[شرح])-11),0))</f>
        <v>37885</v>
      </c>
      <c r="J2260" s="10" t="str">
        <f>IFERROR(MID(Table1[شرح],FIND("سهم",Table1[شرح])+4,FIND("به نرخ",Table1[شرح])-FIND("سهم",Table1[شرح])-5),"")</f>
        <v>فولاد هرمزگان جنوب(هرمز1)</v>
      </c>
      <c r="K2260" s="10" t="str">
        <f>CHOOSE(MID(Table1[تاریخ],6,2),"فروردین","اردیبهشت","خرداد","تیر","مرداد","شهریور","مهر","آبان","آذر","دی","بهمن","اسفند")</f>
        <v>اردیبهشت</v>
      </c>
      <c r="L2260" s="10" t="str">
        <f>LEFT(Table1[[#All],[تاریخ]],4)</f>
        <v>1399</v>
      </c>
      <c r="M2260" s="13" t="str">
        <f>Table1[سال]&amp;"-"&amp;Table1[ماه]</f>
        <v>1399-اردیبهشت</v>
      </c>
      <c r="N2260" s="9"/>
    </row>
    <row r="2261" spans="1:14" ht="15.75" x14ac:dyDescent="0.25">
      <c r="A2261" s="17" t="str">
        <f>IF(AND(C2261&gt;='گزارش روزانه'!$F$2,C2261&lt;='گزارش روزانه'!$F$4,J2261='گزارش روزانه'!$D$6),MAX($A$1:A2260)+1,"")</f>
        <v/>
      </c>
      <c r="B2261" s="10">
        <v>2260</v>
      </c>
      <c r="C2261" s="10" t="s">
        <v>552</v>
      </c>
      <c r="D2261" s="10" t="s">
        <v>559</v>
      </c>
      <c r="E2261" s="11">
        <v>0</v>
      </c>
      <c r="F2261" s="11">
        <v>4106764886</v>
      </c>
      <c r="G2261" s="11">
        <v>6502683361</v>
      </c>
      <c r="H22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61" s="10">
        <f>VALUE(IFERROR(MID(Table1[شرح],11,FIND("سهم",Table1[شرح])-11),0))</f>
        <v>900000</v>
      </c>
      <c r="J2261" s="10" t="str">
        <f>IFERROR(MID(Table1[شرح],FIND("سهم",Table1[شرح])+4,FIND("به نرخ",Table1[شرح])-FIND("سهم",Table1[شرح])-5),"")</f>
        <v>سهامی ذوب آهن اصفهان(ذوب1)</v>
      </c>
      <c r="K2261" s="10" t="str">
        <f>CHOOSE(MID(Table1[تاریخ],6,2),"فروردین","اردیبهشت","خرداد","تیر","مرداد","شهریور","مهر","آبان","آذر","دی","بهمن","اسفند")</f>
        <v>اردیبهشت</v>
      </c>
      <c r="L2261" s="10" t="str">
        <f>LEFT(Table1[[#All],[تاریخ]],4)</f>
        <v>1399</v>
      </c>
      <c r="M2261" s="13" t="str">
        <f>Table1[سال]&amp;"-"&amp;Table1[ماه]</f>
        <v>1399-اردیبهشت</v>
      </c>
      <c r="N2261" s="9"/>
    </row>
    <row r="2262" spans="1:14" ht="15.75" x14ac:dyDescent="0.25">
      <c r="A2262" s="17" t="str">
        <f>IF(AND(C2262&gt;='گزارش روزانه'!$F$2,C2262&lt;='گزارش روزانه'!$F$4,J2262='گزارش روزانه'!$D$6),MAX($A$1:A2261)+1,"")</f>
        <v/>
      </c>
      <c r="B2262" s="10">
        <v>2261</v>
      </c>
      <c r="C2262" s="10" t="s">
        <v>552</v>
      </c>
      <c r="D2262" s="10" t="s">
        <v>560</v>
      </c>
      <c r="E2262" s="11">
        <v>0</v>
      </c>
      <c r="F2262" s="11">
        <v>2395909882</v>
      </c>
      <c r="G2262" s="11">
        <v>2395918475</v>
      </c>
      <c r="H22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62" s="10">
        <f>VALUE(IFERROR(MID(Table1[شرح],11,FIND("سهم",Table1[شرح])-11),0))</f>
        <v>100000</v>
      </c>
      <c r="J2262" s="10" t="str">
        <f>IFERROR(MID(Table1[شرح],FIND("سهم",Table1[شرح])+4,FIND("به نرخ",Table1[شرح])-FIND("سهم",Table1[شرح])-5),"")</f>
        <v>پتروشیمی شازند(شاراک1)</v>
      </c>
      <c r="K2262" s="10" t="str">
        <f>CHOOSE(MID(Table1[تاریخ],6,2),"فروردین","اردیبهشت","خرداد","تیر","مرداد","شهریور","مهر","آبان","آذر","دی","بهمن","اسفند")</f>
        <v>اردیبهشت</v>
      </c>
      <c r="L2262" s="10" t="str">
        <f>LEFT(Table1[[#All],[تاریخ]],4)</f>
        <v>1399</v>
      </c>
      <c r="M2262" s="13" t="str">
        <f>Table1[سال]&amp;"-"&amp;Table1[ماه]</f>
        <v>1399-اردیبهشت</v>
      </c>
      <c r="N2262" s="9"/>
    </row>
    <row r="2263" spans="1:14" ht="15.75" x14ac:dyDescent="0.25">
      <c r="A2263" s="17" t="str">
        <f>IF(AND(C2263&gt;='گزارش روزانه'!$F$2,C2263&lt;='گزارش روزانه'!$F$4,J2263='گزارش روزانه'!$D$6),MAX($A$1:A2262)+1,"")</f>
        <v/>
      </c>
      <c r="B2263" s="10">
        <v>2262</v>
      </c>
      <c r="C2263" s="10" t="s">
        <v>549</v>
      </c>
      <c r="D2263" s="10" t="s">
        <v>550</v>
      </c>
      <c r="E2263" s="11">
        <v>175891</v>
      </c>
      <c r="F2263" s="11">
        <v>0</v>
      </c>
      <c r="G2263" s="11">
        <v>9916524700</v>
      </c>
      <c r="H22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63" s="10">
        <f>VALUE(IFERROR(MID(Table1[شرح],11,FIND("سهم",Table1[شرح])-11),0))</f>
        <v>14</v>
      </c>
      <c r="J2263" s="10" t="str">
        <f>IFERROR(MID(Table1[شرح],FIND("سهم",Table1[شرح])+4,FIND("به نرخ",Table1[شرح])-FIND("سهم",Table1[شرح])-5),"")</f>
        <v>شیرپاستوریزه پگاه گیلان(غگیلا1)</v>
      </c>
      <c r="K2263" s="10" t="str">
        <f>CHOOSE(MID(Table1[تاریخ],6,2),"فروردین","اردیبهشت","خرداد","تیر","مرداد","شهریور","مهر","آبان","آذر","دی","بهمن","اسفند")</f>
        <v>اردیبهشت</v>
      </c>
      <c r="L2263" s="10" t="str">
        <f>LEFT(Table1[[#All],[تاریخ]],4)</f>
        <v>1399</v>
      </c>
      <c r="M2263" s="13" t="str">
        <f>Table1[سال]&amp;"-"&amp;Table1[ماه]</f>
        <v>1399-اردیبهشت</v>
      </c>
      <c r="N2263" s="9"/>
    </row>
    <row r="2264" spans="1:14" ht="15.75" x14ac:dyDescent="0.25">
      <c r="A2264" s="17" t="str">
        <f>IF(AND(C2264&gt;='گزارش روزانه'!$F$2,C2264&lt;='گزارش روزانه'!$F$4,J2264='گزارش روزانه'!$D$6),MAX($A$1:A2263)+1,"")</f>
        <v/>
      </c>
      <c r="B2264" s="10">
        <v>2263</v>
      </c>
      <c r="C2264" s="10" t="s">
        <v>549</v>
      </c>
      <c r="D2264" s="10" t="s">
        <v>551</v>
      </c>
      <c r="E2264" s="11">
        <v>0</v>
      </c>
      <c r="F2264" s="11">
        <v>328139839</v>
      </c>
      <c r="G2264" s="11">
        <v>9916700591</v>
      </c>
      <c r="H22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64" s="10">
        <f>VALUE(IFERROR(MID(Table1[شرح],11,FIND("سهم",Table1[شرح])-11),0))</f>
        <v>68550</v>
      </c>
      <c r="J2264" s="10" t="str">
        <f>IFERROR(MID(Table1[شرح],FIND("سهم",Table1[شرح])+4,FIND("به نرخ",Table1[شرح])-FIND("سهم",Table1[شرح])-5),"")</f>
        <v>سهامی ذوب آهن اصفهان(ذوب1)</v>
      </c>
      <c r="K2264" s="10" t="str">
        <f>CHOOSE(MID(Table1[تاریخ],6,2),"فروردین","اردیبهشت","خرداد","تیر","مرداد","شهریور","مهر","آبان","آذر","دی","بهمن","اسفند")</f>
        <v>اردیبهشت</v>
      </c>
      <c r="L2264" s="10" t="str">
        <f>LEFT(Table1[[#All],[تاریخ]],4)</f>
        <v>1399</v>
      </c>
      <c r="M2264" s="13" t="str">
        <f>Table1[سال]&amp;"-"&amp;Table1[ماه]</f>
        <v>1399-اردیبهشت</v>
      </c>
      <c r="N2264" s="9"/>
    </row>
    <row r="2265" spans="1:14" ht="15.75" x14ac:dyDescent="0.25">
      <c r="A2265" s="17" t="str">
        <f>IF(AND(C2265&gt;='گزارش روزانه'!$F$2,C2265&lt;='گزارش روزانه'!$F$4,J2265='گزارش روزانه'!$D$6),MAX($A$1:A2264)+1,"")</f>
        <v/>
      </c>
      <c r="B2265" s="10">
        <v>2264</v>
      </c>
      <c r="C2265" s="10" t="s">
        <v>547</v>
      </c>
      <c r="D2265" s="10" t="s">
        <v>548</v>
      </c>
      <c r="E2265" s="11">
        <v>40000000</v>
      </c>
      <c r="F2265" s="11">
        <v>0</v>
      </c>
      <c r="G2265" s="11">
        <v>9876524700</v>
      </c>
      <c r="H22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2265" s="10">
        <f>VALUE(IFERROR(MID(Table1[شرح],11,FIND("سهم",Table1[شرح])-11),0))</f>
        <v>0</v>
      </c>
      <c r="J2265" s="10" t="str">
        <f>IFERROR(MID(Table1[شرح],FIND("سهم",Table1[شرح])+4,FIND("به نرخ",Table1[شرح])-FIND("سهم",Table1[شرح])-5),"")</f>
        <v/>
      </c>
      <c r="K2265" s="10" t="str">
        <f>CHOOSE(MID(Table1[تاریخ],6,2),"فروردین","اردیبهشت","خرداد","تیر","مرداد","شهریور","مهر","آبان","آذر","دی","بهمن","اسفند")</f>
        <v>اردیبهشت</v>
      </c>
      <c r="L2265" s="10" t="str">
        <f>LEFT(Table1[[#All],[تاریخ]],4)</f>
        <v>1399</v>
      </c>
      <c r="M2265" s="13" t="str">
        <f>Table1[سال]&amp;"-"&amp;Table1[ماه]</f>
        <v>1399-اردیبهشت</v>
      </c>
      <c r="N2265" s="9"/>
    </row>
    <row r="2266" spans="1:14" ht="15.75" x14ac:dyDescent="0.25">
      <c r="A2266" s="17" t="str">
        <f>IF(AND(C2266&gt;='گزارش روزانه'!$F$2,C2266&lt;='گزارش روزانه'!$F$4,J2266='گزارش روزانه'!$D$6),MAX($A$1:A2265)+1,"")</f>
        <v/>
      </c>
      <c r="B2266" s="10">
        <v>2265</v>
      </c>
      <c r="C2266" s="10" t="s">
        <v>545</v>
      </c>
      <c r="D2266" s="10" t="s">
        <v>546</v>
      </c>
      <c r="E2266" s="11">
        <v>50000000</v>
      </c>
      <c r="F2266" s="11">
        <v>0</v>
      </c>
      <c r="G2266" s="11">
        <v>9826524700</v>
      </c>
      <c r="H22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2266" s="10">
        <f>VALUE(IFERROR(MID(Table1[شرح],11,FIND("سهم",Table1[شرح])-11),0))</f>
        <v>0</v>
      </c>
      <c r="J2266" s="10" t="str">
        <f>IFERROR(MID(Table1[شرح],FIND("سهم",Table1[شرح])+4,FIND("به نرخ",Table1[شرح])-FIND("سهم",Table1[شرح])-5),"")</f>
        <v/>
      </c>
      <c r="K2266" s="10" t="str">
        <f>CHOOSE(MID(Table1[تاریخ],6,2),"فروردین","اردیبهشت","خرداد","تیر","مرداد","شهریور","مهر","آبان","آذر","دی","بهمن","اسفند")</f>
        <v>اردیبهشت</v>
      </c>
      <c r="L2266" s="10" t="str">
        <f>LEFT(Table1[[#All],[تاریخ]],4)</f>
        <v>1399</v>
      </c>
      <c r="M2266" s="13" t="str">
        <f>Table1[سال]&amp;"-"&amp;Table1[ماه]</f>
        <v>1399-اردیبهشت</v>
      </c>
      <c r="N2266" s="9"/>
    </row>
    <row r="2267" spans="1:14" ht="15.75" x14ac:dyDescent="0.25">
      <c r="A2267" s="17" t="str">
        <f>IF(AND(C2267&gt;='گزارش روزانه'!$F$2,C2267&lt;='گزارش روزانه'!$F$4,J2267='گزارش روزانه'!$D$6),MAX($A$1:A2266)+1,"")</f>
        <v/>
      </c>
      <c r="B2267" s="10">
        <v>2266</v>
      </c>
      <c r="C2267" s="10" t="s">
        <v>542</v>
      </c>
      <c r="D2267" s="10" t="s">
        <v>543</v>
      </c>
      <c r="E2267" s="11">
        <v>7861307998</v>
      </c>
      <c r="F2267" s="11">
        <v>0</v>
      </c>
      <c r="G2267" s="11">
        <v>1202624644</v>
      </c>
      <c r="H22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67" s="10">
        <f>VALUE(IFERROR(MID(Table1[شرح],11,FIND("سهم",Table1[شرح])-11),0))</f>
        <v>100000</v>
      </c>
      <c r="J2267" s="10" t="str">
        <f>IFERROR(MID(Table1[شرح],FIND("سهم",Table1[شرح])+4,FIND("به نرخ",Table1[شرح])-FIND("سهم",Table1[شرح])-5),"")</f>
        <v>آلومراد(فمراد1)</v>
      </c>
      <c r="K2267" s="10" t="str">
        <f>CHOOSE(MID(Table1[تاریخ],6,2),"فروردین","اردیبهشت","خرداد","تیر","مرداد","شهریور","مهر","آبان","آذر","دی","بهمن","اسفند")</f>
        <v>اردیبهشت</v>
      </c>
      <c r="L2267" s="10" t="str">
        <f>LEFT(Table1[[#All],[تاریخ]],4)</f>
        <v>1399</v>
      </c>
      <c r="M2267" s="13" t="str">
        <f>Table1[سال]&amp;"-"&amp;Table1[ماه]</f>
        <v>1399-اردیبهشت</v>
      </c>
      <c r="N2267" s="9"/>
    </row>
    <row r="2268" spans="1:14" ht="15.75" x14ac:dyDescent="0.25">
      <c r="A2268" s="17" t="str">
        <f>IF(AND(C2268&gt;='گزارش روزانه'!$F$2,C2268&lt;='گزارش روزانه'!$F$4,J2268='گزارش روزانه'!$D$6),MAX($A$1:A2267)+1,"")</f>
        <v/>
      </c>
      <c r="B2268" s="10">
        <v>2267</v>
      </c>
      <c r="C2268" s="10" t="s">
        <v>542</v>
      </c>
      <c r="D2268" s="10" t="s">
        <v>544</v>
      </c>
      <c r="E2268" s="11">
        <v>762592058</v>
      </c>
      <c r="F2268" s="11">
        <v>0</v>
      </c>
      <c r="G2268" s="11">
        <v>9063932642</v>
      </c>
      <c r="H22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68" s="10">
        <f>VALUE(IFERROR(MID(Table1[شرح],11,FIND("سهم",Table1[شرح])-11),0))</f>
        <v>10000</v>
      </c>
      <c r="J2268" s="10" t="str">
        <f>IFERROR(MID(Table1[شرح],FIND("سهم",Table1[شرح])+4,FIND("به نرخ",Table1[شرح])-FIND("سهم",Table1[شرح])-5),"")</f>
        <v>آلومراد(فمراد1)</v>
      </c>
      <c r="K2268" s="10" t="str">
        <f>CHOOSE(MID(Table1[تاریخ],6,2),"فروردین","اردیبهشت","خرداد","تیر","مرداد","شهریور","مهر","آبان","آذر","دی","بهمن","اسفند")</f>
        <v>اردیبهشت</v>
      </c>
      <c r="L2268" s="10" t="str">
        <f>LEFT(Table1[[#All],[تاریخ]],4)</f>
        <v>1399</v>
      </c>
      <c r="M2268" s="13" t="str">
        <f>Table1[سال]&amp;"-"&amp;Table1[ماه]</f>
        <v>1399-اردیبهشت</v>
      </c>
      <c r="N2268" s="9"/>
    </row>
    <row r="2269" spans="1:14" ht="15.75" x14ac:dyDescent="0.25">
      <c r="A2269" s="17" t="str">
        <f>IF(AND(C2269&gt;='گزارش روزانه'!$F$2,C2269&lt;='گزارش روزانه'!$F$4,J2269='گزارش روزانه'!$D$6),MAX($A$1:A2268)+1,"")</f>
        <v/>
      </c>
      <c r="B2269" s="10">
        <v>2268</v>
      </c>
      <c r="C2269" s="10" t="s">
        <v>523</v>
      </c>
      <c r="D2269" s="10" t="s">
        <v>524</v>
      </c>
      <c r="E2269" s="11">
        <v>1191432642</v>
      </c>
      <c r="F2269" s="11">
        <v>0</v>
      </c>
      <c r="G2269" s="11">
        <v>3004683287</v>
      </c>
      <c r="H22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69" s="10">
        <f>VALUE(IFERROR(MID(Table1[شرح],11,FIND("سهم",Table1[شرح])-11),0))</f>
        <v>13120</v>
      </c>
      <c r="J2269" s="10" t="str">
        <f>IFERROR(MID(Table1[شرح],FIND("سهم",Table1[شرح])+4,FIND("به نرخ",Table1[شرح])-FIND("سهم",Table1[شرح])-5),"")</f>
        <v>کلر پارس(کلر1)</v>
      </c>
      <c r="K2269" s="10" t="str">
        <f>CHOOSE(MID(Table1[تاریخ],6,2),"فروردین","اردیبهشت","خرداد","تیر","مرداد","شهریور","مهر","آبان","آذر","دی","بهمن","اسفند")</f>
        <v>اردیبهشت</v>
      </c>
      <c r="L2269" s="10" t="str">
        <f>LEFT(Table1[[#All],[تاریخ]],4)</f>
        <v>1399</v>
      </c>
      <c r="M2269" s="13" t="str">
        <f>Table1[سال]&amp;"-"&amp;Table1[ماه]</f>
        <v>1399-اردیبهشت</v>
      </c>
      <c r="N2269" s="9"/>
    </row>
    <row r="2270" spans="1:14" ht="15.75" x14ac:dyDescent="0.25">
      <c r="A2270" s="17" t="str">
        <f>IF(AND(C2270&gt;='گزارش روزانه'!$F$2,C2270&lt;='گزارش روزانه'!$F$4,J2270='گزارش روزانه'!$D$6),MAX($A$1:A2269)+1,"")</f>
        <v/>
      </c>
      <c r="B2270" s="10">
        <v>2269</v>
      </c>
      <c r="C2270" s="10" t="s">
        <v>523</v>
      </c>
      <c r="D2270" s="10" t="s">
        <v>525</v>
      </c>
      <c r="E2270" s="11">
        <v>7256954</v>
      </c>
      <c r="F2270" s="11">
        <v>0</v>
      </c>
      <c r="G2270" s="11">
        <v>4196115929</v>
      </c>
      <c r="H22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0" s="10">
        <f>VALUE(IFERROR(MID(Table1[شرح],11,FIND("سهم",Table1[شرح])-11),0))</f>
        <v>80</v>
      </c>
      <c r="J2270" s="10" t="str">
        <f>IFERROR(MID(Table1[شرح],FIND("سهم",Table1[شرح])+4,FIND("به نرخ",Table1[شرح])-FIND("سهم",Table1[شرح])-5),"")</f>
        <v>کلر پارس(کلر1)</v>
      </c>
      <c r="K2270" s="10" t="str">
        <f>CHOOSE(MID(Table1[تاریخ],6,2),"فروردین","اردیبهشت","خرداد","تیر","مرداد","شهریور","مهر","آبان","آذر","دی","بهمن","اسفند")</f>
        <v>اردیبهشت</v>
      </c>
      <c r="L2270" s="10" t="str">
        <f>LEFT(Table1[[#All],[تاریخ]],4)</f>
        <v>1399</v>
      </c>
      <c r="M2270" s="13" t="str">
        <f>Table1[سال]&amp;"-"&amp;Table1[ماه]</f>
        <v>1399-اردیبهشت</v>
      </c>
      <c r="N2270" s="9"/>
    </row>
    <row r="2271" spans="1:14" ht="15.75" x14ac:dyDescent="0.25">
      <c r="A2271" s="17" t="str">
        <f>IF(AND(C2271&gt;='گزارش روزانه'!$F$2,C2271&lt;='گزارش روزانه'!$F$4,J2271='گزارش روزانه'!$D$6),MAX($A$1:A2270)+1,"")</f>
        <v/>
      </c>
      <c r="B2271" s="10">
        <v>2270</v>
      </c>
      <c r="C2271" s="10" t="s">
        <v>523</v>
      </c>
      <c r="D2271" s="10" t="s">
        <v>526</v>
      </c>
      <c r="E2271" s="11">
        <v>222606641</v>
      </c>
      <c r="F2271" s="11">
        <v>0</v>
      </c>
      <c r="G2271" s="11">
        <v>4203372883</v>
      </c>
      <c r="H22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1" s="10">
        <f>VALUE(IFERROR(MID(Table1[شرح],11,FIND("سهم",Table1[شرح])-11),0))</f>
        <v>2455</v>
      </c>
      <c r="J2271" s="10" t="str">
        <f>IFERROR(MID(Table1[شرح],FIND("سهم",Table1[شرح])+4,FIND("به نرخ",Table1[شرح])-FIND("سهم",Table1[شرح])-5),"")</f>
        <v>کلر پارس(کلر1)</v>
      </c>
      <c r="K2271" s="10" t="str">
        <f>CHOOSE(MID(Table1[تاریخ],6,2),"فروردین","اردیبهشت","خرداد","تیر","مرداد","شهریور","مهر","آبان","آذر","دی","بهمن","اسفند")</f>
        <v>اردیبهشت</v>
      </c>
      <c r="L2271" s="10" t="str">
        <f>LEFT(Table1[[#All],[تاریخ]],4)</f>
        <v>1399</v>
      </c>
      <c r="M2271" s="13" t="str">
        <f>Table1[سال]&amp;"-"&amp;Table1[ماه]</f>
        <v>1399-اردیبهشت</v>
      </c>
      <c r="N2271" s="9"/>
    </row>
    <row r="2272" spans="1:14" ht="15.75" x14ac:dyDescent="0.25">
      <c r="A2272" s="17" t="str">
        <f>IF(AND(C2272&gt;='گزارش روزانه'!$F$2,C2272&lt;='گزارش روزانه'!$F$4,J2272='گزارش روزانه'!$D$6),MAX($A$1:A2271)+1,"")</f>
        <v/>
      </c>
      <c r="B2272" s="10">
        <v>2271</v>
      </c>
      <c r="C2272" s="10" t="s">
        <v>523</v>
      </c>
      <c r="D2272" s="10" t="s">
        <v>527</v>
      </c>
      <c r="E2272" s="11">
        <v>3445485</v>
      </c>
      <c r="F2272" s="11">
        <v>0</v>
      </c>
      <c r="G2272" s="11">
        <v>4425979524</v>
      </c>
      <c r="H22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2" s="10">
        <f>VALUE(IFERROR(MID(Table1[شرح],11,FIND("سهم",Table1[شرح])-11),0))</f>
        <v>38</v>
      </c>
      <c r="J2272" s="10" t="str">
        <f>IFERROR(MID(Table1[شرح],FIND("سهم",Table1[شرح])+4,FIND("به نرخ",Table1[شرح])-FIND("سهم",Table1[شرح])-5),"")</f>
        <v>کلر پارس(کلر1)</v>
      </c>
      <c r="K2272" s="10" t="str">
        <f>CHOOSE(MID(Table1[تاریخ],6,2),"فروردین","اردیبهشت","خرداد","تیر","مرداد","شهریور","مهر","آبان","آذر","دی","بهمن","اسفند")</f>
        <v>اردیبهشت</v>
      </c>
      <c r="L2272" s="10" t="str">
        <f>LEFT(Table1[[#All],[تاریخ]],4)</f>
        <v>1399</v>
      </c>
      <c r="M2272" s="13" t="str">
        <f>Table1[سال]&amp;"-"&amp;Table1[ماه]</f>
        <v>1399-اردیبهشت</v>
      </c>
      <c r="N2272" s="9"/>
    </row>
    <row r="2273" spans="1:14" ht="15.75" x14ac:dyDescent="0.25">
      <c r="A2273" s="17" t="str">
        <f>IF(AND(C2273&gt;='گزارش روزانه'!$F$2,C2273&lt;='گزارش روزانه'!$F$4,J2273='گزارش روزانه'!$D$6),MAX($A$1:A2272)+1,"")</f>
        <v/>
      </c>
      <c r="B2273" s="10">
        <v>2272</v>
      </c>
      <c r="C2273" s="10" t="s">
        <v>523</v>
      </c>
      <c r="D2273" s="10" t="s">
        <v>528</v>
      </c>
      <c r="E2273" s="11">
        <v>104904903</v>
      </c>
      <c r="F2273" s="11">
        <v>0</v>
      </c>
      <c r="G2273" s="11">
        <v>4429425009</v>
      </c>
      <c r="H22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3" s="10">
        <f>VALUE(IFERROR(MID(Table1[شرح],11,FIND("سهم",Table1[شرح])-11),0))</f>
        <v>1157</v>
      </c>
      <c r="J2273" s="10" t="str">
        <f>IFERROR(MID(Table1[شرح],FIND("سهم",Table1[شرح])+4,FIND("به نرخ",Table1[شرح])-FIND("سهم",Table1[شرح])-5),"")</f>
        <v>کلر پارس(کلر1)</v>
      </c>
      <c r="K2273" s="10" t="str">
        <f>CHOOSE(MID(Table1[تاریخ],6,2),"فروردین","اردیبهشت","خرداد","تیر","مرداد","شهریور","مهر","آبان","آذر","دی","بهمن","اسفند")</f>
        <v>اردیبهشت</v>
      </c>
      <c r="L2273" s="10" t="str">
        <f>LEFT(Table1[[#All],[تاریخ]],4)</f>
        <v>1399</v>
      </c>
      <c r="M2273" s="13" t="str">
        <f>Table1[سال]&amp;"-"&amp;Table1[ماه]</f>
        <v>1399-اردیبهشت</v>
      </c>
      <c r="N2273" s="9"/>
    </row>
    <row r="2274" spans="1:14" ht="15.75" x14ac:dyDescent="0.25">
      <c r="A2274" s="17" t="str">
        <f>IF(AND(C2274&gt;='گزارش روزانه'!$F$2,C2274&lt;='گزارش روزانه'!$F$4,J2274='گزارش روزانه'!$D$6),MAX($A$1:A2273)+1,"")</f>
        <v/>
      </c>
      <c r="B2274" s="10">
        <v>2273</v>
      </c>
      <c r="C2274" s="10" t="s">
        <v>523</v>
      </c>
      <c r="D2274" s="10" t="s">
        <v>529</v>
      </c>
      <c r="E2274" s="11">
        <v>2923387504</v>
      </c>
      <c r="F2274" s="11">
        <v>0</v>
      </c>
      <c r="G2274" s="11">
        <v>4534329912</v>
      </c>
      <c r="H22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4" s="10">
        <f>VALUE(IFERROR(MID(Table1[شرح],11,FIND("سهم",Table1[شرح])-11),0))</f>
        <v>32336</v>
      </c>
      <c r="J2274" s="10" t="str">
        <f>IFERROR(MID(Table1[شرح],FIND("سهم",Table1[شرح])+4,FIND("به نرخ",Table1[شرح])-FIND("سهم",Table1[شرح])-5),"")</f>
        <v>کلر پارس(کلر1)</v>
      </c>
      <c r="K2274" s="10" t="str">
        <f>CHOOSE(MID(Table1[تاریخ],6,2),"فروردین","اردیبهشت","خرداد","تیر","مرداد","شهریور","مهر","آبان","آذر","دی","بهمن","اسفند")</f>
        <v>اردیبهشت</v>
      </c>
      <c r="L2274" s="10" t="str">
        <f>LEFT(Table1[[#All],[تاریخ]],4)</f>
        <v>1399</v>
      </c>
      <c r="M2274" s="13" t="str">
        <f>Table1[سال]&amp;"-"&amp;Table1[ماه]</f>
        <v>1399-اردیبهشت</v>
      </c>
      <c r="N2274" s="9"/>
    </row>
    <row r="2275" spans="1:14" ht="15.75" x14ac:dyDescent="0.25">
      <c r="A2275" s="17" t="str">
        <f>IF(AND(C2275&gt;='گزارش روزانه'!$F$2,C2275&lt;='گزارش روزانه'!$F$4,J2275='گزارش روزانه'!$D$6),MAX($A$1:A2274)+1,"")</f>
        <v/>
      </c>
      <c r="B2275" s="10">
        <v>2274</v>
      </c>
      <c r="C2275" s="10" t="s">
        <v>523</v>
      </c>
      <c r="D2275" s="10" t="s">
        <v>530</v>
      </c>
      <c r="E2275" s="11">
        <v>67709268</v>
      </c>
      <c r="F2275" s="11">
        <v>0</v>
      </c>
      <c r="G2275" s="11">
        <v>7457717416</v>
      </c>
      <c r="H22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5" s="10">
        <f>VALUE(IFERROR(MID(Table1[شرح],11,FIND("سهم",Table1[شرح])-11),0))</f>
        <v>749</v>
      </c>
      <c r="J2275" s="10" t="str">
        <f>IFERROR(MID(Table1[شرح],FIND("سهم",Table1[شرح])+4,FIND("به نرخ",Table1[شرح])-FIND("سهم",Table1[شرح])-5),"")</f>
        <v>کلر پارس(کلر1)</v>
      </c>
      <c r="K2275" s="10" t="str">
        <f>CHOOSE(MID(Table1[تاریخ],6,2),"فروردین","اردیبهشت","خرداد","تیر","مرداد","شهریور","مهر","آبان","آذر","دی","بهمن","اسفند")</f>
        <v>اردیبهشت</v>
      </c>
      <c r="L2275" s="10" t="str">
        <f>LEFT(Table1[[#All],[تاریخ]],4)</f>
        <v>1399</v>
      </c>
      <c r="M2275" s="13" t="str">
        <f>Table1[سال]&amp;"-"&amp;Table1[ماه]</f>
        <v>1399-اردیبهشت</v>
      </c>
      <c r="N2275" s="9"/>
    </row>
    <row r="2276" spans="1:14" ht="15.75" x14ac:dyDescent="0.25">
      <c r="A2276" s="17" t="str">
        <f>IF(AND(C2276&gt;='گزارش روزانه'!$F$2,C2276&lt;='گزارش روزانه'!$F$4,J2276='گزارش روزانه'!$D$6),MAX($A$1:A2275)+1,"")</f>
        <v/>
      </c>
      <c r="B2276" s="10">
        <v>2275</v>
      </c>
      <c r="C2276" s="10" t="s">
        <v>523</v>
      </c>
      <c r="D2276" s="10" t="s">
        <v>531</v>
      </c>
      <c r="E2276" s="11">
        <v>9939519</v>
      </c>
      <c r="F2276" s="11">
        <v>0</v>
      </c>
      <c r="G2276" s="11">
        <v>7525426684</v>
      </c>
      <c r="H22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6" s="10">
        <f>VALUE(IFERROR(MID(Table1[شرح],11,FIND("سهم",Table1[شرح])-11),0))</f>
        <v>110</v>
      </c>
      <c r="J2276" s="10" t="str">
        <f>IFERROR(MID(Table1[شرح],FIND("سهم",Table1[شرح])+4,FIND("به نرخ",Table1[شرح])-FIND("سهم",Table1[شرح])-5),"")</f>
        <v>کلر پارس(کلر1)</v>
      </c>
      <c r="K2276" s="10" t="str">
        <f>CHOOSE(MID(Table1[تاریخ],6,2),"فروردین","اردیبهشت","خرداد","تیر","مرداد","شهریور","مهر","آبان","آذر","دی","بهمن","اسفند")</f>
        <v>اردیبهشت</v>
      </c>
      <c r="L2276" s="10" t="str">
        <f>LEFT(Table1[[#All],[تاریخ]],4)</f>
        <v>1399</v>
      </c>
      <c r="M2276" s="13" t="str">
        <f>Table1[سال]&amp;"-"&amp;Table1[ماه]</f>
        <v>1399-اردیبهشت</v>
      </c>
      <c r="N2276" s="9"/>
    </row>
    <row r="2277" spans="1:14" ht="15.75" x14ac:dyDescent="0.25">
      <c r="A2277" s="17" t="str">
        <f>IF(AND(C2277&gt;='گزارش روزانه'!$F$2,C2277&lt;='گزارش روزانه'!$F$4,J2277='گزارش روزانه'!$D$6),MAX($A$1:A2276)+1,"")</f>
        <v/>
      </c>
      <c r="B2277" s="10">
        <v>2276</v>
      </c>
      <c r="C2277" s="10" t="s">
        <v>523</v>
      </c>
      <c r="D2277" s="10" t="s">
        <v>532</v>
      </c>
      <c r="E2277" s="11">
        <v>162462241</v>
      </c>
      <c r="F2277" s="11">
        <v>0</v>
      </c>
      <c r="G2277" s="11">
        <v>7535366203</v>
      </c>
      <c r="H22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7" s="10">
        <f>VALUE(IFERROR(MID(Table1[شرح],11,FIND("سهم",Table1[شرح])-11),0))</f>
        <v>1805</v>
      </c>
      <c r="J2277" s="10" t="str">
        <f>IFERROR(MID(Table1[شرح],FIND("سهم",Table1[شرح])+4,FIND("به نرخ",Table1[شرح])-FIND("سهم",Table1[شرح])-5),"")</f>
        <v>کلر پارس(کلر1)</v>
      </c>
      <c r="K2277" s="10" t="str">
        <f>CHOOSE(MID(Table1[تاریخ],6,2),"فروردین","اردیبهشت","خرداد","تیر","مرداد","شهریور","مهر","آبان","آذر","دی","بهمن","اسفند")</f>
        <v>اردیبهشت</v>
      </c>
      <c r="L2277" s="10" t="str">
        <f>LEFT(Table1[[#All],[تاریخ]],4)</f>
        <v>1399</v>
      </c>
      <c r="M2277" s="13" t="str">
        <f>Table1[سال]&amp;"-"&amp;Table1[ماه]</f>
        <v>1399-اردیبهشت</v>
      </c>
      <c r="N2277" s="9"/>
    </row>
    <row r="2278" spans="1:14" ht="15.75" x14ac:dyDescent="0.25">
      <c r="A2278" s="17" t="str">
        <f>IF(AND(C2278&gt;='گزارش روزانه'!$F$2,C2278&lt;='گزارش روزانه'!$F$4,J2278='گزارش روزانه'!$D$6),MAX($A$1:A2277)+1,"")</f>
        <v/>
      </c>
      <c r="B2278" s="10">
        <v>2277</v>
      </c>
      <c r="C2278" s="10" t="s">
        <v>523</v>
      </c>
      <c r="D2278" s="10" t="s">
        <v>533</v>
      </c>
      <c r="E2278" s="11">
        <v>1064812400</v>
      </c>
      <c r="F2278" s="11">
        <v>0</v>
      </c>
      <c r="G2278" s="11">
        <v>7697828444</v>
      </c>
      <c r="H22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78" s="10">
        <f>VALUE(IFERROR(MID(Table1[شرح],11,FIND("سهم",Table1[شرح])-11),0))</f>
        <v>10000</v>
      </c>
      <c r="J2278" s="10" t="str">
        <f>IFERROR(MID(Table1[شرح],FIND("سهم",Table1[شرح])+4,FIND("به نرخ",Table1[شرح])-FIND("سهم",Table1[شرح])-5),"")</f>
        <v>فرابورس ایران(فرابورس1)</v>
      </c>
      <c r="K2278" s="10" t="str">
        <f>CHOOSE(MID(Table1[تاریخ],6,2),"فروردین","اردیبهشت","خرداد","تیر","مرداد","شهریور","مهر","آبان","آذر","دی","بهمن","اسفند")</f>
        <v>اردیبهشت</v>
      </c>
      <c r="L2278" s="10" t="str">
        <f>LEFT(Table1[[#All],[تاریخ]],4)</f>
        <v>1399</v>
      </c>
      <c r="M2278" s="13" t="str">
        <f>Table1[سال]&amp;"-"&amp;Table1[ماه]</f>
        <v>1399-اردیبهشت</v>
      </c>
      <c r="N2278" s="9"/>
    </row>
    <row r="2279" spans="1:14" ht="15.75" x14ac:dyDescent="0.25">
      <c r="A2279" s="17" t="str">
        <f>IF(AND(C2279&gt;='گزارش روزانه'!$F$2,C2279&lt;='گزارش روزانه'!$F$4,J2279='گزارش روزانه'!$D$6),MAX($A$1:A2278)+1,"")</f>
        <v/>
      </c>
      <c r="B2279" s="10">
        <v>2278</v>
      </c>
      <c r="C2279" s="10" t="s">
        <v>523</v>
      </c>
      <c r="D2279" s="10" t="s">
        <v>534</v>
      </c>
      <c r="E2279" s="11">
        <v>0</v>
      </c>
      <c r="F2279" s="11">
        <v>471763033</v>
      </c>
      <c r="G2279" s="11">
        <v>8762640844</v>
      </c>
      <c r="H22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79" s="10">
        <f>VALUE(IFERROR(MID(Table1[شرح],11,FIND("سهم",Table1[شرح])-11),0))</f>
        <v>6800</v>
      </c>
      <c r="J2279" s="10" t="str">
        <f>IFERROR(MID(Table1[شرح],FIND("سهم",Table1[شرح])+4,FIND("به نرخ",Table1[شرح])-FIND("سهم",Table1[شرح])-5),"")</f>
        <v>آلومراد(فمراد1)</v>
      </c>
      <c r="K2279" s="10" t="str">
        <f>CHOOSE(MID(Table1[تاریخ],6,2),"فروردین","اردیبهشت","خرداد","تیر","مرداد","شهریور","مهر","آبان","آذر","دی","بهمن","اسفند")</f>
        <v>اردیبهشت</v>
      </c>
      <c r="L2279" s="10" t="str">
        <f>LEFT(Table1[[#All],[تاریخ]],4)</f>
        <v>1399</v>
      </c>
      <c r="M2279" s="13" t="str">
        <f>Table1[سال]&amp;"-"&amp;Table1[ماه]</f>
        <v>1399-اردیبهشت</v>
      </c>
      <c r="N2279" s="9"/>
    </row>
    <row r="2280" spans="1:14" ht="15.75" x14ac:dyDescent="0.25">
      <c r="A2280" s="17" t="str">
        <f>IF(AND(C2280&gt;='گزارش روزانه'!$F$2,C2280&lt;='گزارش روزانه'!$F$4,J2280='گزارش روزانه'!$D$6),MAX($A$1:A2279)+1,"")</f>
        <v/>
      </c>
      <c r="B2280" s="10">
        <v>2279</v>
      </c>
      <c r="C2280" s="10" t="s">
        <v>523</v>
      </c>
      <c r="D2280" s="10" t="s">
        <v>535</v>
      </c>
      <c r="E2280" s="11">
        <v>0</v>
      </c>
      <c r="F2280" s="11">
        <v>899843</v>
      </c>
      <c r="G2280" s="11">
        <v>8290877811</v>
      </c>
      <c r="H22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80" s="10">
        <f>VALUE(IFERROR(MID(Table1[شرح],11,FIND("سهم",Table1[شرح])-11),0))</f>
        <v>13</v>
      </c>
      <c r="J2280" s="10" t="str">
        <f>IFERROR(MID(Table1[شرح],FIND("سهم",Table1[شرح])+4,FIND("به نرخ",Table1[شرح])-FIND("سهم",Table1[شرح])-5),"")</f>
        <v>آلومراد(فمراد1)</v>
      </c>
      <c r="K2280" s="10" t="str">
        <f>CHOOSE(MID(Table1[تاریخ],6,2),"فروردین","اردیبهشت","خرداد","تیر","مرداد","شهریور","مهر","آبان","آذر","دی","بهمن","اسفند")</f>
        <v>اردیبهشت</v>
      </c>
      <c r="L2280" s="10" t="str">
        <f>LEFT(Table1[[#All],[تاریخ]],4)</f>
        <v>1399</v>
      </c>
      <c r="M2280" s="13" t="str">
        <f>Table1[سال]&amp;"-"&amp;Table1[ماه]</f>
        <v>1399-اردیبهشت</v>
      </c>
      <c r="N2280" s="9"/>
    </row>
    <row r="2281" spans="1:14" ht="15.75" x14ac:dyDescent="0.25">
      <c r="A2281" s="17" t="str">
        <f>IF(AND(C2281&gt;='گزارش روزانه'!$F$2,C2281&lt;='گزارش روزانه'!$F$4,J2281='گزارش روزانه'!$D$6),MAX($A$1:A2280)+1,"")</f>
        <v/>
      </c>
      <c r="B2281" s="10">
        <v>2280</v>
      </c>
      <c r="C2281" s="10" t="s">
        <v>523</v>
      </c>
      <c r="D2281" s="10" t="s">
        <v>536</v>
      </c>
      <c r="E2281" s="11">
        <v>0</v>
      </c>
      <c r="F2281" s="11">
        <v>78182222</v>
      </c>
      <c r="G2281" s="11">
        <v>8289977968</v>
      </c>
      <c r="H22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81" s="10">
        <f>VALUE(IFERROR(MID(Table1[شرح],11,FIND("سهم",Table1[شرح])-11),0))</f>
        <v>1136</v>
      </c>
      <c r="J2281" s="10" t="str">
        <f>IFERROR(MID(Table1[شرح],FIND("سهم",Table1[شرح])+4,FIND("به نرخ",Table1[شرح])-FIND("سهم",Table1[شرح])-5),"")</f>
        <v>آلومراد(فمراد1)</v>
      </c>
      <c r="K2281" s="10" t="str">
        <f>CHOOSE(MID(Table1[تاریخ],6,2),"فروردین","اردیبهشت","خرداد","تیر","مرداد","شهریور","مهر","آبان","آذر","دی","بهمن","اسفند")</f>
        <v>اردیبهشت</v>
      </c>
      <c r="L2281" s="10" t="str">
        <f>LEFT(Table1[[#All],[تاریخ]],4)</f>
        <v>1399</v>
      </c>
      <c r="M2281" s="13" t="str">
        <f>Table1[سال]&amp;"-"&amp;Table1[ماه]</f>
        <v>1399-اردیبهشت</v>
      </c>
      <c r="N2281" s="9"/>
    </row>
    <row r="2282" spans="1:14" ht="15.75" x14ac:dyDescent="0.25">
      <c r="A2282" s="17" t="str">
        <f>IF(AND(C2282&gt;='گزارش روزانه'!$F$2,C2282&lt;='گزارش روزانه'!$F$4,J2282='گزارش روزانه'!$D$6),MAX($A$1:A2281)+1,"")</f>
        <v/>
      </c>
      <c r="B2282" s="10">
        <v>2281</v>
      </c>
      <c r="C2282" s="10" t="s">
        <v>523</v>
      </c>
      <c r="D2282" s="10" t="s">
        <v>537</v>
      </c>
      <c r="E2282" s="11">
        <v>0</v>
      </c>
      <c r="F2282" s="11">
        <v>68733254</v>
      </c>
      <c r="G2282" s="11">
        <v>8211795746</v>
      </c>
      <c r="H22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82" s="10">
        <f>VALUE(IFERROR(MID(Table1[شرح],11,FIND("سهم",Table1[شرح])-11),0))</f>
        <v>1000</v>
      </c>
      <c r="J2282" s="10" t="str">
        <f>IFERROR(MID(Table1[شرح],FIND("سهم",Table1[شرح])+4,FIND("به نرخ",Table1[شرح])-FIND("سهم",Table1[شرح])-5),"")</f>
        <v>آلومراد(فمراد1)</v>
      </c>
      <c r="K2282" s="10" t="str">
        <f>CHOOSE(MID(Table1[تاریخ],6,2),"فروردین","اردیبهشت","خرداد","تیر","مرداد","شهریور","مهر","آبان","آذر","دی","بهمن","اسفند")</f>
        <v>اردیبهشت</v>
      </c>
      <c r="L2282" s="10" t="str">
        <f>LEFT(Table1[[#All],[تاریخ]],4)</f>
        <v>1399</v>
      </c>
      <c r="M2282" s="13" t="str">
        <f>Table1[سال]&amp;"-"&amp;Table1[ماه]</f>
        <v>1399-اردیبهشت</v>
      </c>
      <c r="N2282" s="9"/>
    </row>
    <row r="2283" spans="1:14" ht="15.75" x14ac:dyDescent="0.25">
      <c r="A2283" s="17" t="str">
        <f>IF(AND(C2283&gt;='گزارش روزانه'!$F$2,C2283&lt;='گزارش روزانه'!$F$4,J2283='گزارش روزانه'!$D$6),MAX($A$1:A2282)+1,"")</f>
        <v/>
      </c>
      <c r="B2283" s="10">
        <v>2282</v>
      </c>
      <c r="C2283" s="10" t="s">
        <v>523</v>
      </c>
      <c r="D2283" s="10" t="s">
        <v>538</v>
      </c>
      <c r="E2283" s="11">
        <v>0</v>
      </c>
      <c r="F2283" s="11">
        <v>1074214704</v>
      </c>
      <c r="G2283" s="11">
        <v>8143062492</v>
      </c>
      <c r="H22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83" s="10">
        <f>VALUE(IFERROR(MID(Table1[شرح],11,FIND("سهم",Table1[شرح])-11),0))</f>
        <v>15631</v>
      </c>
      <c r="J2283" s="10" t="str">
        <f>IFERROR(MID(Table1[شرح],FIND("سهم",Table1[شرح])+4,FIND("به نرخ",Table1[شرح])-FIND("سهم",Table1[شرح])-5),"")</f>
        <v>آلومراد(فمراد1)</v>
      </c>
      <c r="K2283" s="10" t="str">
        <f>CHOOSE(MID(Table1[تاریخ],6,2),"فروردین","اردیبهشت","خرداد","تیر","مرداد","شهریور","مهر","آبان","آذر","دی","بهمن","اسفند")</f>
        <v>اردیبهشت</v>
      </c>
      <c r="L2283" s="10" t="str">
        <f>LEFT(Table1[[#All],[تاریخ]],4)</f>
        <v>1399</v>
      </c>
      <c r="M2283" s="13" t="str">
        <f>Table1[سال]&amp;"-"&amp;Table1[ماه]</f>
        <v>1399-اردیبهشت</v>
      </c>
      <c r="N2283" s="9"/>
    </row>
    <row r="2284" spans="1:14" ht="15.75" x14ac:dyDescent="0.25">
      <c r="A2284" s="17" t="str">
        <f>IF(AND(C2284&gt;='گزارش روزانه'!$F$2,C2284&lt;='گزارش روزانه'!$F$4,J2284='گزارش روزانه'!$D$6),MAX($A$1:A2283)+1,"")</f>
        <v/>
      </c>
      <c r="B2284" s="10">
        <v>2283</v>
      </c>
      <c r="C2284" s="10" t="s">
        <v>523</v>
      </c>
      <c r="D2284" s="10" t="s">
        <v>539</v>
      </c>
      <c r="E2284" s="11">
        <v>0</v>
      </c>
      <c r="F2284" s="11">
        <v>133727250</v>
      </c>
      <c r="G2284" s="11">
        <v>7068847788</v>
      </c>
      <c r="H22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84" s="10">
        <f>VALUE(IFERROR(MID(Table1[شرح],11,FIND("سهم",Table1[شرح])-11),0))</f>
        <v>1947</v>
      </c>
      <c r="J2284" s="10" t="str">
        <f>IFERROR(MID(Table1[شرح],FIND("سهم",Table1[شرح])+4,FIND("به نرخ",Table1[شرح])-FIND("سهم",Table1[شرح])-5),"")</f>
        <v>آلومراد(فمراد1)</v>
      </c>
      <c r="K2284" s="10" t="str">
        <f>CHOOSE(MID(Table1[تاریخ],6,2),"فروردین","اردیبهشت","خرداد","تیر","مرداد","شهریور","مهر","آبان","آذر","دی","بهمن","اسفند")</f>
        <v>اردیبهشت</v>
      </c>
      <c r="L2284" s="10" t="str">
        <f>LEFT(Table1[[#All],[تاریخ]],4)</f>
        <v>1399</v>
      </c>
      <c r="M2284" s="13" t="str">
        <f>Table1[سال]&amp;"-"&amp;Table1[ماه]</f>
        <v>1399-اردیبهشت</v>
      </c>
      <c r="N2284" s="9"/>
    </row>
    <row r="2285" spans="1:14" ht="15.75" x14ac:dyDescent="0.25">
      <c r="A2285" s="17" t="str">
        <f>IF(AND(C2285&gt;='گزارش روزانه'!$F$2,C2285&lt;='گزارش روزانه'!$F$4,J2285='گزارش روزانه'!$D$6),MAX($A$1:A2284)+1,"")</f>
        <v/>
      </c>
      <c r="B2285" s="10">
        <v>2284</v>
      </c>
      <c r="C2285" s="10" t="s">
        <v>523</v>
      </c>
      <c r="D2285" s="10" t="s">
        <v>540</v>
      </c>
      <c r="E2285" s="11">
        <v>0</v>
      </c>
      <c r="F2285" s="11">
        <v>121556205</v>
      </c>
      <c r="G2285" s="11">
        <v>6935120538</v>
      </c>
      <c r="H22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85" s="10">
        <f>VALUE(IFERROR(MID(Table1[شرح],11,FIND("سهم",Table1[شرح])-11),0))</f>
        <v>1770</v>
      </c>
      <c r="J2285" s="10" t="str">
        <f>IFERROR(MID(Table1[شرح],FIND("سهم",Table1[شرح])+4,FIND("به نرخ",Table1[شرح])-FIND("سهم",Table1[شرح])-5),"")</f>
        <v>آلومراد(فمراد1)</v>
      </c>
      <c r="K2285" s="10" t="str">
        <f>CHOOSE(MID(Table1[تاریخ],6,2),"فروردین","اردیبهشت","خرداد","تیر","مرداد","شهریور","مهر","آبان","آذر","دی","بهمن","اسفند")</f>
        <v>اردیبهشت</v>
      </c>
      <c r="L2285" s="10" t="str">
        <f>LEFT(Table1[[#All],[تاریخ]],4)</f>
        <v>1399</v>
      </c>
      <c r="M2285" s="13" t="str">
        <f>Table1[سال]&amp;"-"&amp;Table1[ماه]</f>
        <v>1399-اردیبهشت</v>
      </c>
      <c r="N2285" s="9"/>
    </row>
    <row r="2286" spans="1:14" ht="15.75" x14ac:dyDescent="0.25">
      <c r="A2286" s="17" t="str">
        <f>IF(AND(C2286&gt;='گزارش روزانه'!$F$2,C2286&lt;='گزارش روزانه'!$F$4,J2286='گزارش روزانه'!$D$6),MAX($A$1:A2285)+1,"")</f>
        <v/>
      </c>
      <c r="B2286" s="10">
        <v>2285</v>
      </c>
      <c r="C2286" s="10" t="s">
        <v>523</v>
      </c>
      <c r="D2286" s="10" t="s">
        <v>541</v>
      </c>
      <c r="E2286" s="11">
        <v>0</v>
      </c>
      <c r="F2286" s="11">
        <v>5610939689</v>
      </c>
      <c r="G2286" s="11">
        <v>6813564333</v>
      </c>
      <c r="H22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86" s="10">
        <f>VALUE(IFERROR(MID(Table1[شرح],11,FIND("سهم",Table1[شرح])-11),0))</f>
        <v>81703</v>
      </c>
      <c r="J2286" s="10" t="str">
        <f>IFERROR(MID(Table1[شرح],FIND("سهم",Table1[شرح])+4,FIND("به نرخ",Table1[شرح])-FIND("سهم",Table1[شرح])-5),"")</f>
        <v>آلومراد(فمراد1)</v>
      </c>
      <c r="K2286" s="10" t="str">
        <f>CHOOSE(MID(Table1[تاریخ],6,2),"فروردین","اردیبهشت","خرداد","تیر","مرداد","شهریور","مهر","آبان","آذر","دی","بهمن","اسفند")</f>
        <v>اردیبهشت</v>
      </c>
      <c r="L2286" s="10" t="str">
        <f>LEFT(Table1[[#All],[تاریخ]],4)</f>
        <v>1399</v>
      </c>
      <c r="M2286" s="13" t="str">
        <f>Table1[سال]&amp;"-"&amp;Table1[ماه]</f>
        <v>1399-اردیبهشت</v>
      </c>
      <c r="N2286" s="9"/>
    </row>
    <row r="2287" spans="1:14" ht="15.75" x14ac:dyDescent="0.25">
      <c r="A2287" s="17" t="str">
        <f>IF(AND(C2287&gt;='گزارش روزانه'!$F$2,C2287&lt;='گزارش روزانه'!$F$4,J2287='گزارش روزانه'!$D$6),MAX($A$1:A2286)+1,"")</f>
        <v/>
      </c>
      <c r="B2287" s="10">
        <v>2286</v>
      </c>
      <c r="C2287" s="10" t="s">
        <v>521</v>
      </c>
      <c r="D2287" s="10" t="s">
        <v>522</v>
      </c>
      <c r="E2287" s="11">
        <v>0</v>
      </c>
      <c r="F2287" s="11">
        <v>200000000</v>
      </c>
      <c r="G2287" s="11">
        <v>3204683287</v>
      </c>
      <c r="H22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287" s="10">
        <f>VALUE(IFERROR(MID(Table1[شرح],11,FIND("سهم",Table1[شرح])-11),0))</f>
        <v>0</v>
      </c>
      <c r="J2287" s="10" t="str">
        <f>IFERROR(MID(Table1[شرح],FIND("سهم",Table1[شرح])+4,FIND("به نرخ",Table1[شرح])-FIND("سهم",Table1[شرح])-5),"")</f>
        <v/>
      </c>
      <c r="K2287" s="10" t="str">
        <f>CHOOSE(MID(Table1[تاریخ],6,2),"فروردین","اردیبهشت","خرداد","تیر","مرداد","شهریور","مهر","آبان","آذر","دی","بهمن","اسفند")</f>
        <v>اردیبهشت</v>
      </c>
      <c r="L2287" s="10" t="str">
        <f>LEFT(Table1[[#All],[تاریخ]],4)</f>
        <v>1399</v>
      </c>
      <c r="M2287" s="13" t="str">
        <f>Table1[سال]&amp;"-"&amp;Table1[ماه]</f>
        <v>1399-اردیبهشت</v>
      </c>
      <c r="N2287" s="9"/>
    </row>
    <row r="2288" spans="1:14" ht="15.75" x14ac:dyDescent="0.25">
      <c r="A2288" s="17" t="str">
        <f>IF(AND(C2288&gt;='گزارش روزانه'!$F$2,C2288&lt;='گزارش روزانه'!$F$4,J2288='گزارش روزانه'!$D$6),MAX($A$1:A2287)+1,"")</f>
        <v/>
      </c>
      <c r="B2288" s="10">
        <v>2287</v>
      </c>
      <c r="C2288" s="10" t="s">
        <v>502</v>
      </c>
      <c r="D2288" s="10" t="s">
        <v>503</v>
      </c>
      <c r="E2288" s="11">
        <v>11743505875</v>
      </c>
      <c r="F2288" s="11">
        <v>0</v>
      </c>
      <c r="G2288" s="11">
        <v>-199261797</v>
      </c>
      <c r="H22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88" s="10">
        <f>VALUE(IFERROR(MID(Table1[شرح],11,FIND("سهم",Table1[شرح])-11),0))</f>
        <v>124585</v>
      </c>
      <c r="J2288" s="10" t="str">
        <f>IFERROR(MID(Table1[شرح],FIND("سهم",Table1[شرح])+4,FIND("به نرخ",Table1[شرح])-FIND("سهم",Table1[شرح])-5),"")</f>
        <v>کلر پارس(کلر1)</v>
      </c>
      <c r="K2288" s="10" t="str">
        <f>CHOOSE(MID(Table1[تاریخ],6,2),"فروردین","اردیبهشت","خرداد","تیر","مرداد","شهریور","مهر","آبان","آذر","دی","بهمن","اسفند")</f>
        <v>اردیبهشت</v>
      </c>
      <c r="L2288" s="10" t="str">
        <f>LEFT(Table1[[#All],[تاریخ]],4)</f>
        <v>1399</v>
      </c>
      <c r="M2288" s="13" t="str">
        <f>Table1[سال]&amp;"-"&amp;Table1[ماه]</f>
        <v>1399-اردیبهشت</v>
      </c>
      <c r="N2288" s="9"/>
    </row>
    <row r="2289" spans="1:14" ht="15.75" x14ac:dyDescent="0.25">
      <c r="A2289" s="17" t="str">
        <f>IF(AND(C2289&gt;='گزارش روزانه'!$F$2,C2289&lt;='گزارش روزانه'!$F$4,J2289='گزارش روزانه'!$D$6),MAX($A$1:A2288)+1,"")</f>
        <v/>
      </c>
      <c r="B2289" s="10">
        <v>2288</v>
      </c>
      <c r="C2289" s="10" t="s">
        <v>502</v>
      </c>
      <c r="D2289" s="10" t="s">
        <v>504</v>
      </c>
      <c r="E2289" s="11">
        <v>2787173900</v>
      </c>
      <c r="F2289" s="11">
        <v>0</v>
      </c>
      <c r="G2289" s="11">
        <v>11544244078</v>
      </c>
      <c r="H22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89" s="10">
        <f>VALUE(IFERROR(MID(Table1[شرح],11,FIND("سهم",Table1[شرح])-11),0))</f>
        <v>29569</v>
      </c>
      <c r="J2289" s="10" t="str">
        <f>IFERROR(MID(Table1[شرح],FIND("سهم",Table1[شرح])+4,FIND("به نرخ",Table1[شرح])-FIND("سهم",Table1[شرح])-5),"")</f>
        <v>کلر پارس(کلر1)</v>
      </c>
      <c r="K2289" s="10" t="str">
        <f>CHOOSE(MID(Table1[تاریخ],6,2),"فروردین","اردیبهشت","خرداد","تیر","مرداد","شهریور","مهر","آبان","آذر","دی","بهمن","اسفند")</f>
        <v>اردیبهشت</v>
      </c>
      <c r="L2289" s="10" t="str">
        <f>LEFT(Table1[[#All],[تاریخ]],4)</f>
        <v>1399</v>
      </c>
      <c r="M2289" s="13" t="str">
        <f>Table1[سال]&amp;"-"&amp;Table1[ماه]</f>
        <v>1399-اردیبهشت</v>
      </c>
      <c r="N2289" s="9"/>
    </row>
    <row r="2290" spans="1:14" ht="15.75" x14ac:dyDescent="0.25">
      <c r="A2290" s="17" t="str">
        <f>IF(AND(C2290&gt;='گزارش روزانه'!$F$2,C2290&lt;='گزارش روزانه'!$F$4,J2290='گزارش روزانه'!$D$6),MAX($A$1:A2289)+1,"")</f>
        <v/>
      </c>
      <c r="B2290" s="10">
        <v>2289</v>
      </c>
      <c r="C2290" s="10" t="s">
        <v>502</v>
      </c>
      <c r="D2290" s="10" t="s">
        <v>505</v>
      </c>
      <c r="E2290" s="11">
        <v>14044586</v>
      </c>
      <c r="F2290" s="11">
        <v>0</v>
      </c>
      <c r="G2290" s="11">
        <v>14331417978</v>
      </c>
      <c r="H22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90" s="10">
        <f>VALUE(IFERROR(MID(Table1[شرح],11,FIND("سهم",Table1[شرح])-11),0))</f>
        <v>149</v>
      </c>
      <c r="J2290" s="10" t="str">
        <f>IFERROR(MID(Table1[شرح],FIND("سهم",Table1[شرح])+4,FIND("به نرخ",Table1[شرح])-FIND("سهم",Table1[شرح])-5),"")</f>
        <v>کلر پارس(کلر1)</v>
      </c>
      <c r="K2290" s="10" t="str">
        <f>CHOOSE(MID(Table1[تاریخ],6,2),"فروردین","اردیبهشت","خرداد","تیر","مرداد","شهریور","مهر","آبان","آذر","دی","بهمن","اسفند")</f>
        <v>اردیبهشت</v>
      </c>
      <c r="L2290" s="10" t="str">
        <f>LEFT(Table1[[#All],[تاریخ]],4)</f>
        <v>1399</v>
      </c>
      <c r="M2290" s="13" t="str">
        <f>Table1[سال]&amp;"-"&amp;Table1[ماه]</f>
        <v>1399-اردیبهشت</v>
      </c>
      <c r="N2290" s="9"/>
    </row>
    <row r="2291" spans="1:14" ht="15.75" x14ac:dyDescent="0.25">
      <c r="A2291" s="17" t="str">
        <f>IF(AND(C2291&gt;='گزارش روزانه'!$F$2,C2291&lt;='گزارش روزانه'!$F$4,J2291='گزارش روزانه'!$D$6),MAX($A$1:A2290)+1,"")</f>
        <v/>
      </c>
      <c r="B2291" s="10">
        <v>2290</v>
      </c>
      <c r="C2291" s="10" t="s">
        <v>502</v>
      </c>
      <c r="D2291" s="10" t="s">
        <v>506</v>
      </c>
      <c r="E2291" s="11">
        <v>215092147</v>
      </c>
      <c r="F2291" s="11">
        <v>0</v>
      </c>
      <c r="G2291" s="11">
        <v>14345462564</v>
      </c>
      <c r="H22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91" s="10">
        <f>VALUE(IFERROR(MID(Table1[شرح],11,FIND("سهم",Table1[شرح])-11),0))</f>
        <v>2282</v>
      </c>
      <c r="J2291" s="10" t="str">
        <f>IFERROR(MID(Table1[شرح],FIND("سهم",Table1[شرح])+4,FIND("به نرخ",Table1[شرح])-FIND("سهم",Table1[شرح])-5),"")</f>
        <v>کلر پارس(کلر1)</v>
      </c>
      <c r="K2291" s="10" t="str">
        <f>CHOOSE(MID(Table1[تاریخ],6,2),"فروردین","اردیبهشت","خرداد","تیر","مرداد","شهریور","مهر","آبان","آذر","دی","بهمن","اسفند")</f>
        <v>اردیبهشت</v>
      </c>
      <c r="L2291" s="10" t="str">
        <f>LEFT(Table1[[#All],[تاریخ]],4)</f>
        <v>1399</v>
      </c>
      <c r="M2291" s="13" t="str">
        <f>Table1[سال]&amp;"-"&amp;Table1[ماه]</f>
        <v>1399-اردیبهشت</v>
      </c>
      <c r="N2291" s="9"/>
    </row>
    <row r="2292" spans="1:14" ht="15.75" x14ac:dyDescent="0.25">
      <c r="A2292" s="17" t="str">
        <f>IF(AND(C2292&gt;='گزارش روزانه'!$F$2,C2292&lt;='گزارش روزانه'!$F$4,J2292='گزارش روزانه'!$D$6),MAX($A$1:A2291)+1,"")</f>
        <v/>
      </c>
      <c r="B2292" s="10">
        <v>2291</v>
      </c>
      <c r="C2292" s="10" t="s">
        <v>502</v>
      </c>
      <c r="D2292" s="10" t="s">
        <v>507</v>
      </c>
      <c r="E2292" s="11">
        <v>329888923</v>
      </c>
      <c r="F2292" s="11">
        <v>0</v>
      </c>
      <c r="G2292" s="11">
        <v>14560554711</v>
      </c>
      <c r="H22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292" s="10">
        <f>VALUE(IFERROR(MID(Table1[شرح],11,FIND("سهم",Table1[شرح])-11),0))</f>
        <v>3500</v>
      </c>
      <c r="J2292" s="10" t="str">
        <f>IFERROR(MID(Table1[شرح],FIND("سهم",Table1[شرح])+4,FIND("به نرخ",Table1[شرح])-FIND("سهم",Table1[شرح])-5),"")</f>
        <v>کلر پارس(کلر1)</v>
      </c>
      <c r="K2292" s="10" t="str">
        <f>CHOOSE(MID(Table1[تاریخ],6,2),"فروردین","اردیبهشت","خرداد","تیر","مرداد","شهریور","مهر","آبان","آذر","دی","بهمن","اسفند")</f>
        <v>اردیبهشت</v>
      </c>
      <c r="L2292" s="10" t="str">
        <f>LEFT(Table1[[#All],[تاریخ]],4)</f>
        <v>1399</v>
      </c>
      <c r="M2292" s="13" t="str">
        <f>Table1[سال]&amp;"-"&amp;Table1[ماه]</f>
        <v>1399-اردیبهشت</v>
      </c>
      <c r="N2292" s="9"/>
    </row>
    <row r="2293" spans="1:14" ht="15.75" x14ac:dyDescent="0.25">
      <c r="A2293" s="17" t="str">
        <f>IF(AND(C2293&gt;='گزارش روزانه'!$F$2,C2293&lt;='گزارش روزانه'!$F$4,J2293='گزارش روزانه'!$D$6),MAX($A$1:A2292)+1,"")</f>
        <v/>
      </c>
      <c r="B2293" s="10">
        <v>2292</v>
      </c>
      <c r="C2293" s="10" t="s">
        <v>502</v>
      </c>
      <c r="D2293" s="10" t="s">
        <v>508</v>
      </c>
      <c r="E2293" s="11">
        <v>0</v>
      </c>
      <c r="F2293" s="11">
        <v>1683019018</v>
      </c>
      <c r="G2293" s="11">
        <v>14890443634</v>
      </c>
      <c r="H22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93" s="10">
        <f>VALUE(IFERROR(MID(Table1[شرح],11,FIND("سهم",Table1[شرح])-11),0))</f>
        <v>18100</v>
      </c>
      <c r="J2293" s="10" t="str">
        <f>IFERROR(MID(Table1[شرح],FIND("سهم",Table1[شرح])+4,FIND("به نرخ",Table1[شرح])-FIND("سهم",Table1[شرح])-5),"")</f>
        <v>س. توسعه وعمران استان کرمان(کرمان1)</v>
      </c>
      <c r="K2293" s="10" t="str">
        <f>CHOOSE(MID(Table1[تاریخ],6,2),"فروردین","اردیبهشت","خرداد","تیر","مرداد","شهریور","مهر","آبان","آذر","دی","بهمن","اسفند")</f>
        <v>اردیبهشت</v>
      </c>
      <c r="L2293" s="10" t="str">
        <f>LEFT(Table1[[#All],[تاریخ]],4)</f>
        <v>1399</v>
      </c>
      <c r="M2293" s="13" t="str">
        <f>Table1[سال]&amp;"-"&amp;Table1[ماه]</f>
        <v>1399-اردیبهشت</v>
      </c>
      <c r="N2293" s="9"/>
    </row>
    <row r="2294" spans="1:14" ht="15.75" x14ac:dyDescent="0.25">
      <c r="A2294" s="17" t="str">
        <f>IF(AND(C2294&gt;='گزارش روزانه'!$F$2,C2294&lt;='گزارش روزانه'!$F$4,J2294='گزارش روزانه'!$D$6),MAX($A$1:A2293)+1,"")</f>
        <v/>
      </c>
      <c r="B2294" s="10">
        <v>2293</v>
      </c>
      <c r="C2294" s="10" t="s">
        <v>502</v>
      </c>
      <c r="D2294" s="10" t="s">
        <v>509</v>
      </c>
      <c r="E2294" s="11">
        <v>0</v>
      </c>
      <c r="F2294" s="11">
        <v>510741981</v>
      </c>
      <c r="G2294" s="11">
        <v>13207424616</v>
      </c>
      <c r="H22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94" s="10">
        <f>VALUE(IFERROR(MID(Table1[شرح],11,FIND("سهم",Table1[شرح])-11),0))</f>
        <v>5493</v>
      </c>
      <c r="J2294" s="10" t="str">
        <f>IFERROR(MID(Table1[شرح],FIND("سهم",Table1[شرح])+4,FIND("به نرخ",Table1[شرح])-FIND("سهم",Table1[شرح])-5),"")</f>
        <v>س. توسعه وعمران استان کرمان(کرمان1)</v>
      </c>
      <c r="K2294" s="10" t="str">
        <f>CHOOSE(MID(Table1[تاریخ],6,2),"فروردین","اردیبهشت","خرداد","تیر","مرداد","شهریور","مهر","آبان","آذر","دی","بهمن","اسفند")</f>
        <v>اردیبهشت</v>
      </c>
      <c r="L2294" s="10" t="str">
        <f>LEFT(Table1[[#All],[تاریخ]],4)</f>
        <v>1399</v>
      </c>
      <c r="M2294" s="13" t="str">
        <f>Table1[سال]&amp;"-"&amp;Table1[ماه]</f>
        <v>1399-اردیبهشت</v>
      </c>
      <c r="N2294" s="9"/>
    </row>
    <row r="2295" spans="1:14" ht="15.75" x14ac:dyDescent="0.25">
      <c r="A2295" s="17" t="str">
        <f>IF(AND(C2295&gt;='گزارش روزانه'!$F$2,C2295&lt;='گزارش روزانه'!$F$4,J2295='گزارش روزانه'!$D$6),MAX($A$1:A2294)+1,"")</f>
        <v/>
      </c>
      <c r="B2295" s="10">
        <v>2294</v>
      </c>
      <c r="C2295" s="10" t="s">
        <v>502</v>
      </c>
      <c r="D2295" s="10" t="s">
        <v>510</v>
      </c>
      <c r="E2295" s="11">
        <v>0</v>
      </c>
      <c r="F2295" s="11">
        <v>620791237</v>
      </c>
      <c r="G2295" s="11">
        <v>12696682635</v>
      </c>
      <c r="H22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95" s="10">
        <f>VALUE(IFERROR(MID(Table1[شرح],11,FIND("سهم",Table1[شرح])-11),0))</f>
        <v>6677</v>
      </c>
      <c r="J2295" s="10" t="str">
        <f>IFERROR(MID(Table1[شرح],FIND("سهم",Table1[شرح])+4,FIND("به نرخ",Table1[شرح])-FIND("سهم",Table1[شرح])-5),"")</f>
        <v>س. توسعه وعمران استان کرمان(کرمان1)</v>
      </c>
      <c r="K2295" s="10" t="str">
        <f>CHOOSE(MID(Table1[تاریخ],6,2),"فروردین","اردیبهشت","خرداد","تیر","مرداد","شهریور","مهر","آبان","آذر","دی","بهمن","اسفند")</f>
        <v>اردیبهشت</v>
      </c>
      <c r="L2295" s="10" t="str">
        <f>LEFT(Table1[[#All],[تاریخ]],4)</f>
        <v>1399</v>
      </c>
      <c r="M2295" s="13" t="str">
        <f>Table1[سال]&amp;"-"&amp;Table1[ماه]</f>
        <v>1399-اردیبهشت</v>
      </c>
      <c r="N2295" s="9"/>
    </row>
    <row r="2296" spans="1:14" ht="15.75" x14ac:dyDescent="0.25">
      <c r="A2296" s="17" t="str">
        <f>IF(AND(C2296&gt;='گزارش روزانه'!$F$2,C2296&lt;='گزارش روزانه'!$F$4,J2296='گزارش روزانه'!$D$6),MAX($A$1:A2295)+1,"")</f>
        <v/>
      </c>
      <c r="B2296" s="10">
        <v>2295</v>
      </c>
      <c r="C2296" s="10" t="s">
        <v>502</v>
      </c>
      <c r="D2296" s="10" t="s">
        <v>511</v>
      </c>
      <c r="E2296" s="11">
        <v>0</v>
      </c>
      <c r="F2296" s="11">
        <v>145489711</v>
      </c>
      <c r="G2296" s="11">
        <v>12075891398</v>
      </c>
      <c r="H22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96" s="10">
        <f>VALUE(IFERROR(MID(Table1[شرح],11,FIND("سهم",Table1[شرح])-11),0))</f>
        <v>1565</v>
      </c>
      <c r="J2296" s="10" t="str">
        <f>IFERROR(MID(Table1[شرح],FIND("سهم",Table1[شرح])+4,FIND("به نرخ",Table1[شرح])-FIND("سهم",Table1[شرح])-5),"")</f>
        <v>س. توسعه وعمران استان کرمان(کرمان1)</v>
      </c>
      <c r="K2296" s="10" t="str">
        <f>CHOOSE(MID(Table1[تاریخ],6,2),"فروردین","اردیبهشت","خرداد","تیر","مرداد","شهریور","مهر","آبان","آذر","دی","بهمن","اسفند")</f>
        <v>اردیبهشت</v>
      </c>
      <c r="L2296" s="10" t="str">
        <f>LEFT(Table1[[#All],[تاریخ]],4)</f>
        <v>1399</v>
      </c>
      <c r="M2296" s="13" t="str">
        <f>Table1[سال]&amp;"-"&amp;Table1[ماه]</f>
        <v>1399-اردیبهشت</v>
      </c>
      <c r="N2296" s="9"/>
    </row>
    <row r="2297" spans="1:14" ht="15.75" x14ac:dyDescent="0.25">
      <c r="A2297" s="17" t="str">
        <f>IF(AND(C2297&gt;='گزارش روزانه'!$F$2,C2297&lt;='گزارش روزانه'!$F$4,J2297='گزارش روزانه'!$D$6),MAX($A$1:A2296)+1,"")</f>
        <v/>
      </c>
      <c r="B2297" s="10">
        <v>2296</v>
      </c>
      <c r="C2297" s="10" t="s">
        <v>502</v>
      </c>
      <c r="D2297" s="10" t="s">
        <v>512</v>
      </c>
      <c r="E2297" s="11">
        <v>0</v>
      </c>
      <c r="F2297" s="11">
        <v>46452629</v>
      </c>
      <c r="G2297" s="11">
        <v>11930401687</v>
      </c>
      <c r="H22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97" s="10">
        <f>VALUE(IFERROR(MID(Table1[شرح],11,FIND("سهم",Table1[شرح])-11),0))</f>
        <v>500</v>
      </c>
      <c r="J2297" s="10" t="str">
        <f>IFERROR(MID(Table1[شرح],FIND("سهم",Table1[شرح])+4,FIND("به نرخ",Table1[شرح])-FIND("سهم",Table1[شرح])-5),"")</f>
        <v>س. توسعه وعمران استان کرمان(کرمان1)</v>
      </c>
      <c r="K2297" s="10" t="str">
        <f>CHOOSE(MID(Table1[تاریخ],6,2),"فروردین","اردیبهشت","خرداد","تیر","مرداد","شهریور","مهر","آبان","آذر","دی","بهمن","اسفند")</f>
        <v>اردیبهشت</v>
      </c>
      <c r="L2297" s="10" t="str">
        <f>LEFT(Table1[[#All],[تاریخ]],4)</f>
        <v>1399</v>
      </c>
      <c r="M2297" s="13" t="str">
        <f>Table1[سال]&amp;"-"&amp;Table1[ماه]</f>
        <v>1399-اردیبهشت</v>
      </c>
      <c r="N2297" s="9"/>
    </row>
    <row r="2298" spans="1:14" ht="15.75" x14ac:dyDescent="0.25">
      <c r="A2298" s="17" t="str">
        <f>IF(AND(C2298&gt;='گزارش روزانه'!$F$2,C2298&lt;='گزارش روزانه'!$F$4,J2298='گزارش روزانه'!$D$6),MAX($A$1:A2297)+1,"")</f>
        <v/>
      </c>
      <c r="B2298" s="10">
        <v>2297</v>
      </c>
      <c r="C2298" s="10" t="s">
        <v>502</v>
      </c>
      <c r="D2298" s="10" t="s">
        <v>513</v>
      </c>
      <c r="E2298" s="11">
        <v>0</v>
      </c>
      <c r="F2298" s="11">
        <v>788707203</v>
      </c>
      <c r="G2298" s="11">
        <v>11883949058</v>
      </c>
      <c r="H22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98" s="10">
        <f>VALUE(IFERROR(MID(Table1[شرح],11,FIND("سهم",Table1[شرح])-11),0))</f>
        <v>8491</v>
      </c>
      <c r="J2298" s="10" t="str">
        <f>IFERROR(MID(Table1[شرح],FIND("سهم",Table1[شرح])+4,FIND("به نرخ",Table1[شرح])-FIND("سهم",Table1[شرح])-5),"")</f>
        <v>س. توسعه وعمران استان کرمان(کرمان1)</v>
      </c>
      <c r="K2298" s="10" t="str">
        <f>CHOOSE(MID(Table1[تاریخ],6,2),"فروردین","اردیبهشت","خرداد","تیر","مرداد","شهریور","مهر","آبان","آذر","دی","بهمن","اسفند")</f>
        <v>اردیبهشت</v>
      </c>
      <c r="L2298" s="10" t="str">
        <f>LEFT(Table1[[#All],[تاریخ]],4)</f>
        <v>1399</v>
      </c>
      <c r="M2298" s="13" t="str">
        <f>Table1[سال]&amp;"-"&amp;Table1[ماه]</f>
        <v>1399-اردیبهشت</v>
      </c>
      <c r="N2298" s="9"/>
    </row>
    <row r="2299" spans="1:14" ht="15.75" x14ac:dyDescent="0.25">
      <c r="A2299" s="17" t="str">
        <f>IF(AND(C2299&gt;='گزارش روزانه'!$F$2,C2299&lt;='گزارش روزانه'!$F$4,J2299='گزارش روزانه'!$D$6),MAX($A$1:A2298)+1,"")</f>
        <v/>
      </c>
      <c r="B2299" s="10">
        <v>2298</v>
      </c>
      <c r="C2299" s="10" t="s">
        <v>502</v>
      </c>
      <c r="D2299" s="10" t="s">
        <v>514</v>
      </c>
      <c r="E2299" s="11">
        <v>0</v>
      </c>
      <c r="F2299" s="11">
        <v>515519758</v>
      </c>
      <c r="G2299" s="11">
        <v>11095241855</v>
      </c>
      <c r="H22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299" s="10">
        <f>VALUE(IFERROR(MID(Table1[شرح],11,FIND("سهم",Table1[شرح])-11),0))</f>
        <v>5550</v>
      </c>
      <c r="J2299" s="10" t="str">
        <f>IFERROR(MID(Table1[شرح],FIND("سهم",Table1[شرح])+4,FIND("به نرخ",Table1[شرح])-FIND("سهم",Table1[شرح])-5),"")</f>
        <v>س. توسعه وعمران استان کرمان(کرمان1)</v>
      </c>
      <c r="K2299" s="10" t="str">
        <f>CHOOSE(MID(Table1[تاریخ],6,2),"فروردین","اردیبهشت","خرداد","تیر","مرداد","شهریور","مهر","آبان","آذر","دی","بهمن","اسفند")</f>
        <v>اردیبهشت</v>
      </c>
      <c r="L2299" s="10" t="str">
        <f>LEFT(Table1[[#All],[تاریخ]],4)</f>
        <v>1399</v>
      </c>
      <c r="M2299" s="13" t="str">
        <f>Table1[سال]&amp;"-"&amp;Table1[ماه]</f>
        <v>1399-اردیبهشت</v>
      </c>
      <c r="N2299" s="9"/>
    </row>
    <row r="2300" spans="1:14" ht="15.75" x14ac:dyDescent="0.25">
      <c r="A2300" s="17" t="str">
        <f>IF(AND(C2300&gt;='گزارش روزانه'!$F$2,C2300&lt;='گزارش روزانه'!$F$4,J2300='گزارش روزانه'!$D$6),MAX($A$1:A2299)+1,"")</f>
        <v/>
      </c>
      <c r="B2300" s="10">
        <v>2299</v>
      </c>
      <c r="C2300" s="10" t="s">
        <v>502</v>
      </c>
      <c r="D2300" s="10" t="s">
        <v>515</v>
      </c>
      <c r="E2300" s="11">
        <v>0</v>
      </c>
      <c r="F2300" s="11">
        <v>2937409538</v>
      </c>
      <c r="G2300" s="11">
        <v>10579722097</v>
      </c>
      <c r="H23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00" s="10">
        <f>VALUE(IFERROR(MID(Table1[شرح],11,FIND("سهم",Table1[شرح])-11),0))</f>
        <v>31624</v>
      </c>
      <c r="J2300" s="10" t="str">
        <f>IFERROR(MID(Table1[شرح],FIND("سهم",Table1[شرح])+4,FIND("به نرخ",Table1[شرح])-FIND("سهم",Table1[شرح])-5),"")</f>
        <v>س. توسعه وعمران استان کرمان(کرمان1)</v>
      </c>
      <c r="K2300" s="10" t="str">
        <f>CHOOSE(MID(Table1[تاریخ],6,2),"فروردین","اردیبهشت","خرداد","تیر","مرداد","شهریور","مهر","آبان","آذر","دی","بهمن","اسفند")</f>
        <v>اردیبهشت</v>
      </c>
      <c r="L2300" s="10" t="str">
        <f>LEFT(Table1[[#All],[تاریخ]],4)</f>
        <v>1399</v>
      </c>
      <c r="M2300" s="13" t="str">
        <f>Table1[سال]&amp;"-"&amp;Table1[ماه]</f>
        <v>1399-اردیبهشت</v>
      </c>
      <c r="N2300" s="9"/>
    </row>
    <row r="2301" spans="1:14" ht="15.75" x14ac:dyDescent="0.25">
      <c r="A2301" s="17" t="str">
        <f>IF(AND(C2301&gt;='گزارش روزانه'!$F$2,C2301&lt;='گزارش روزانه'!$F$4,J2301='گزارش روزانه'!$D$6),MAX($A$1:A2300)+1,"")</f>
        <v/>
      </c>
      <c r="B2301" s="10">
        <v>2300</v>
      </c>
      <c r="C2301" s="10" t="s">
        <v>502</v>
      </c>
      <c r="D2301" s="10" t="s">
        <v>516</v>
      </c>
      <c r="E2301" s="11">
        <v>0</v>
      </c>
      <c r="F2301" s="11">
        <v>278062200</v>
      </c>
      <c r="G2301" s="11">
        <v>7642312559</v>
      </c>
      <c r="H23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01" s="10">
        <f>VALUE(IFERROR(MID(Table1[شرح],11,FIND("سهم",Table1[شرح])-11),0))</f>
        <v>3000</v>
      </c>
      <c r="J2301" s="10" t="str">
        <f>IFERROR(MID(Table1[شرح],FIND("سهم",Table1[شرح])+4,FIND("به نرخ",Table1[شرح])-FIND("سهم",Table1[شرح])-5),"")</f>
        <v>س. توسعه وعمران استان کرمان(کرمان1)</v>
      </c>
      <c r="K2301" s="10" t="str">
        <f>CHOOSE(MID(Table1[تاریخ],6,2),"فروردین","اردیبهشت","خرداد","تیر","مرداد","شهریور","مهر","آبان","آذر","دی","بهمن","اسفند")</f>
        <v>اردیبهشت</v>
      </c>
      <c r="L2301" s="10" t="str">
        <f>LEFT(Table1[[#All],[تاریخ]],4)</f>
        <v>1399</v>
      </c>
      <c r="M2301" s="13" t="str">
        <f>Table1[سال]&amp;"-"&amp;Table1[ماه]</f>
        <v>1399-اردیبهشت</v>
      </c>
      <c r="N2301" s="9"/>
    </row>
    <row r="2302" spans="1:14" ht="15.75" x14ac:dyDescent="0.25">
      <c r="A2302" s="17" t="str">
        <f>IF(AND(C2302&gt;='گزارش روزانه'!$F$2,C2302&lt;='گزارش روزانه'!$F$4,J2302='گزارش روزانه'!$D$6),MAX($A$1:A2301)+1,"")</f>
        <v/>
      </c>
      <c r="B2302" s="10">
        <v>2301</v>
      </c>
      <c r="C2302" s="10" t="s">
        <v>502</v>
      </c>
      <c r="D2302" s="10" t="s">
        <v>517</v>
      </c>
      <c r="E2302" s="11">
        <v>0</v>
      </c>
      <c r="F2302" s="11">
        <v>57329374</v>
      </c>
      <c r="G2302" s="11">
        <v>7364250359</v>
      </c>
      <c r="H23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02" s="10">
        <f>VALUE(IFERROR(MID(Table1[شرح],11,FIND("سهم",Table1[شرح])-11),0))</f>
        <v>619</v>
      </c>
      <c r="J2302" s="10" t="str">
        <f>IFERROR(MID(Table1[شرح],FIND("سهم",Table1[شرح])+4,FIND("به نرخ",Table1[شرح])-FIND("سهم",Table1[شرح])-5),"")</f>
        <v>س. توسعه وعمران استان کرمان(کرمان1)</v>
      </c>
      <c r="K2302" s="10" t="str">
        <f>CHOOSE(MID(Table1[تاریخ],6,2),"فروردین","اردیبهشت","خرداد","تیر","مرداد","شهریور","مهر","آبان","آذر","دی","بهمن","اسفند")</f>
        <v>اردیبهشت</v>
      </c>
      <c r="L2302" s="10" t="str">
        <f>LEFT(Table1[[#All],[تاریخ]],4)</f>
        <v>1399</v>
      </c>
      <c r="M2302" s="13" t="str">
        <f>Table1[سال]&amp;"-"&amp;Table1[ماه]</f>
        <v>1399-اردیبهشت</v>
      </c>
      <c r="N2302" s="9"/>
    </row>
    <row r="2303" spans="1:14" ht="15.75" x14ac:dyDescent="0.25">
      <c r="A2303" s="17" t="str">
        <f>IF(AND(C2303&gt;='گزارش روزانه'!$F$2,C2303&lt;='گزارش روزانه'!$F$4,J2303='گزارش روزانه'!$D$6),MAX($A$1:A2302)+1,"")</f>
        <v/>
      </c>
      <c r="B2303" s="10">
        <v>2302</v>
      </c>
      <c r="C2303" s="10" t="s">
        <v>502</v>
      </c>
      <c r="D2303" s="10" t="s">
        <v>518</v>
      </c>
      <c r="E2303" s="11">
        <v>0</v>
      </c>
      <c r="F2303" s="11">
        <v>44354579</v>
      </c>
      <c r="G2303" s="11">
        <v>7306920985</v>
      </c>
      <c r="H23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03" s="10">
        <f>VALUE(IFERROR(MID(Table1[شرح],11,FIND("سهم",Table1[شرح])-11),0))</f>
        <v>479</v>
      </c>
      <c r="J2303" s="10" t="str">
        <f>IFERROR(MID(Table1[شرح],FIND("سهم",Table1[شرح])+4,FIND("به نرخ",Table1[شرح])-FIND("سهم",Table1[شرح])-5),"")</f>
        <v>س. توسعه وعمران استان کرمان(کرمان1)</v>
      </c>
      <c r="K2303" s="10" t="str">
        <f>CHOOSE(MID(Table1[تاریخ],6,2),"فروردین","اردیبهشت","خرداد","تیر","مرداد","شهریور","مهر","آبان","آذر","دی","بهمن","اسفند")</f>
        <v>اردیبهشت</v>
      </c>
      <c r="L2303" s="10" t="str">
        <f>LEFT(Table1[[#All],[تاریخ]],4)</f>
        <v>1399</v>
      </c>
      <c r="M2303" s="13" t="str">
        <f>Table1[سال]&amp;"-"&amp;Table1[ماه]</f>
        <v>1399-اردیبهشت</v>
      </c>
      <c r="N2303" s="9"/>
    </row>
    <row r="2304" spans="1:14" ht="15.75" x14ac:dyDescent="0.25">
      <c r="A2304" s="17" t="str">
        <f>IF(AND(C2304&gt;='گزارش روزانه'!$F$2,C2304&lt;='گزارش روزانه'!$F$4,J2304='گزارش روزانه'!$D$6),MAX($A$1:A2303)+1,"")</f>
        <v/>
      </c>
      <c r="B2304" s="10">
        <v>2303</v>
      </c>
      <c r="C2304" s="10" t="s">
        <v>502</v>
      </c>
      <c r="D2304" s="10" t="s">
        <v>519</v>
      </c>
      <c r="E2304" s="11">
        <v>0</v>
      </c>
      <c r="F2304" s="11">
        <v>2768577600</v>
      </c>
      <c r="G2304" s="11">
        <v>7262566406</v>
      </c>
      <c r="H23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04" s="10">
        <f>VALUE(IFERROR(MID(Table1[شرح],11,FIND("سهم",Table1[شرح])-11),0))</f>
        <v>29902</v>
      </c>
      <c r="J2304" s="10" t="str">
        <f>IFERROR(MID(Table1[شرح],FIND("سهم",Table1[شرح])+4,FIND("به نرخ",Table1[شرح])-FIND("سهم",Table1[شرح])-5),"")</f>
        <v>س. توسعه وعمران استان کرمان(کرمان1)</v>
      </c>
      <c r="K2304" s="10" t="str">
        <f>CHOOSE(MID(Table1[تاریخ],6,2),"فروردین","اردیبهشت","خرداد","تیر","مرداد","شهریور","مهر","آبان","آذر","دی","بهمن","اسفند")</f>
        <v>اردیبهشت</v>
      </c>
      <c r="L2304" s="10" t="str">
        <f>LEFT(Table1[[#All],[تاریخ]],4)</f>
        <v>1399</v>
      </c>
      <c r="M2304" s="13" t="str">
        <f>Table1[سال]&amp;"-"&amp;Table1[ماه]</f>
        <v>1399-اردیبهشت</v>
      </c>
      <c r="N2304" s="9"/>
    </row>
    <row r="2305" spans="1:14" ht="15.75" x14ac:dyDescent="0.25">
      <c r="A2305" s="17" t="str">
        <f>IF(AND(C2305&gt;='گزارش روزانه'!$F$2,C2305&lt;='گزارش روزانه'!$F$4,J2305='گزارش روزانه'!$D$6),MAX($A$1:A2304)+1,"")</f>
        <v/>
      </c>
      <c r="B2305" s="10">
        <v>2304</v>
      </c>
      <c r="C2305" s="10" t="s">
        <v>502</v>
      </c>
      <c r="D2305" s="10" t="s">
        <v>520</v>
      </c>
      <c r="E2305" s="11">
        <v>0</v>
      </c>
      <c r="F2305" s="11">
        <v>1289305519</v>
      </c>
      <c r="G2305" s="11">
        <v>4493988806</v>
      </c>
      <c r="H23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05" s="10">
        <f>VALUE(IFERROR(MID(Table1[شرح],11,FIND("سهم",Table1[شرح])-11),0))</f>
        <v>14000</v>
      </c>
      <c r="J2305" s="10" t="str">
        <f>IFERROR(MID(Table1[شرح],FIND("سهم",Table1[شرح])+4,FIND("به نرخ",Table1[شرح])-FIND("سهم",Table1[شرح])-5),"")</f>
        <v>س. توسعه وعمران استان کرمان(کرمان1)</v>
      </c>
      <c r="K2305" s="10" t="str">
        <f>CHOOSE(MID(Table1[تاریخ],6,2),"فروردین","اردیبهشت","خرداد","تیر","مرداد","شهریور","مهر","آبان","آذر","دی","بهمن","اسفند")</f>
        <v>اردیبهشت</v>
      </c>
      <c r="L2305" s="10" t="str">
        <f>LEFT(Table1[[#All],[تاریخ]],4)</f>
        <v>1399</v>
      </c>
      <c r="M2305" s="13" t="str">
        <f>Table1[سال]&amp;"-"&amp;Table1[ماه]</f>
        <v>1399-اردیبهشت</v>
      </c>
      <c r="N2305" s="9"/>
    </row>
    <row r="2306" spans="1:14" ht="15.75" x14ac:dyDescent="0.25">
      <c r="A2306" s="17" t="str">
        <f>IF(AND(C2306&gt;='گزارش روزانه'!$F$2,C2306&lt;='گزارش روزانه'!$F$4,J2306='گزارش روزانه'!$D$6),MAX($A$1:A2305)+1,"")</f>
        <v/>
      </c>
      <c r="B2306" s="10">
        <v>2305</v>
      </c>
      <c r="C2306" s="10" t="s">
        <v>500</v>
      </c>
      <c r="D2306" s="10" t="s">
        <v>501</v>
      </c>
      <c r="E2306" s="11">
        <v>0</v>
      </c>
      <c r="F2306" s="11">
        <v>200000000</v>
      </c>
      <c r="G2306" s="11">
        <v>738203</v>
      </c>
      <c r="H23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306" s="10">
        <f>VALUE(IFERROR(MID(Table1[شرح],11,FIND("سهم",Table1[شرح])-11),0))</f>
        <v>0</v>
      </c>
      <c r="J2306" s="10" t="str">
        <f>IFERROR(MID(Table1[شرح],FIND("سهم",Table1[شرح])+4,FIND("به نرخ",Table1[شرح])-FIND("سهم",Table1[شرح])-5),"")</f>
        <v/>
      </c>
      <c r="K2306" s="10" t="str">
        <f>CHOOSE(MID(Table1[تاریخ],6,2),"فروردین","اردیبهشت","خرداد","تیر","مرداد","شهریور","مهر","آبان","آذر","دی","بهمن","اسفند")</f>
        <v>اردیبهشت</v>
      </c>
      <c r="L2306" s="10" t="str">
        <f>LEFT(Table1[[#All],[تاریخ]],4)</f>
        <v>1399</v>
      </c>
      <c r="M2306" s="13" t="str">
        <f>Table1[سال]&amp;"-"&amp;Table1[ماه]</f>
        <v>1399-اردیبهشت</v>
      </c>
      <c r="N2306" s="9"/>
    </row>
    <row r="2307" spans="1:14" ht="15.75" x14ac:dyDescent="0.25">
      <c r="A2307" s="17" t="str">
        <f>IF(AND(C2307&gt;='گزارش روزانه'!$F$2,C2307&lt;='گزارش روزانه'!$F$4,J2307='گزارش روزانه'!$D$6),MAX($A$1:A2306)+1,"")</f>
        <v/>
      </c>
      <c r="B2307" s="10">
        <v>2306</v>
      </c>
      <c r="C2307" s="10" t="s">
        <v>472</v>
      </c>
      <c r="D2307" s="10" t="s">
        <v>473</v>
      </c>
      <c r="E2307" s="11">
        <v>2821455487</v>
      </c>
      <c r="F2307" s="11">
        <v>0</v>
      </c>
      <c r="G2307" s="11">
        <v>198830</v>
      </c>
      <c r="H23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07" s="10">
        <f>VALUE(IFERROR(MID(Table1[شرح],11,FIND("سهم",Table1[شرح])-11),0))</f>
        <v>21943</v>
      </c>
      <c r="J2307" s="10" t="str">
        <f>IFERROR(MID(Table1[شرح],FIND("سهم",Table1[شرح])+4,FIND("به نرخ",Table1[شرح])-FIND("سهم",Table1[شرح])-5),"")</f>
        <v>فرابورس ایران(فرابورس1)</v>
      </c>
      <c r="K2307" s="10" t="str">
        <f>CHOOSE(MID(Table1[تاریخ],6,2),"فروردین","اردیبهشت","خرداد","تیر","مرداد","شهریور","مهر","آبان","آذر","دی","بهمن","اسفند")</f>
        <v>اردیبهشت</v>
      </c>
      <c r="L2307" s="10" t="str">
        <f>LEFT(Table1[[#All],[تاریخ]],4)</f>
        <v>1399</v>
      </c>
      <c r="M2307" s="13" t="str">
        <f>Table1[سال]&amp;"-"&amp;Table1[ماه]</f>
        <v>1399-اردیبهشت</v>
      </c>
      <c r="N2307" s="9"/>
    </row>
    <row r="2308" spans="1:14" ht="15.75" x14ac:dyDescent="0.25">
      <c r="A2308" s="17" t="str">
        <f>IF(AND(C2308&gt;='گزارش روزانه'!$F$2,C2308&lt;='گزارش روزانه'!$F$4,J2308='گزارش روزانه'!$D$6),MAX($A$1:A2307)+1,"")</f>
        <v/>
      </c>
      <c r="B2308" s="10">
        <v>2307</v>
      </c>
      <c r="C2308" s="10" t="s">
        <v>472</v>
      </c>
      <c r="D2308" s="10" t="s">
        <v>474</v>
      </c>
      <c r="E2308" s="11">
        <v>257160227</v>
      </c>
      <c r="F2308" s="11">
        <v>0</v>
      </c>
      <c r="G2308" s="11">
        <v>2821654317</v>
      </c>
      <c r="H23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08" s="10">
        <f>VALUE(IFERROR(MID(Table1[شرح],11,FIND("سهم",Table1[شرح])-11),0))</f>
        <v>2000</v>
      </c>
      <c r="J2308" s="10" t="str">
        <f>IFERROR(MID(Table1[شرح],FIND("سهم",Table1[شرح])+4,FIND("به نرخ",Table1[شرح])-FIND("سهم",Table1[شرح])-5),"")</f>
        <v>فرابورس ایران(فرابورس1)</v>
      </c>
      <c r="K2308" s="10" t="str">
        <f>CHOOSE(MID(Table1[تاریخ],6,2),"فروردین","اردیبهشت","خرداد","تیر","مرداد","شهریور","مهر","آبان","آذر","دی","بهمن","اسفند")</f>
        <v>اردیبهشت</v>
      </c>
      <c r="L2308" s="10" t="str">
        <f>LEFT(Table1[[#All],[تاریخ]],4)</f>
        <v>1399</v>
      </c>
      <c r="M2308" s="13" t="str">
        <f>Table1[سال]&amp;"-"&amp;Table1[ماه]</f>
        <v>1399-اردیبهشت</v>
      </c>
      <c r="N2308" s="9"/>
    </row>
    <row r="2309" spans="1:14" ht="15.75" x14ac:dyDescent="0.25">
      <c r="A2309" s="17" t="str">
        <f>IF(AND(C2309&gt;='گزارش روزانه'!$F$2,C2309&lt;='گزارش روزانه'!$F$4,J2309='گزارش روزانه'!$D$6),MAX($A$1:A2308)+1,"")</f>
        <v/>
      </c>
      <c r="B2309" s="10">
        <v>2308</v>
      </c>
      <c r="C2309" s="10" t="s">
        <v>472</v>
      </c>
      <c r="D2309" s="10" t="s">
        <v>475</v>
      </c>
      <c r="E2309" s="11">
        <v>70667123</v>
      </c>
      <c r="F2309" s="11">
        <v>0</v>
      </c>
      <c r="G2309" s="11">
        <v>3078814544</v>
      </c>
      <c r="H23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09" s="10">
        <f>VALUE(IFERROR(MID(Table1[شرح],11,FIND("سهم",Table1[شرح])-11),0))</f>
        <v>550</v>
      </c>
      <c r="J2309" s="10" t="str">
        <f>IFERROR(MID(Table1[شرح],FIND("سهم",Table1[شرح])+4,FIND("به نرخ",Table1[شرح])-FIND("سهم",Table1[شرح])-5),"")</f>
        <v>فرابورس ایران(فرابورس1)</v>
      </c>
      <c r="K2309" s="10" t="str">
        <f>CHOOSE(MID(Table1[تاریخ],6,2),"فروردین","اردیبهشت","خرداد","تیر","مرداد","شهریور","مهر","آبان","آذر","دی","بهمن","اسفند")</f>
        <v>اردیبهشت</v>
      </c>
      <c r="L2309" s="10" t="str">
        <f>LEFT(Table1[[#All],[تاریخ]],4)</f>
        <v>1399</v>
      </c>
      <c r="M2309" s="13" t="str">
        <f>Table1[سال]&amp;"-"&amp;Table1[ماه]</f>
        <v>1399-اردیبهشت</v>
      </c>
      <c r="N2309" s="9"/>
    </row>
    <row r="2310" spans="1:14" ht="15.75" x14ac:dyDescent="0.25">
      <c r="A2310" s="17" t="str">
        <f>IF(AND(C2310&gt;='گزارش روزانه'!$F$2,C2310&lt;='گزارش روزانه'!$F$4,J2310='گزارش روزانه'!$D$6),MAX($A$1:A2309)+1,"")</f>
        <v/>
      </c>
      <c r="B2310" s="10">
        <v>2309</v>
      </c>
      <c r="C2310" s="10" t="s">
        <v>472</v>
      </c>
      <c r="D2310" s="10" t="s">
        <v>476</v>
      </c>
      <c r="E2310" s="11">
        <v>602188864</v>
      </c>
      <c r="F2310" s="11">
        <v>0</v>
      </c>
      <c r="G2310" s="11">
        <v>3149481667</v>
      </c>
      <c r="H23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10" s="10">
        <f>VALUE(IFERROR(MID(Table1[شرح],11,FIND("سهم",Table1[شرح])-11),0))</f>
        <v>4687</v>
      </c>
      <c r="J2310" s="10" t="str">
        <f>IFERROR(MID(Table1[شرح],FIND("سهم",Table1[شرح])+4,FIND("به نرخ",Table1[شرح])-FIND("سهم",Table1[شرح])-5),"")</f>
        <v>فرابورس ایران(فرابورس1)</v>
      </c>
      <c r="K2310" s="10" t="str">
        <f>CHOOSE(MID(Table1[تاریخ],6,2),"فروردین","اردیبهشت","خرداد","تیر","مرداد","شهریور","مهر","آبان","آذر","دی","بهمن","اسفند")</f>
        <v>اردیبهشت</v>
      </c>
      <c r="L2310" s="10" t="str">
        <f>LEFT(Table1[[#All],[تاریخ]],4)</f>
        <v>1399</v>
      </c>
      <c r="M2310" s="13" t="str">
        <f>Table1[سال]&amp;"-"&amp;Table1[ماه]</f>
        <v>1399-اردیبهشت</v>
      </c>
      <c r="N2310" s="9"/>
    </row>
    <row r="2311" spans="1:14" ht="15.75" x14ac:dyDescent="0.25">
      <c r="A2311" s="17" t="str">
        <f>IF(AND(C2311&gt;='گزارش روزانه'!$F$2,C2311&lt;='گزارش روزانه'!$F$4,J2311='گزارش روزانه'!$D$6),MAX($A$1:A2310)+1,"")</f>
        <v/>
      </c>
      <c r="B2311" s="10">
        <v>2310</v>
      </c>
      <c r="C2311" s="10" t="s">
        <v>472</v>
      </c>
      <c r="D2311" s="10" t="s">
        <v>477</v>
      </c>
      <c r="E2311" s="11">
        <v>692867999</v>
      </c>
      <c r="F2311" s="11">
        <v>0</v>
      </c>
      <c r="G2311" s="11">
        <v>3751670531</v>
      </c>
      <c r="H23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11" s="10">
        <f>VALUE(IFERROR(MID(Table1[شرح],11,FIND("سهم",Table1[شرح])-11),0))</f>
        <v>5397</v>
      </c>
      <c r="J2311" s="10" t="str">
        <f>IFERROR(MID(Table1[شرح],FIND("سهم",Table1[شرح])+4,FIND("به نرخ",Table1[شرح])-FIND("سهم",Table1[شرح])-5),"")</f>
        <v>فرابورس ایران(فرابورس1)</v>
      </c>
      <c r="K2311" s="10" t="str">
        <f>CHOOSE(MID(Table1[تاریخ],6,2),"فروردین","اردیبهشت","خرداد","تیر","مرداد","شهریور","مهر","آبان","آذر","دی","بهمن","اسفند")</f>
        <v>اردیبهشت</v>
      </c>
      <c r="L2311" s="10" t="str">
        <f>LEFT(Table1[[#All],[تاریخ]],4)</f>
        <v>1399</v>
      </c>
      <c r="M2311" s="13" t="str">
        <f>Table1[سال]&amp;"-"&amp;Table1[ماه]</f>
        <v>1399-اردیبهشت</v>
      </c>
      <c r="N2311" s="9"/>
    </row>
    <row r="2312" spans="1:14" ht="15.75" x14ac:dyDescent="0.25">
      <c r="A2312" s="17" t="str">
        <f>IF(AND(C2312&gt;='گزارش روزانه'!$F$2,C2312&lt;='گزارش روزانه'!$F$4,J2312='گزارش روزانه'!$D$6),MAX($A$1:A2311)+1,"")</f>
        <v/>
      </c>
      <c r="B2312" s="10">
        <v>2311</v>
      </c>
      <c r="C2312" s="10" t="s">
        <v>472</v>
      </c>
      <c r="D2312" s="10" t="s">
        <v>478</v>
      </c>
      <c r="E2312" s="11">
        <v>54219842</v>
      </c>
      <c r="F2312" s="11">
        <v>0</v>
      </c>
      <c r="G2312" s="11">
        <v>4444538530</v>
      </c>
      <c r="H23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12" s="10">
        <f>VALUE(IFERROR(MID(Table1[شرح],11,FIND("سهم",Table1[شرح])-11),0))</f>
        <v>423</v>
      </c>
      <c r="J2312" s="10" t="str">
        <f>IFERROR(MID(Table1[شرح],FIND("سهم",Table1[شرح])+4,FIND("به نرخ",Table1[شرح])-FIND("سهم",Table1[شرح])-5),"")</f>
        <v>فرابورس ایران(فرابورس1)</v>
      </c>
      <c r="K2312" s="10" t="str">
        <f>CHOOSE(MID(Table1[تاریخ],6,2),"فروردین","اردیبهشت","خرداد","تیر","مرداد","شهریور","مهر","آبان","آذر","دی","بهمن","اسفند")</f>
        <v>اردیبهشت</v>
      </c>
      <c r="L2312" s="10" t="str">
        <f>LEFT(Table1[[#All],[تاریخ]],4)</f>
        <v>1399</v>
      </c>
      <c r="M2312" s="13" t="str">
        <f>Table1[سال]&amp;"-"&amp;Table1[ماه]</f>
        <v>1399-اردیبهشت</v>
      </c>
      <c r="N2312" s="9"/>
    </row>
    <row r="2313" spans="1:14" ht="15.75" x14ac:dyDescent="0.25">
      <c r="A2313" s="17" t="str">
        <f>IF(AND(C2313&gt;='گزارش روزانه'!$F$2,C2313&lt;='گزارش روزانه'!$F$4,J2313='گزارش روزانه'!$D$6),MAX($A$1:A2312)+1,"")</f>
        <v/>
      </c>
      <c r="B2313" s="10">
        <v>2312</v>
      </c>
      <c r="C2313" s="10" t="s">
        <v>472</v>
      </c>
      <c r="D2313" s="10" t="s">
        <v>479</v>
      </c>
      <c r="E2313" s="11">
        <v>3628310573</v>
      </c>
      <c r="F2313" s="11">
        <v>0</v>
      </c>
      <c r="G2313" s="11">
        <v>4498758372</v>
      </c>
      <c r="H23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13" s="10">
        <f>VALUE(IFERROR(MID(Table1[شرح],11,FIND("سهم",Table1[شرح])-11),0))</f>
        <v>29485</v>
      </c>
      <c r="J2313" s="10" t="str">
        <f>IFERROR(MID(Table1[شرح],FIND("سهم",Table1[شرح])+4,FIND("به نرخ",Table1[شرح])-FIND("سهم",Table1[شرح])-5),"")</f>
        <v>فرابورس ایران(فرابورس1)</v>
      </c>
      <c r="K2313" s="10" t="str">
        <f>CHOOSE(MID(Table1[تاریخ],6,2),"فروردین","اردیبهشت","خرداد","تیر","مرداد","شهریور","مهر","آبان","آذر","دی","بهمن","اسفند")</f>
        <v>اردیبهشت</v>
      </c>
      <c r="L2313" s="10" t="str">
        <f>LEFT(Table1[[#All],[تاریخ]],4)</f>
        <v>1399</v>
      </c>
      <c r="M2313" s="13" t="str">
        <f>Table1[سال]&amp;"-"&amp;Table1[ماه]</f>
        <v>1399-اردیبهشت</v>
      </c>
      <c r="N2313" s="9"/>
    </row>
    <row r="2314" spans="1:14" ht="15.75" x14ac:dyDescent="0.25">
      <c r="A2314" s="17" t="str">
        <f>IF(AND(C2314&gt;='گزارش روزانه'!$F$2,C2314&lt;='گزارش روزانه'!$F$4,J2314='گزارش روزانه'!$D$6),MAX($A$1:A2313)+1,"")</f>
        <v/>
      </c>
      <c r="B2314" s="10">
        <v>2313</v>
      </c>
      <c r="C2314" s="10" t="s">
        <v>472</v>
      </c>
      <c r="D2314" s="10" t="s">
        <v>480</v>
      </c>
      <c r="E2314" s="11">
        <v>63348048</v>
      </c>
      <c r="F2314" s="11">
        <v>0</v>
      </c>
      <c r="G2314" s="11">
        <v>8127068945</v>
      </c>
      <c r="H23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14" s="10">
        <f>VALUE(IFERROR(MID(Table1[شرح],11,FIND("سهم",Table1[شرح])-11),0))</f>
        <v>515</v>
      </c>
      <c r="J2314" s="10" t="str">
        <f>IFERROR(MID(Table1[شرح],FIND("سهم",Table1[شرح])+4,FIND("به نرخ",Table1[شرح])-FIND("سهم",Table1[شرح])-5),"")</f>
        <v>فرابورس ایران(فرابورس1)</v>
      </c>
      <c r="K2314" s="10" t="str">
        <f>CHOOSE(MID(Table1[تاریخ],6,2),"فروردین","اردیبهشت","خرداد","تیر","مرداد","شهریور","مهر","آبان","آذر","دی","بهمن","اسفند")</f>
        <v>اردیبهشت</v>
      </c>
      <c r="L2314" s="10" t="str">
        <f>LEFT(Table1[[#All],[تاریخ]],4)</f>
        <v>1399</v>
      </c>
      <c r="M2314" s="13" t="str">
        <f>Table1[سال]&amp;"-"&amp;Table1[ماه]</f>
        <v>1399-اردیبهشت</v>
      </c>
      <c r="N2314" s="9"/>
    </row>
    <row r="2315" spans="1:14" ht="15.75" x14ac:dyDescent="0.25">
      <c r="A2315" s="17" t="str">
        <f>IF(AND(C2315&gt;='گزارش روزانه'!$F$2,C2315&lt;='گزارش روزانه'!$F$4,J2315='گزارش روزانه'!$D$6),MAX($A$1:A2314)+1,"")</f>
        <v/>
      </c>
      <c r="B2315" s="10">
        <v>2314</v>
      </c>
      <c r="C2315" s="10" t="s">
        <v>472</v>
      </c>
      <c r="D2315" s="10" t="s">
        <v>481</v>
      </c>
      <c r="E2315" s="11">
        <v>272772084</v>
      </c>
      <c r="F2315" s="11">
        <v>0</v>
      </c>
      <c r="G2315" s="11">
        <v>8190416993</v>
      </c>
      <c r="H23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15" s="10">
        <f>VALUE(IFERROR(MID(Table1[شرح],11,FIND("سهم",Table1[شرح])-11),0))</f>
        <v>2220</v>
      </c>
      <c r="J2315" s="10" t="str">
        <f>IFERROR(MID(Table1[شرح],FIND("سهم",Table1[شرح])+4,FIND("به نرخ",Table1[شرح])-FIND("سهم",Table1[شرح])-5),"")</f>
        <v>فرابورس ایران(فرابورس1)</v>
      </c>
      <c r="K2315" s="10" t="str">
        <f>CHOOSE(MID(Table1[تاریخ],6,2),"فروردین","اردیبهشت","خرداد","تیر","مرداد","شهریور","مهر","آبان","آذر","دی","بهمن","اسفند")</f>
        <v>اردیبهشت</v>
      </c>
      <c r="L2315" s="10" t="str">
        <f>LEFT(Table1[[#All],[تاریخ]],4)</f>
        <v>1399</v>
      </c>
      <c r="M2315" s="13" t="str">
        <f>Table1[سال]&amp;"-"&amp;Table1[ماه]</f>
        <v>1399-اردیبهشت</v>
      </c>
      <c r="N2315" s="9"/>
    </row>
    <row r="2316" spans="1:14" ht="15.75" x14ac:dyDescent="0.25">
      <c r="A2316" s="17" t="str">
        <f>IF(AND(C2316&gt;='گزارش روزانه'!$F$2,C2316&lt;='گزارش روزانه'!$F$4,J2316='گزارش روزانه'!$D$6),MAX($A$1:A2315)+1,"")</f>
        <v/>
      </c>
      <c r="B2316" s="10">
        <v>2315</v>
      </c>
      <c r="C2316" s="10" t="s">
        <v>472</v>
      </c>
      <c r="D2316" s="10" t="s">
        <v>482</v>
      </c>
      <c r="E2316" s="11">
        <v>0</v>
      </c>
      <c r="F2316" s="11">
        <v>1859184502</v>
      </c>
      <c r="G2316" s="11">
        <v>8463189077</v>
      </c>
      <c r="H23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16" s="10">
        <f>VALUE(IFERROR(MID(Table1[شرح],11,FIND("سهم",Table1[شرح])-11),0))</f>
        <v>20861</v>
      </c>
      <c r="J2316" s="10" t="str">
        <f>IFERROR(MID(Table1[شرح],FIND("سهم",Table1[شرح])+4,FIND("به نرخ",Table1[شرح])-FIND("سهم",Table1[شرح])-5),"")</f>
        <v>کلر پارس(کلر1)</v>
      </c>
      <c r="K2316" s="10" t="str">
        <f>CHOOSE(MID(Table1[تاریخ],6,2),"فروردین","اردیبهشت","خرداد","تیر","مرداد","شهریور","مهر","آبان","آذر","دی","بهمن","اسفند")</f>
        <v>اردیبهشت</v>
      </c>
      <c r="L2316" s="10" t="str">
        <f>LEFT(Table1[[#All],[تاریخ]],4)</f>
        <v>1399</v>
      </c>
      <c r="M2316" s="13" t="str">
        <f>Table1[سال]&amp;"-"&amp;Table1[ماه]</f>
        <v>1399-اردیبهشت</v>
      </c>
      <c r="N2316" s="9"/>
    </row>
    <row r="2317" spans="1:14" ht="15.75" x14ac:dyDescent="0.25">
      <c r="A2317" s="17" t="str">
        <f>IF(AND(C2317&gt;='گزارش روزانه'!$F$2,C2317&lt;='گزارش روزانه'!$F$4,J2317='گزارش روزانه'!$D$6),MAX($A$1:A2316)+1,"")</f>
        <v/>
      </c>
      <c r="B2317" s="10">
        <v>2316</v>
      </c>
      <c r="C2317" s="10" t="s">
        <v>472</v>
      </c>
      <c r="D2317" s="10" t="s">
        <v>483</v>
      </c>
      <c r="E2317" s="11">
        <v>0</v>
      </c>
      <c r="F2317" s="11">
        <v>121294378</v>
      </c>
      <c r="G2317" s="11">
        <v>6604004575</v>
      </c>
      <c r="H23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17" s="10">
        <f>VALUE(IFERROR(MID(Table1[شرح],11,FIND("سهم",Table1[شرح])-11),0))</f>
        <v>1361</v>
      </c>
      <c r="J2317" s="10" t="str">
        <f>IFERROR(MID(Table1[شرح],FIND("سهم",Table1[شرح])+4,FIND("به نرخ",Table1[شرح])-FIND("سهم",Table1[شرح])-5),"")</f>
        <v>کلر پارس(کلر1)</v>
      </c>
      <c r="K2317" s="10" t="str">
        <f>CHOOSE(MID(Table1[تاریخ],6,2),"فروردین","اردیبهشت","خرداد","تیر","مرداد","شهریور","مهر","آبان","آذر","دی","بهمن","اسفند")</f>
        <v>اردیبهشت</v>
      </c>
      <c r="L2317" s="10" t="str">
        <f>LEFT(Table1[[#All],[تاریخ]],4)</f>
        <v>1399</v>
      </c>
      <c r="M2317" s="13" t="str">
        <f>Table1[سال]&amp;"-"&amp;Table1[ماه]</f>
        <v>1399-اردیبهشت</v>
      </c>
      <c r="N2317" s="9"/>
    </row>
    <row r="2318" spans="1:14" ht="15.75" x14ac:dyDescent="0.25">
      <c r="A2318" s="17" t="str">
        <f>IF(AND(C2318&gt;='گزارش روزانه'!$F$2,C2318&lt;='گزارش روزانه'!$F$4,J2318='گزارش روزانه'!$D$6),MAX($A$1:A2317)+1,"")</f>
        <v/>
      </c>
      <c r="B2318" s="10">
        <v>2317</v>
      </c>
      <c r="C2318" s="10" t="s">
        <v>472</v>
      </c>
      <c r="D2318" s="10" t="s">
        <v>484</v>
      </c>
      <c r="E2318" s="11">
        <v>0</v>
      </c>
      <c r="F2318" s="11">
        <v>56936625</v>
      </c>
      <c r="G2318" s="11">
        <v>6482710197</v>
      </c>
      <c r="H23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18" s="10">
        <f>VALUE(IFERROR(MID(Table1[شرح],11,FIND("سهم",Table1[شرح])-11),0))</f>
        <v>639</v>
      </c>
      <c r="J2318" s="10" t="str">
        <f>IFERROR(MID(Table1[شرح],FIND("سهم",Table1[شرح])+4,FIND("به نرخ",Table1[شرح])-FIND("سهم",Table1[شرح])-5),"")</f>
        <v>کلر پارس(کلر1)</v>
      </c>
      <c r="K2318" s="10" t="str">
        <f>CHOOSE(MID(Table1[تاریخ],6,2),"فروردین","اردیبهشت","خرداد","تیر","مرداد","شهریور","مهر","آبان","آذر","دی","بهمن","اسفند")</f>
        <v>اردیبهشت</v>
      </c>
      <c r="L2318" s="10" t="str">
        <f>LEFT(Table1[[#All],[تاریخ]],4)</f>
        <v>1399</v>
      </c>
      <c r="M2318" s="13" t="str">
        <f>Table1[سال]&amp;"-"&amp;Table1[ماه]</f>
        <v>1399-اردیبهشت</v>
      </c>
      <c r="N2318" s="9"/>
    </row>
    <row r="2319" spans="1:14" ht="15.75" x14ac:dyDescent="0.25">
      <c r="A2319" s="17" t="str">
        <f>IF(AND(C2319&gt;='گزارش روزانه'!$F$2,C2319&lt;='گزارش روزانه'!$F$4,J2319='گزارش روزانه'!$D$6),MAX($A$1:A2318)+1,"")</f>
        <v/>
      </c>
      <c r="B2319" s="10">
        <v>2318</v>
      </c>
      <c r="C2319" s="10" t="s">
        <v>472</v>
      </c>
      <c r="D2319" s="10" t="s">
        <v>485</v>
      </c>
      <c r="E2319" s="11">
        <v>0</v>
      </c>
      <c r="F2319" s="11">
        <v>46114162</v>
      </c>
      <c r="G2319" s="11">
        <v>6425773572</v>
      </c>
      <c r="H23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19" s="10">
        <f>VALUE(IFERROR(MID(Table1[شرح],11,FIND("سهم",Table1[شرح])-11),0))</f>
        <v>518</v>
      </c>
      <c r="J2319" s="10" t="str">
        <f>IFERROR(MID(Table1[شرح],FIND("سهم",Table1[شرح])+4,FIND("به نرخ",Table1[شرح])-FIND("سهم",Table1[شرح])-5),"")</f>
        <v>کلر پارس(کلر1)</v>
      </c>
      <c r="K2319" s="10" t="str">
        <f>CHOOSE(MID(Table1[تاریخ],6,2),"فروردین","اردیبهشت","خرداد","تیر","مرداد","شهریور","مهر","آبان","آذر","دی","بهمن","اسفند")</f>
        <v>اردیبهشت</v>
      </c>
      <c r="L2319" s="10" t="str">
        <f>LEFT(Table1[[#All],[تاریخ]],4)</f>
        <v>1399</v>
      </c>
      <c r="M2319" s="13" t="str">
        <f>Table1[سال]&amp;"-"&amp;Table1[ماه]</f>
        <v>1399-اردیبهشت</v>
      </c>
      <c r="N2319" s="9"/>
    </row>
    <row r="2320" spans="1:14" ht="15.75" x14ac:dyDescent="0.25">
      <c r="A2320" s="17" t="str">
        <f>IF(AND(C2320&gt;='گزارش روزانه'!$F$2,C2320&lt;='گزارش روزانه'!$F$4,J2320='گزارش روزانه'!$D$6),MAX($A$1:A2319)+1,"")</f>
        <v/>
      </c>
      <c r="B2320" s="10">
        <v>2319</v>
      </c>
      <c r="C2320" s="10" t="s">
        <v>472</v>
      </c>
      <c r="D2320" s="10" t="s">
        <v>486</v>
      </c>
      <c r="E2320" s="11">
        <v>0</v>
      </c>
      <c r="F2320" s="11">
        <v>130612005</v>
      </c>
      <c r="G2320" s="11">
        <v>6379659410</v>
      </c>
      <c r="H23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0" s="10">
        <f>VALUE(IFERROR(MID(Table1[شرح],11,FIND("سهم",Table1[شرح])-11),0))</f>
        <v>1482</v>
      </c>
      <c r="J2320" s="10" t="str">
        <f>IFERROR(MID(Table1[شرح],FIND("سهم",Table1[شرح])+4,FIND("به نرخ",Table1[شرح])-FIND("سهم",Table1[شرح])-5),"")</f>
        <v>کلر پارس(کلر1)</v>
      </c>
      <c r="K2320" s="10" t="str">
        <f>CHOOSE(MID(Table1[تاریخ],6,2),"فروردین","اردیبهشت","خرداد","تیر","مرداد","شهریور","مهر","آبان","آذر","دی","بهمن","اسفند")</f>
        <v>اردیبهشت</v>
      </c>
      <c r="L2320" s="10" t="str">
        <f>LEFT(Table1[[#All],[تاریخ]],4)</f>
        <v>1399</v>
      </c>
      <c r="M2320" s="13" t="str">
        <f>Table1[سال]&amp;"-"&amp;Table1[ماه]</f>
        <v>1399-اردیبهشت</v>
      </c>
      <c r="N2320" s="9"/>
    </row>
    <row r="2321" spans="1:14" ht="15.75" x14ac:dyDescent="0.25">
      <c r="A2321" s="17" t="str">
        <f>IF(AND(C2321&gt;='گزارش روزانه'!$F$2,C2321&lt;='گزارش روزانه'!$F$4,J2321='گزارش روزانه'!$D$6),MAX($A$1:A2320)+1,"")</f>
        <v/>
      </c>
      <c r="B2321" s="10">
        <v>2320</v>
      </c>
      <c r="C2321" s="10" t="s">
        <v>472</v>
      </c>
      <c r="D2321" s="10" t="s">
        <v>487</v>
      </c>
      <c r="E2321" s="11">
        <v>0</v>
      </c>
      <c r="F2321" s="11">
        <v>118853578</v>
      </c>
      <c r="G2321" s="11">
        <v>6249047405</v>
      </c>
      <c r="H23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1" s="10">
        <f>VALUE(IFERROR(MID(Table1[شرح],11,FIND("سهم",Table1[شرح])-11),0))</f>
        <v>1378</v>
      </c>
      <c r="J2321" s="10" t="str">
        <f>IFERROR(MID(Table1[شرح],FIND("سهم",Table1[شرح])+4,FIND("به نرخ",Table1[شرح])-FIND("سهم",Table1[شرح])-5),"")</f>
        <v>کلر پارس(کلر1)</v>
      </c>
      <c r="K2321" s="10" t="str">
        <f>CHOOSE(MID(Table1[تاریخ],6,2),"فروردین","اردیبهشت","خرداد","تیر","مرداد","شهریور","مهر","آبان","آذر","دی","بهمن","اسفند")</f>
        <v>اردیبهشت</v>
      </c>
      <c r="L2321" s="10" t="str">
        <f>LEFT(Table1[[#All],[تاریخ]],4)</f>
        <v>1399</v>
      </c>
      <c r="M2321" s="13" t="str">
        <f>Table1[سال]&amp;"-"&amp;Table1[ماه]</f>
        <v>1399-اردیبهشت</v>
      </c>
      <c r="N2321" s="9"/>
    </row>
    <row r="2322" spans="1:14" ht="15.75" x14ac:dyDescent="0.25">
      <c r="A2322" s="17" t="str">
        <f>IF(AND(C2322&gt;='گزارش روزانه'!$F$2,C2322&lt;='گزارش روزانه'!$F$4,J2322='گزارش روزانه'!$D$6),MAX($A$1:A2321)+1,"")</f>
        <v/>
      </c>
      <c r="B2322" s="10">
        <v>2321</v>
      </c>
      <c r="C2322" s="10" t="s">
        <v>472</v>
      </c>
      <c r="D2322" s="10" t="s">
        <v>488</v>
      </c>
      <c r="E2322" s="11">
        <v>0</v>
      </c>
      <c r="F2322" s="11">
        <v>38251384</v>
      </c>
      <c r="G2322" s="11">
        <v>6130193827</v>
      </c>
      <c r="H23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2" s="10">
        <f>VALUE(IFERROR(MID(Table1[شرح],11,FIND("سهم",Table1[شرح])-11),0))</f>
        <v>444</v>
      </c>
      <c r="J2322" s="10" t="str">
        <f>IFERROR(MID(Table1[شرح],FIND("سهم",Table1[شرح])+4,FIND("به نرخ",Table1[شرح])-FIND("سهم",Table1[شرح])-5),"")</f>
        <v>کلر پارس(کلر1)</v>
      </c>
      <c r="K2322" s="10" t="str">
        <f>CHOOSE(MID(Table1[تاریخ],6,2),"فروردین","اردیبهشت","خرداد","تیر","مرداد","شهریور","مهر","آبان","آذر","دی","بهمن","اسفند")</f>
        <v>اردیبهشت</v>
      </c>
      <c r="L2322" s="10" t="str">
        <f>LEFT(Table1[[#All],[تاریخ]],4)</f>
        <v>1399</v>
      </c>
      <c r="M2322" s="13" t="str">
        <f>Table1[سال]&amp;"-"&amp;Table1[ماه]</f>
        <v>1399-اردیبهشت</v>
      </c>
      <c r="N2322" s="9"/>
    </row>
    <row r="2323" spans="1:14" ht="15.75" x14ac:dyDescent="0.25">
      <c r="A2323" s="17" t="str">
        <f>IF(AND(C2323&gt;='گزارش روزانه'!$F$2,C2323&lt;='گزارش روزانه'!$F$4,J2323='گزارش روزانه'!$D$6),MAX($A$1:A2322)+1,"")</f>
        <v/>
      </c>
      <c r="B2323" s="10">
        <v>2322</v>
      </c>
      <c r="C2323" s="10" t="s">
        <v>472</v>
      </c>
      <c r="D2323" s="10" t="s">
        <v>489</v>
      </c>
      <c r="E2323" s="11">
        <v>0</v>
      </c>
      <c r="F2323" s="11">
        <v>265689029</v>
      </c>
      <c r="G2323" s="11">
        <v>6091942443</v>
      </c>
      <c r="H23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3" s="10">
        <f>VALUE(IFERROR(MID(Table1[شرح],11,FIND("سهم",Table1[شرح])-11),0))</f>
        <v>3100</v>
      </c>
      <c r="J2323" s="10" t="str">
        <f>IFERROR(MID(Table1[شرح],FIND("سهم",Table1[شرح])+4,FIND("به نرخ",Table1[شرح])-FIND("سهم",Table1[شرح])-5),"")</f>
        <v>کلر پارس(کلر1)</v>
      </c>
      <c r="K2323" s="10" t="str">
        <f>CHOOSE(MID(Table1[تاریخ],6,2),"فروردین","اردیبهشت","خرداد","تیر","مرداد","شهریور","مهر","آبان","آذر","دی","بهمن","اسفند")</f>
        <v>اردیبهشت</v>
      </c>
      <c r="L2323" s="10" t="str">
        <f>LEFT(Table1[[#All],[تاریخ]],4)</f>
        <v>1399</v>
      </c>
      <c r="M2323" s="13" t="str">
        <f>Table1[سال]&amp;"-"&amp;Table1[ماه]</f>
        <v>1399-اردیبهشت</v>
      </c>
      <c r="N2323" s="9"/>
    </row>
    <row r="2324" spans="1:14" ht="15.75" x14ac:dyDescent="0.25">
      <c r="A2324" s="17" t="str">
        <f>IF(AND(C2324&gt;='گزارش روزانه'!$F$2,C2324&lt;='گزارش روزانه'!$F$4,J2324='گزارش روزانه'!$D$6),MAX($A$1:A2323)+1,"")</f>
        <v/>
      </c>
      <c r="B2324" s="10">
        <v>2323</v>
      </c>
      <c r="C2324" s="10" t="s">
        <v>472</v>
      </c>
      <c r="D2324" s="10" t="s">
        <v>490</v>
      </c>
      <c r="E2324" s="11">
        <v>0</v>
      </c>
      <c r="F2324" s="11">
        <v>20816969</v>
      </c>
      <c r="G2324" s="11">
        <v>5826253414</v>
      </c>
      <c r="H23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4" s="10">
        <f>VALUE(IFERROR(MID(Table1[شرح],11,FIND("سهم",Table1[شرح])-11),0))</f>
        <v>243</v>
      </c>
      <c r="J2324" s="10" t="str">
        <f>IFERROR(MID(Table1[شرح],FIND("سهم",Table1[شرح])+4,FIND("به نرخ",Table1[شرح])-FIND("سهم",Table1[شرح])-5),"")</f>
        <v>کلر پارس(کلر1)</v>
      </c>
      <c r="K2324" s="10" t="str">
        <f>CHOOSE(MID(Table1[تاریخ],6,2),"فروردین","اردیبهشت","خرداد","تیر","مرداد","شهریور","مهر","آبان","آذر","دی","بهمن","اسفند")</f>
        <v>اردیبهشت</v>
      </c>
      <c r="L2324" s="10" t="str">
        <f>LEFT(Table1[[#All],[تاریخ]],4)</f>
        <v>1399</v>
      </c>
      <c r="M2324" s="13" t="str">
        <f>Table1[سال]&amp;"-"&amp;Table1[ماه]</f>
        <v>1399-اردیبهشت</v>
      </c>
      <c r="N2324" s="9"/>
    </row>
    <row r="2325" spans="1:14" ht="15.75" x14ac:dyDescent="0.25">
      <c r="A2325" s="17" t="str">
        <f>IF(AND(C2325&gt;='گزارش روزانه'!$F$2,C2325&lt;='گزارش روزانه'!$F$4,J2325='گزارش روزانه'!$D$6),MAX($A$1:A2324)+1,"")</f>
        <v/>
      </c>
      <c r="B2325" s="10">
        <v>2324</v>
      </c>
      <c r="C2325" s="10" t="s">
        <v>472</v>
      </c>
      <c r="D2325" s="10" t="s">
        <v>491</v>
      </c>
      <c r="E2325" s="11">
        <v>0</v>
      </c>
      <c r="F2325" s="11">
        <v>108271240</v>
      </c>
      <c r="G2325" s="11">
        <v>5805436445</v>
      </c>
      <c r="H23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5" s="10">
        <f>VALUE(IFERROR(MID(Table1[شرح],11,FIND("سهم",Table1[شرح])-11),0))</f>
        <v>1264</v>
      </c>
      <c r="J2325" s="10" t="str">
        <f>IFERROR(MID(Table1[شرح],FIND("سهم",Table1[شرح])+4,FIND("به نرخ",Table1[شرح])-FIND("سهم",Table1[شرح])-5),"")</f>
        <v>کلر پارس(کلر1)</v>
      </c>
      <c r="K2325" s="10" t="str">
        <f>CHOOSE(MID(Table1[تاریخ],6,2),"فروردین","اردیبهشت","خرداد","تیر","مرداد","شهریور","مهر","آبان","آذر","دی","بهمن","اسفند")</f>
        <v>اردیبهشت</v>
      </c>
      <c r="L2325" s="10" t="str">
        <f>LEFT(Table1[[#All],[تاریخ]],4)</f>
        <v>1399</v>
      </c>
      <c r="M2325" s="13" t="str">
        <f>Table1[سال]&amp;"-"&amp;Table1[ماه]</f>
        <v>1399-اردیبهشت</v>
      </c>
      <c r="N2325" s="9"/>
    </row>
    <row r="2326" spans="1:14" ht="15.75" x14ac:dyDescent="0.25">
      <c r="A2326" s="17" t="str">
        <f>IF(AND(C2326&gt;='گزارش روزانه'!$F$2,C2326&lt;='گزارش روزانه'!$F$4,J2326='گزارش روزانه'!$D$6),MAX($A$1:A2325)+1,"")</f>
        <v/>
      </c>
      <c r="B2326" s="10">
        <v>2325</v>
      </c>
      <c r="C2326" s="10" t="s">
        <v>472</v>
      </c>
      <c r="D2326" s="10" t="s">
        <v>492</v>
      </c>
      <c r="E2326" s="11">
        <v>0</v>
      </c>
      <c r="F2326" s="11">
        <v>229474125</v>
      </c>
      <c r="G2326" s="11">
        <v>5697165205</v>
      </c>
      <c r="H23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6" s="10">
        <f>VALUE(IFERROR(MID(Table1[شرح],11,FIND("سهم",Table1[شرح])-11),0))</f>
        <v>2679</v>
      </c>
      <c r="J2326" s="10" t="str">
        <f>IFERROR(MID(Table1[شرح],FIND("سهم",Table1[شرح])+4,FIND("به نرخ",Table1[شرح])-FIND("سهم",Table1[شرح])-5),"")</f>
        <v>کلر پارس(کلر1)</v>
      </c>
      <c r="K2326" s="10" t="str">
        <f>CHOOSE(MID(Table1[تاریخ],6,2),"فروردین","اردیبهشت","خرداد","تیر","مرداد","شهریور","مهر","آبان","آذر","دی","بهمن","اسفند")</f>
        <v>اردیبهشت</v>
      </c>
      <c r="L2326" s="10" t="str">
        <f>LEFT(Table1[[#All],[تاریخ]],4)</f>
        <v>1399</v>
      </c>
      <c r="M2326" s="13" t="str">
        <f>Table1[سال]&amp;"-"&amp;Table1[ماه]</f>
        <v>1399-اردیبهشت</v>
      </c>
      <c r="N2326" s="9"/>
    </row>
    <row r="2327" spans="1:14" ht="15.75" x14ac:dyDescent="0.25">
      <c r="A2327" s="17" t="str">
        <f>IF(AND(C2327&gt;='گزارش روزانه'!$F$2,C2327&lt;='گزارش روزانه'!$F$4,J2327='گزارش روزانه'!$D$6),MAX($A$1:A2326)+1,"")</f>
        <v/>
      </c>
      <c r="B2327" s="10">
        <v>2326</v>
      </c>
      <c r="C2327" s="10" t="s">
        <v>472</v>
      </c>
      <c r="D2327" s="10" t="s">
        <v>493</v>
      </c>
      <c r="E2327" s="11">
        <v>0</v>
      </c>
      <c r="F2327" s="11">
        <v>456963175</v>
      </c>
      <c r="G2327" s="11">
        <v>5467691080</v>
      </c>
      <c r="H23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7" s="10">
        <f>VALUE(IFERROR(MID(Table1[شرح],11,FIND("سهم",Table1[شرح])-11),0))</f>
        <v>5341</v>
      </c>
      <c r="J2327" s="10" t="str">
        <f>IFERROR(MID(Table1[شرح],FIND("سهم",Table1[شرح])+4,FIND("به نرخ",Table1[شرح])-FIND("سهم",Table1[شرح])-5),"")</f>
        <v>کلر پارس(کلر1)</v>
      </c>
      <c r="K2327" s="10" t="str">
        <f>CHOOSE(MID(Table1[تاریخ],6,2),"فروردین","اردیبهشت","خرداد","تیر","مرداد","شهریور","مهر","آبان","آذر","دی","بهمن","اسفند")</f>
        <v>اردیبهشت</v>
      </c>
      <c r="L2327" s="10" t="str">
        <f>LEFT(Table1[[#All],[تاریخ]],4)</f>
        <v>1399</v>
      </c>
      <c r="M2327" s="13" t="str">
        <f>Table1[سال]&amp;"-"&amp;Table1[ماه]</f>
        <v>1399-اردیبهشت</v>
      </c>
      <c r="N2327" s="9"/>
    </row>
    <row r="2328" spans="1:14" ht="15.75" x14ac:dyDescent="0.25">
      <c r="A2328" s="17" t="str">
        <f>IF(AND(C2328&gt;='گزارش روزانه'!$F$2,C2328&lt;='گزارش روزانه'!$F$4,J2328='گزارش روزانه'!$D$6),MAX($A$1:A2327)+1,"")</f>
        <v/>
      </c>
      <c r="B2328" s="10">
        <v>2327</v>
      </c>
      <c r="C2328" s="10" t="s">
        <v>472</v>
      </c>
      <c r="D2328" s="10" t="s">
        <v>494</v>
      </c>
      <c r="E2328" s="11">
        <v>0</v>
      </c>
      <c r="F2328" s="11">
        <v>13001753</v>
      </c>
      <c r="G2328" s="11">
        <v>5010727905</v>
      </c>
      <c r="H23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8" s="10">
        <f>VALUE(IFERROR(MID(Table1[شرح],11,FIND("سهم",Table1[شرح])-11),0))</f>
        <v>152</v>
      </c>
      <c r="J2328" s="10" t="str">
        <f>IFERROR(MID(Table1[شرح],FIND("سهم",Table1[شرح])+4,FIND("به نرخ",Table1[شرح])-FIND("سهم",Table1[شرح])-5),"")</f>
        <v>کلر پارس(کلر1)</v>
      </c>
      <c r="K2328" s="10" t="str">
        <f>CHOOSE(MID(Table1[تاریخ],6,2),"فروردین","اردیبهشت","خرداد","تیر","مرداد","شهریور","مهر","آبان","آذر","دی","بهمن","اسفند")</f>
        <v>اردیبهشت</v>
      </c>
      <c r="L2328" s="10" t="str">
        <f>LEFT(Table1[[#All],[تاریخ]],4)</f>
        <v>1399</v>
      </c>
      <c r="M2328" s="13" t="str">
        <f>Table1[سال]&amp;"-"&amp;Table1[ماه]</f>
        <v>1399-اردیبهشت</v>
      </c>
      <c r="N2328" s="9"/>
    </row>
    <row r="2329" spans="1:14" ht="15.75" x14ac:dyDescent="0.25">
      <c r="A2329" s="17" t="str">
        <f>IF(AND(C2329&gt;='گزارش روزانه'!$F$2,C2329&lt;='گزارش روزانه'!$F$4,J2329='گزارش روزانه'!$D$6),MAX($A$1:A2328)+1,"")</f>
        <v/>
      </c>
      <c r="B2329" s="10">
        <v>2328</v>
      </c>
      <c r="C2329" s="10" t="s">
        <v>472</v>
      </c>
      <c r="D2329" s="10" t="s">
        <v>495</v>
      </c>
      <c r="E2329" s="11">
        <v>0</v>
      </c>
      <c r="F2329" s="11">
        <v>176234225</v>
      </c>
      <c r="G2329" s="11">
        <v>4997726152</v>
      </c>
      <c r="H23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29" s="10">
        <f>VALUE(IFERROR(MID(Table1[شرح],11,FIND("سهم",Table1[شرح])-11),0))</f>
        <v>2061</v>
      </c>
      <c r="J2329" s="10" t="str">
        <f>IFERROR(MID(Table1[شرح],FIND("سهم",Table1[شرح])+4,FIND("به نرخ",Table1[شرح])-FIND("سهم",Table1[شرح])-5),"")</f>
        <v>کلر پارس(کلر1)</v>
      </c>
      <c r="K2329" s="10" t="str">
        <f>CHOOSE(MID(Table1[تاریخ],6,2),"فروردین","اردیبهشت","خرداد","تیر","مرداد","شهریور","مهر","آبان","آذر","دی","بهمن","اسفند")</f>
        <v>اردیبهشت</v>
      </c>
      <c r="L2329" s="10" t="str">
        <f>LEFT(Table1[[#All],[تاریخ]],4)</f>
        <v>1399</v>
      </c>
      <c r="M2329" s="13" t="str">
        <f>Table1[سال]&amp;"-"&amp;Table1[ماه]</f>
        <v>1399-اردیبهشت</v>
      </c>
      <c r="N2329" s="9"/>
    </row>
    <row r="2330" spans="1:14" ht="15.75" x14ac:dyDescent="0.25">
      <c r="A2330" s="17" t="str">
        <f>IF(AND(C2330&gt;='گزارش روزانه'!$F$2,C2330&lt;='گزارش روزانه'!$F$4,J2330='گزارش روزانه'!$D$6),MAX($A$1:A2329)+1,"")</f>
        <v/>
      </c>
      <c r="B2330" s="10">
        <v>2329</v>
      </c>
      <c r="C2330" s="10" t="s">
        <v>472</v>
      </c>
      <c r="D2330" s="10" t="s">
        <v>496</v>
      </c>
      <c r="E2330" s="11">
        <v>0</v>
      </c>
      <c r="F2330" s="11">
        <v>2704962878</v>
      </c>
      <c r="G2330" s="11">
        <v>4821491927</v>
      </c>
      <c r="H23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30" s="10">
        <f>VALUE(IFERROR(MID(Table1[شرح],11,FIND("سهم",Table1[شرح])-11),0))</f>
        <v>31634</v>
      </c>
      <c r="J2330" s="10" t="str">
        <f>IFERROR(MID(Table1[شرح],FIND("سهم",Table1[شرح])+4,FIND("به نرخ",Table1[شرح])-FIND("سهم",Table1[شرح])-5),"")</f>
        <v>کلر پارس(کلر1)</v>
      </c>
      <c r="K2330" s="10" t="str">
        <f>CHOOSE(MID(Table1[تاریخ],6,2),"فروردین","اردیبهشت","خرداد","تیر","مرداد","شهریور","مهر","آبان","آذر","دی","بهمن","اسفند")</f>
        <v>اردیبهشت</v>
      </c>
      <c r="L2330" s="10" t="str">
        <f>LEFT(Table1[[#All],[تاریخ]],4)</f>
        <v>1399</v>
      </c>
      <c r="M2330" s="13" t="str">
        <f>Table1[سال]&amp;"-"&amp;Table1[ماه]</f>
        <v>1399-اردیبهشت</v>
      </c>
      <c r="N2330" s="9"/>
    </row>
    <row r="2331" spans="1:14" ht="15.75" x14ac:dyDescent="0.25">
      <c r="A2331" s="17" t="str">
        <f>IF(AND(C2331&gt;='گزارش روزانه'!$F$2,C2331&lt;='گزارش روزانه'!$F$4,J2331='گزارش روزانه'!$D$6),MAX($A$1:A2330)+1,"")</f>
        <v/>
      </c>
      <c r="B2331" s="10">
        <v>2330</v>
      </c>
      <c r="C2331" s="10" t="s">
        <v>472</v>
      </c>
      <c r="D2331" s="10" t="s">
        <v>497</v>
      </c>
      <c r="E2331" s="11">
        <v>0</v>
      </c>
      <c r="F2331" s="11">
        <v>621113827</v>
      </c>
      <c r="G2331" s="11">
        <v>2116529049</v>
      </c>
      <c r="H23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31" s="10">
        <f>VALUE(IFERROR(MID(Table1[شرح],11,FIND("سهم",Table1[شرح])-11),0))</f>
        <v>7267</v>
      </c>
      <c r="J2331" s="10" t="str">
        <f>IFERROR(MID(Table1[شرح],FIND("سهم",Table1[شرح])+4,FIND("به نرخ",Table1[شرح])-FIND("سهم",Table1[شرح])-5),"")</f>
        <v>کلر پارس(کلر1)</v>
      </c>
      <c r="K2331" s="10" t="str">
        <f>CHOOSE(MID(Table1[تاریخ],6,2),"فروردین","اردیبهشت","خرداد","تیر","مرداد","شهریور","مهر","آبان","آذر","دی","بهمن","اسفند")</f>
        <v>اردیبهشت</v>
      </c>
      <c r="L2331" s="10" t="str">
        <f>LEFT(Table1[[#All],[تاریخ]],4)</f>
        <v>1399</v>
      </c>
      <c r="M2331" s="13" t="str">
        <f>Table1[سال]&amp;"-"&amp;Table1[ماه]</f>
        <v>1399-اردیبهشت</v>
      </c>
      <c r="N2331" s="9"/>
    </row>
    <row r="2332" spans="1:14" ht="15.75" x14ac:dyDescent="0.25">
      <c r="A2332" s="17" t="str">
        <f>IF(AND(C2332&gt;='گزارش روزانه'!$F$2,C2332&lt;='گزارش روزانه'!$F$4,J2332='گزارش روزانه'!$D$6),MAX($A$1:A2331)+1,"")</f>
        <v/>
      </c>
      <c r="B2332" s="10">
        <v>2331</v>
      </c>
      <c r="C2332" s="10" t="s">
        <v>472</v>
      </c>
      <c r="D2332" s="10" t="s">
        <v>498</v>
      </c>
      <c r="E2332" s="11">
        <v>0</v>
      </c>
      <c r="F2332" s="11">
        <v>91987700</v>
      </c>
      <c r="G2332" s="11">
        <v>1495415222</v>
      </c>
      <c r="H23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32" s="10">
        <f>VALUE(IFERROR(MID(Table1[شرح],11,FIND("سهم",Table1[شرح])-11),0))</f>
        <v>1077</v>
      </c>
      <c r="J2332" s="10" t="str">
        <f>IFERROR(MID(Table1[شرح],FIND("سهم",Table1[شرح])+4,FIND("به نرخ",Table1[شرح])-FIND("سهم",Table1[شرح])-5),"")</f>
        <v>کلر پارس(کلر1)</v>
      </c>
      <c r="K2332" s="10" t="str">
        <f>CHOOSE(MID(Table1[تاریخ],6,2),"فروردین","اردیبهشت","خرداد","تیر","مرداد","شهریور","مهر","آبان","آذر","دی","بهمن","اسفند")</f>
        <v>اردیبهشت</v>
      </c>
      <c r="L2332" s="10" t="str">
        <f>LEFT(Table1[[#All],[تاریخ]],4)</f>
        <v>1399</v>
      </c>
      <c r="M2332" s="13" t="str">
        <f>Table1[سال]&amp;"-"&amp;Table1[ماه]</f>
        <v>1399-اردیبهشت</v>
      </c>
      <c r="N2332" s="9"/>
    </row>
    <row r="2333" spans="1:14" ht="15.75" x14ac:dyDescent="0.25">
      <c r="A2333" s="17" t="str">
        <f>IF(AND(C2333&gt;='گزارش روزانه'!$F$2,C2333&lt;='گزارش روزانه'!$F$4,J2333='گزارش روزانه'!$D$6),MAX($A$1:A2332)+1,"")</f>
        <v/>
      </c>
      <c r="B2333" s="10">
        <v>2332</v>
      </c>
      <c r="C2333" s="10" t="s">
        <v>472</v>
      </c>
      <c r="D2333" s="10" t="s">
        <v>499</v>
      </c>
      <c r="E2333" s="11">
        <v>0</v>
      </c>
      <c r="F2333" s="11">
        <v>1402689319</v>
      </c>
      <c r="G2333" s="11">
        <v>1403427522</v>
      </c>
      <c r="H23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33" s="10">
        <f>VALUE(IFERROR(MID(Table1[شرح],11,FIND("سهم",Table1[شرح])-11),0))</f>
        <v>16423</v>
      </c>
      <c r="J2333" s="10" t="str">
        <f>IFERROR(MID(Table1[شرح],FIND("سهم",Table1[شرح])+4,FIND("به نرخ",Table1[شرح])-FIND("سهم",Table1[شرح])-5),"")</f>
        <v>کلر پارس(کلر1)</v>
      </c>
      <c r="K2333" s="10" t="str">
        <f>CHOOSE(MID(Table1[تاریخ],6,2),"فروردین","اردیبهشت","خرداد","تیر","مرداد","شهریور","مهر","آبان","آذر","دی","بهمن","اسفند")</f>
        <v>اردیبهشت</v>
      </c>
      <c r="L2333" s="10" t="str">
        <f>LEFT(Table1[[#All],[تاریخ]],4)</f>
        <v>1399</v>
      </c>
      <c r="M2333" s="13" t="str">
        <f>Table1[سال]&amp;"-"&amp;Table1[ماه]</f>
        <v>1399-اردیبهشت</v>
      </c>
      <c r="N2333" s="9"/>
    </row>
    <row r="2334" spans="1:14" ht="15.75" x14ac:dyDescent="0.25">
      <c r="A2334" s="17" t="str">
        <f>IF(AND(C2334&gt;='گزارش روزانه'!$F$2,C2334&lt;='گزارش روزانه'!$F$4,J2334='گزارش روزانه'!$D$6),MAX($A$1:A2333)+1,"")</f>
        <v/>
      </c>
      <c r="B2334" s="10">
        <v>2333</v>
      </c>
      <c r="C2334" s="10" t="s">
        <v>452</v>
      </c>
      <c r="D2334" s="10" t="s">
        <v>453</v>
      </c>
      <c r="E2334" s="11">
        <v>1195503045</v>
      </c>
      <c r="F2334" s="11">
        <v>0</v>
      </c>
      <c r="G2334" s="11">
        <v>5860551678</v>
      </c>
      <c r="H23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34" s="10">
        <f>VALUE(IFERROR(MID(Table1[شرح],11,FIND("سهم",Table1[شرح])-11),0))</f>
        <v>10000</v>
      </c>
      <c r="J2334" s="10" t="str">
        <f>IFERROR(MID(Table1[شرح],FIND("سهم",Table1[شرح])+4,FIND("به نرخ",Table1[شرح])-FIND("سهم",Table1[شرح])-5),"")</f>
        <v>فرابورس ایران(فرابورس1)</v>
      </c>
      <c r="K2334" s="10" t="str">
        <f>CHOOSE(MID(Table1[تاریخ],6,2),"فروردین","اردیبهشت","خرداد","تیر","مرداد","شهریور","مهر","آبان","آذر","دی","بهمن","اسفند")</f>
        <v>اردیبهشت</v>
      </c>
      <c r="L2334" s="10" t="str">
        <f>LEFT(Table1[[#All],[تاریخ]],4)</f>
        <v>1399</v>
      </c>
      <c r="M2334" s="13" t="str">
        <f>Table1[سال]&amp;"-"&amp;Table1[ماه]</f>
        <v>1399-اردیبهشت</v>
      </c>
      <c r="N2334" s="9"/>
    </row>
    <row r="2335" spans="1:14" ht="15.75" x14ac:dyDescent="0.25">
      <c r="A2335" s="17" t="str">
        <f>IF(AND(C2335&gt;='گزارش روزانه'!$F$2,C2335&lt;='گزارش روزانه'!$F$4,J2335='گزارش روزانه'!$D$6),MAX($A$1:A2334)+1,"")</f>
        <v/>
      </c>
      <c r="B2335" s="10">
        <v>2334</v>
      </c>
      <c r="C2335" s="10" t="s">
        <v>452</v>
      </c>
      <c r="D2335" s="10" t="s">
        <v>454</v>
      </c>
      <c r="E2335" s="11">
        <v>984916399</v>
      </c>
      <c r="F2335" s="11">
        <v>0</v>
      </c>
      <c r="G2335" s="11">
        <v>7056054723</v>
      </c>
      <c r="H23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35" s="10">
        <f>VALUE(IFERROR(MID(Table1[شرح],11,FIND("سهم",Table1[شرح])-11),0))</f>
        <v>9275</v>
      </c>
      <c r="J2335" s="10" t="str">
        <f>IFERROR(MID(Table1[شرح],FIND("سهم",Table1[شرح])+4,FIND("به نرخ",Table1[شرح])-FIND("سهم",Table1[شرح])-5),"")</f>
        <v>بورس اوراق بهادار تهران(بورس1)</v>
      </c>
      <c r="K2335" s="10" t="str">
        <f>CHOOSE(MID(Table1[تاریخ],6,2),"فروردین","اردیبهشت","خرداد","تیر","مرداد","شهریور","مهر","آبان","آذر","دی","بهمن","اسفند")</f>
        <v>اردیبهشت</v>
      </c>
      <c r="L2335" s="10" t="str">
        <f>LEFT(Table1[[#All],[تاریخ]],4)</f>
        <v>1399</v>
      </c>
      <c r="M2335" s="13" t="str">
        <f>Table1[سال]&amp;"-"&amp;Table1[ماه]</f>
        <v>1399-اردیبهشت</v>
      </c>
      <c r="N2335" s="9"/>
    </row>
    <row r="2336" spans="1:14" ht="15.75" x14ac:dyDescent="0.25">
      <c r="A2336" s="17" t="str">
        <f>IF(AND(C2336&gt;='گزارش روزانه'!$F$2,C2336&lt;='گزارش روزانه'!$F$4,J2336='گزارش روزانه'!$D$6),MAX($A$1:A2335)+1,"")</f>
        <v/>
      </c>
      <c r="B2336" s="10">
        <v>2335</v>
      </c>
      <c r="C2336" s="10" t="s">
        <v>452</v>
      </c>
      <c r="D2336" s="10" t="s">
        <v>455</v>
      </c>
      <c r="E2336" s="11">
        <v>470631598</v>
      </c>
      <c r="F2336" s="11">
        <v>0</v>
      </c>
      <c r="G2336" s="11">
        <v>8040971122</v>
      </c>
      <c r="H23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36" s="10">
        <f>VALUE(IFERROR(MID(Table1[شرح],11,FIND("سهم",Table1[شرح])-11),0))</f>
        <v>4432</v>
      </c>
      <c r="J2336" s="10" t="str">
        <f>IFERROR(MID(Table1[شرح],FIND("سهم",Table1[شرح])+4,FIND("به نرخ",Table1[شرح])-FIND("سهم",Table1[شرح])-5),"")</f>
        <v>بورس اوراق بهادار تهران(بورس1)</v>
      </c>
      <c r="K2336" s="10" t="str">
        <f>CHOOSE(MID(Table1[تاریخ],6,2),"فروردین","اردیبهشت","خرداد","تیر","مرداد","شهریور","مهر","آبان","آذر","دی","بهمن","اسفند")</f>
        <v>اردیبهشت</v>
      </c>
      <c r="L2336" s="10" t="str">
        <f>LEFT(Table1[[#All],[تاریخ]],4)</f>
        <v>1399</v>
      </c>
      <c r="M2336" s="13" t="str">
        <f>Table1[سال]&amp;"-"&amp;Table1[ماه]</f>
        <v>1399-اردیبهشت</v>
      </c>
      <c r="N2336" s="9"/>
    </row>
    <row r="2337" spans="1:14" ht="15.75" x14ac:dyDescent="0.25">
      <c r="A2337" s="17" t="str">
        <f>IF(AND(C2337&gt;='گزارش روزانه'!$F$2,C2337&lt;='گزارش روزانه'!$F$4,J2337='گزارش روزانه'!$D$6),MAX($A$1:A2336)+1,"")</f>
        <v/>
      </c>
      <c r="B2337" s="10">
        <v>2336</v>
      </c>
      <c r="C2337" s="10" t="s">
        <v>452</v>
      </c>
      <c r="D2337" s="10" t="s">
        <v>456</v>
      </c>
      <c r="E2337" s="11">
        <v>217649226</v>
      </c>
      <c r="F2337" s="11">
        <v>0</v>
      </c>
      <c r="G2337" s="11">
        <v>8511602720</v>
      </c>
      <c r="H23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37" s="10">
        <f>VALUE(IFERROR(MID(Table1[شرح],11,FIND("سهم",Table1[شرح])-11),0))</f>
        <v>2050</v>
      </c>
      <c r="J2337" s="10" t="str">
        <f>IFERROR(MID(Table1[شرح],FIND("سهم",Table1[شرح])+4,FIND("به نرخ",Table1[شرح])-FIND("سهم",Table1[شرح])-5),"")</f>
        <v>بورس اوراق بهادار تهران(بورس1)</v>
      </c>
      <c r="K2337" s="10" t="str">
        <f>CHOOSE(MID(Table1[تاریخ],6,2),"فروردین","اردیبهشت","خرداد","تیر","مرداد","شهریور","مهر","آبان","آذر","دی","بهمن","اسفند")</f>
        <v>اردیبهشت</v>
      </c>
      <c r="L2337" s="10" t="str">
        <f>LEFT(Table1[[#All],[تاریخ]],4)</f>
        <v>1399</v>
      </c>
      <c r="M2337" s="13" t="str">
        <f>Table1[سال]&amp;"-"&amp;Table1[ماه]</f>
        <v>1399-اردیبهشت</v>
      </c>
      <c r="N2337" s="9"/>
    </row>
    <row r="2338" spans="1:14" ht="15.75" x14ac:dyDescent="0.25">
      <c r="A2338" s="17" t="str">
        <f>IF(AND(C2338&gt;='گزارش روزانه'!$F$2,C2338&lt;='گزارش روزانه'!$F$4,J2338='گزارش روزانه'!$D$6),MAX($A$1:A2337)+1,"")</f>
        <v/>
      </c>
      <c r="B2338" s="10">
        <v>2337</v>
      </c>
      <c r="C2338" s="10" t="s">
        <v>452</v>
      </c>
      <c r="D2338" s="10" t="s">
        <v>457</v>
      </c>
      <c r="E2338" s="11">
        <v>103928792</v>
      </c>
      <c r="F2338" s="11">
        <v>0</v>
      </c>
      <c r="G2338" s="11">
        <v>8729251946</v>
      </c>
      <c r="H23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38" s="10">
        <f>VALUE(IFERROR(MID(Table1[شرح],11,FIND("سهم",Table1[شرح])-11),0))</f>
        <v>980</v>
      </c>
      <c r="J2338" s="10" t="str">
        <f>IFERROR(MID(Table1[شرح],FIND("سهم",Table1[شرح])+4,FIND("به نرخ",Table1[شرح])-FIND("سهم",Table1[شرح])-5),"")</f>
        <v>بورس اوراق بهادار تهران(بورس1)</v>
      </c>
      <c r="K2338" s="10" t="str">
        <f>CHOOSE(MID(Table1[تاریخ],6,2),"فروردین","اردیبهشت","خرداد","تیر","مرداد","شهریور","مهر","آبان","آذر","دی","بهمن","اسفند")</f>
        <v>اردیبهشت</v>
      </c>
      <c r="L2338" s="10" t="str">
        <f>LEFT(Table1[[#All],[تاریخ]],4)</f>
        <v>1399</v>
      </c>
      <c r="M2338" s="13" t="str">
        <f>Table1[سال]&amp;"-"&amp;Table1[ماه]</f>
        <v>1399-اردیبهشت</v>
      </c>
      <c r="N2338" s="9"/>
    </row>
    <row r="2339" spans="1:14" ht="15.75" x14ac:dyDescent="0.25">
      <c r="A2339" s="17" t="str">
        <f>IF(AND(C2339&gt;='گزارش روزانه'!$F$2,C2339&lt;='گزارش روزانه'!$F$4,J2339='گزارش روزانه'!$D$6),MAX($A$1:A2338)+1,"")</f>
        <v/>
      </c>
      <c r="B2339" s="10">
        <v>2338</v>
      </c>
      <c r="C2339" s="10" t="s">
        <v>452</v>
      </c>
      <c r="D2339" s="10" t="s">
        <v>458</v>
      </c>
      <c r="E2339" s="11">
        <v>31814635</v>
      </c>
      <c r="F2339" s="11">
        <v>0</v>
      </c>
      <c r="G2339" s="11">
        <v>8833180738</v>
      </c>
      <c r="H23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39" s="10">
        <f>VALUE(IFERROR(MID(Table1[شرح],11,FIND("سهم",Table1[شرح])-11),0))</f>
        <v>300</v>
      </c>
      <c r="J2339" s="10" t="str">
        <f>IFERROR(MID(Table1[شرح],FIND("سهم",Table1[شرح])+4,FIND("به نرخ",Table1[شرح])-FIND("سهم",Table1[شرح])-5),"")</f>
        <v>بورس اوراق بهادار تهران(بورس1)</v>
      </c>
      <c r="K2339" s="10" t="str">
        <f>CHOOSE(MID(Table1[تاریخ],6,2),"فروردین","اردیبهشت","خرداد","تیر","مرداد","شهریور","مهر","آبان","آذر","دی","بهمن","اسفند")</f>
        <v>اردیبهشت</v>
      </c>
      <c r="L2339" s="10" t="str">
        <f>LEFT(Table1[[#All],[تاریخ]],4)</f>
        <v>1399</v>
      </c>
      <c r="M2339" s="13" t="str">
        <f>Table1[سال]&amp;"-"&amp;Table1[ماه]</f>
        <v>1399-اردیبهشت</v>
      </c>
      <c r="N2339" s="9"/>
    </row>
    <row r="2340" spans="1:14" ht="15.75" x14ac:dyDescent="0.25">
      <c r="A2340" s="17" t="str">
        <f>IF(AND(C2340&gt;='گزارش روزانه'!$F$2,C2340&lt;='گزارش روزانه'!$F$4,J2340='گزارش روزانه'!$D$6),MAX($A$1:A2339)+1,"")</f>
        <v/>
      </c>
      <c r="B2340" s="10">
        <v>2339</v>
      </c>
      <c r="C2340" s="10" t="s">
        <v>452</v>
      </c>
      <c r="D2340" s="10" t="s">
        <v>459</v>
      </c>
      <c r="E2340" s="11">
        <v>314195782</v>
      </c>
      <c r="F2340" s="11">
        <v>0</v>
      </c>
      <c r="G2340" s="11">
        <v>8864995373</v>
      </c>
      <c r="H23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40" s="10">
        <f>VALUE(IFERROR(MID(Table1[شرح],11,FIND("سهم",Table1[شرح])-11),0))</f>
        <v>2963</v>
      </c>
      <c r="J2340" s="10" t="str">
        <f>IFERROR(MID(Table1[شرح],FIND("سهم",Table1[شرح])+4,FIND("به نرخ",Table1[شرح])-FIND("سهم",Table1[شرح])-5),"")</f>
        <v>بورس اوراق بهادار تهران(بورس1)</v>
      </c>
      <c r="K2340" s="10" t="str">
        <f>CHOOSE(MID(Table1[تاریخ],6,2),"فروردین","اردیبهشت","خرداد","تیر","مرداد","شهریور","مهر","آبان","آذر","دی","بهمن","اسفند")</f>
        <v>اردیبهشت</v>
      </c>
      <c r="L2340" s="10" t="str">
        <f>LEFT(Table1[[#All],[تاریخ]],4)</f>
        <v>1399</v>
      </c>
      <c r="M2340" s="13" t="str">
        <f>Table1[سال]&amp;"-"&amp;Table1[ماه]</f>
        <v>1399-اردیبهشت</v>
      </c>
      <c r="N2340" s="9"/>
    </row>
    <row r="2341" spans="1:14" ht="15.75" x14ac:dyDescent="0.25">
      <c r="A2341" s="17" t="str">
        <f>IF(AND(C2341&gt;='گزارش روزانه'!$F$2,C2341&lt;='گزارش روزانه'!$F$4,J2341='گزارش روزانه'!$D$6),MAX($A$1:A2340)+1,"")</f>
        <v/>
      </c>
      <c r="B2341" s="10">
        <v>2340</v>
      </c>
      <c r="C2341" s="10" t="s">
        <v>452</v>
      </c>
      <c r="D2341" s="10" t="s">
        <v>460</v>
      </c>
      <c r="E2341" s="11">
        <v>0</v>
      </c>
      <c r="F2341" s="11">
        <v>446345118</v>
      </c>
      <c r="G2341" s="11">
        <v>9179191155</v>
      </c>
      <c r="H23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1" s="10">
        <f>VALUE(IFERROR(MID(Table1[شرح],11,FIND("سهم",Table1[شرح])-11),0))</f>
        <v>5333</v>
      </c>
      <c r="J2341" s="10" t="str">
        <f>IFERROR(MID(Table1[شرح],FIND("سهم",Table1[شرح])+4,FIND("به نرخ",Table1[شرح])-FIND("سهم",Table1[شرح])-5),"")</f>
        <v>کلر پارس(کلر1)</v>
      </c>
      <c r="K2341" s="10" t="str">
        <f>CHOOSE(MID(Table1[تاریخ],6,2),"فروردین","اردیبهشت","خرداد","تیر","مرداد","شهریور","مهر","آبان","آذر","دی","بهمن","اسفند")</f>
        <v>اردیبهشت</v>
      </c>
      <c r="L2341" s="10" t="str">
        <f>LEFT(Table1[[#All],[تاریخ]],4)</f>
        <v>1399</v>
      </c>
      <c r="M2341" s="13" t="str">
        <f>Table1[سال]&amp;"-"&amp;Table1[ماه]</f>
        <v>1399-اردیبهشت</v>
      </c>
      <c r="N2341" s="9"/>
    </row>
    <row r="2342" spans="1:14" ht="15.75" x14ac:dyDescent="0.25">
      <c r="A2342" s="17" t="str">
        <f>IF(AND(C2342&gt;='گزارش روزانه'!$F$2,C2342&lt;='گزارش روزانه'!$F$4,J2342='گزارش روزانه'!$D$6),MAX($A$1:A2341)+1,"")</f>
        <v/>
      </c>
      <c r="B2342" s="10">
        <v>2341</v>
      </c>
      <c r="C2342" s="10" t="s">
        <v>452</v>
      </c>
      <c r="D2342" s="10" t="s">
        <v>461</v>
      </c>
      <c r="E2342" s="11">
        <v>0</v>
      </c>
      <c r="F2342" s="11">
        <v>55812640</v>
      </c>
      <c r="G2342" s="11">
        <v>8732846037</v>
      </c>
      <c r="H23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2" s="10">
        <f>VALUE(IFERROR(MID(Table1[شرح],11,FIND("سهم",Table1[شرح])-11),0))</f>
        <v>667</v>
      </c>
      <c r="J2342" s="10" t="str">
        <f>IFERROR(MID(Table1[شرح],FIND("سهم",Table1[شرح])+4,FIND("به نرخ",Table1[شرح])-FIND("سهم",Table1[شرح])-5),"")</f>
        <v>کلر پارس(کلر1)</v>
      </c>
      <c r="K2342" s="10" t="str">
        <f>CHOOSE(MID(Table1[تاریخ],6,2),"فروردین","اردیبهشت","خرداد","تیر","مرداد","شهریور","مهر","آبان","آذر","دی","بهمن","اسفند")</f>
        <v>اردیبهشت</v>
      </c>
      <c r="L2342" s="10" t="str">
        <f>LEFT(Table1[[#All],[تاریخ]],4)</f>
        <v>1399</v>
      </c>
      <c r="M2342" s="13" t="str">
        <f>Table1[سال]&amp;"-"&amp;Table1[ماه]</f>
        <v>1399-اردیبهشت</v>
      </c>
      <c r="N2342" s="9"/>
    </row>
    <row r="2343" spans="1:14" ht="15.75" x14ac:dyDescent="0.25">
      <c r="A2343" s="17" t="str">
        <f>IF(AND(C2343&gt;='گزارش روزانه'!$F$2,C2343&lt;='گزارش روزانه'!$F$4,J2343='گزارش روزانه'!$D$6),MAX($A$1:A2342)+1,"")</f>
        <v/>
      </c>
      <c r="B2343" s="10">
        <v>2342</v>
      </c>
      <c r="C2343" s="10" t="s">
        <v>452</v>
      </c>
      <c r="D2343" s="10" t="s">
        <v>462</v>
      </c>
      <c r="E2343" s="11">
        <v>0</v>
      </c>
      <c r="F2343" s="11">
        <v>223062500</v>
      </c>
      <c r="G2343" s="11">
        <v>8677033397</v>
      </c>
      <c r="H23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3" s="10">
        <f>VALUE(IFERROR(MID(Table1[شرح],11,FIND("سهم",Table1[شرح])-11),0))</f>
        <v>2709</v>
      </c>
      <c r="J2343" s="10" t="str">
        <f>IFERROR(MID(Table1[شرح],FIND("سهم",Table1[شرح])+4,FIND("به نرخ",Table1[شرح])-FIND("سهم",Table1[شرح])-5),"")</f>
        <v>کلر پارس(کلر1)</v>
      </c>
      <c r="K2343" s="10" t="str">
        <f>CHOOSE(MID(Table1[تاریخ],6,2),"فروردین","اردیبهشت","خرداد","تیر","مرداد","شهریور","مهر","آبان","آذر","دی","بهمن","اسفند")</f>
        <v>اردیبهشت</v>
      </c>
      <c r="L2343" s="10" t="str">
        <f>LEFT(Table1[[#All],[تاریخ]],4)</f>
        <v>1399</v>
      </c>
      <c r="M2343" s="13" t="str">
        <f>Table1[سال]&amp;"-"&amp;Table1[ماه]</f>
        <v>1399-اردیبهشت</v>
      </c>
      <c r="N2343" s="9"/>
    </row>
    <row r="2344" spans="1:14" ht="15.75" x14ac:dyDescent="0.25">
      <c r="A2344" s="17" t="str">
        <f>IF(AND(C2344&gt;='گزارش روزانه'!$F$2,C2344&lt;='گزارش روزانه'!$F$4,J2344='گزارش روزانه'!$D$6),MAX($A$1:A2343)+1,"")</f>
        <v/>
      </c>
      <c r="B2344" s="10">
        <v>2343</v>
      </c>
      <c r="C2344" s="10" t="s">
        <v>452</v>
      </c>
      <c r="D2344" s="10" t="s">
        <v>463</v>
      </c>
      <c r="E2344" s="11">
        <v>0</v>
      </c>
      <c r="F2344" s="11">
        <v>8234031</v>
      </c>
      <c r="G2344" s="11">
        <v>8453970897</v>
      </c>
      <c r="H23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4" s="10">
        <f>VALUE(IFERROR(MID(Table1[شرح],11,FIND("سهم",Table1[شرح])-11),0))</f>
        <v>100</v>
      </c>
      <c r="J2344" s="10" t="str">
        <f>IFERROR(MID(Table1[شرح],FIND("سهم",Table1[شرح])+4,FIND("به نرخ",Table1[شرح])-FIND("سهم",Table1[شرح])-5),"")</f>
        <v>کلر پارس(کلر1)</v>
      </c>
      <c r="K2344" s="10" t="str">
        <f>CHOOSE(MID(Table1[تاریخ],6,2),"فروردین","اردیبهشت","خرداد","تیر","مرداد","شهریور","مهر","آبان","آذر","دی","بهمن","اسفند")</f>
        <v>اردیبهشت</v>
      </c>
      <c r="L2344" s="10" t="str">
        <f>LEFT(Table1[[#All],[تاریخ]],4)</f>
        <v>1399</v>
      </c>
      <c r="M2344" s="13" t="str">
        <f>Table1[سال]&amp;"-"&amp;Table1[ماه]</f>
        <v>1399-اردیبهشت</v>
      </c>
      <c r="N2344" s="9"/>
    </row>
    <row r="2345" spans="1:14" ht="15.75" x14ac:dyDescent="0.25">
      <c r="A2345" s="17" t="str">
        <f>IF(AND(C2345&gt;='گزارش روزانه'!$F$2,C2345&lt;='گزارش روزانه'!$F$4,J2345='گزارش روزانه'!$D$6),MAX($A$1:A2344)+1,"")</f>
        <v/>
      </c>
      <c r="B2345" s="10">
        <v>2344</v>
      </c>
      <c r="C2345" s="10" t="s">
        <v>452</v>
      </c>
      <c r="D2345" s="10" t="s">
        <v>464</v>
      </c>
      <c r="E2345" s="11">
        <v>0</v>
      </c>
      <c r="F2345" s="11">
        <v>1086137570</v>
      </c>
      <c r="G2345" s="11">
        <v>8445736866</v>
      </c>
      <c r="H23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5" s="10">
        <f>VALUE(IFERROR(MID(Table1[شرح],11,FIND("سهم",Table1[شرح])-11),0))</f>
        <v>13191</v>
      </c>
      <c r="J2345" s="10" t="str">
        <f>IFERROR(MID(Table1[شرح],FIND("سهم",Table1[شرح])+4,FIND("به نرخ",Table1[شرح])-FIND("سهم",Table1[شرح])-5),"")</f>
        <v>کلر پارس(کلر1)</v>
      </c>
      <c r="K2345" s="10" t="str">
        <f>CHOOSE(MID(Table1[تاریخ],6,2),"فروردین","اردیبهشت","خرداد","تیر","مرداد","شهریور","مهر","آبان","آذر","دی","بهمن","اسفند")</f>
        <v>اردیبهشت</v>
      </c>
      <c r="L2345" s="10" t="str">
        <f>LEFT(Table1[[#All],[تاریخ]],4)</f>
        <v>1399</v>
      </c>
      <c r="M2345" s="13" t="str">
        <f>Table1[سال]&amp;"-"&amp;Table1[ماه]</f>
        <v>1399-اردیبهشت</v>
      </c>
      <c r="N2345" s="9"/>
    </row>
    <row r="2346" spans="1:14" ht="15.75" x14ac:dyDescent="0.25">
      <c r="A2346" s="17" t="str">
        <f>IF(AND(C2346&gt;='گزارش روزانه'!$F$2,C2346&lt;='گزارش روزانه'!$F$4,J2346='گزارش روزانه'!$D$6),MAX($A$1:A2345)+1,"")</f>
        <v/>
      </c>
      <c r="B2346" s="10">
        <v>2345</v>
      </c>
      <c r="C2346" s="10" t="s">
        <v>452</v>
      </c>
      <c r="D2346" s="10" t="s">
        <v>465</v>
      </c>
      <c r="E2346" s="11">
        <v>0</v>
      </c>
      <c r="F2346" s="11">
        <v>62630057</v>
      </c>
      <c r="G2346" s="11">
        <v>7359599296</v>
      </c>
      <c r="H23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6" s="10">
        <f>VALUE(IFERROR(MID(Table1[شرح],11,FIND("سهم",Table1[شرح])-11),0))</f>
        <v>761</v>
      </c>
      <c r="J2346" s="10" t="str">
        <f>IFERROR(MID(Table1[شرح],FIND("سهم",Table1[شرح])+4,FIND("به نرخ",Table1[شرح])-FIND("سهم",Table1[شرح])-5),"")</f>
        <v>کلر پارس(کلر1)</v>
      </c>
      <c r="K2346" s="10" t="str">
        <f>CHOOSE(MID(Table1[تاریخ],6,2),"فروردین","اردیبهشت","خرداد","تیر","مرداد","شهریور","مهر","آبان","آذر","دی","بهمن","اسفند")</f>
        <v>اردیبهشت</v>
      </c>
      <c r="L2346" s="10" t="str">
        <f>LEFT(Table1[[#All],[تاریخ]],4)</f>
        <v>1399</v>
      </c>
      <c r="M2346" s="13" t="str">
        <f>Table1[سال]&amp;"-"&amp;Table1[ماه]</f>
        <v>1399-اردیبهشت</v>
      </c>
      <c r="N2346" s="9"/>
    </row>
    <row r="2347" spans="1:14" ht="15.75" x14ac:dyDescent="0.25">
      <c r="A2347" s="17" t="str">
        <f>IF(AND(C2347&gt;='گزارش روزانه'!$F$2,C2347&lt;='گزارش روزانه'!$F$4,J2347='گزارش روزانه'!$D$6),MAX($A$1:A2346)+1,"")</f>
        <v/>
      </c>
      <c r="B2347" s="10">
        <v>2346</v>
      </c>
      <c r="C2347" s="10" t="s">
        <v>452</v>
      </c>
      <c r="D2347" s="10" t="s">
        <v>466</v>
      </c>
      <c r="E2347" s="11">
        <v>0</v>
      </c>
      <c r="F2347" s="11">
        <v>161456429</v>
      </c>
      <c r="G2347" s="11">
        <v>7296969239</v>
      </c>
      <c r="H23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7" s="10">
        <f>VALUE(IFERROR(MID(Table1[شرح],11,FIND("سهم",Table1[شرح])-11),0))</f>
        <v>1962</v>
      </c>
      <c r="J2347" s="10" t="str">
        <f>IFERROR(MID(Table1[شرح],FIND("سهم",Table1[شرح])+4,FIND("به نرخ",Table1[شرح])-FIND("سهم",Table1[شرح])-5),"")</f>
        <v>کلر پارس(کلر1)</v>
      </c>
      <c r="K2347" s="10" t="str">
        <f>CHOOSE(MID(Table1[تاریخ],6,2),"فروردین","اردیبهشت","خرداد","تیر","مرداد","شهریور","مهر","آبان","آذر","دی","بهمن","اسفند")</f>
        <v>اردیبهشت</v>
      </c>
      <c r="L2347" s="10" t="str">
        <f>LEFT(Table1[[#All],[تاریخ]],4)</f>
        <v>1399</v>
      </c>
      <c r="M2347" s="13" t="str">
        <f>Table1[سال]&amp;"-"&amp;Table1[ماه]</f>
        <v>1399-اردیبهشت</v>
      </c>
      <c r="N2347" s="9"/>
    </row>
    <row r="2348" spans="1:14" ht="15.75" x14ac:dyDescent="0.25">
      <c r="A2348" s="17" t="str">
        <f>IF(AND(C2348&gt;='گزارش روزانه'!$F$2,C2348&lt;='گزارش روزانه'!$F$4,J2348='گزارش روزانه'!$D$6),MAX($A$1:A2347)+1,"")</f>
        <v/>
      </c>
      <c r="B2348" s="10">
        <v>2347</v>
      </c>
      <c r="C2348" s="10" t="s">
        <v>452</v>
      </c>
      <c r="D2348" s="10" t="s">
        <v>467</v>
      </c>
      <c r="E2348" s="11">
        <v>0</v>
      </c>
      <c r="F2348" s="11">
        <v>1645819</v>
      </c>
      <c r="G2348" s="11">
        <v>7135512810</v>
      </c>
      <c r="H23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8" s="10">
        <f>VALUE(IFERROR(MID(Table1[شرح],11,FIND("سهم",Table1[شرح])-11),0))</f>
        <v>20</v>
      </c>
      <c r="J2348" s="10" t="str">
        <f>IFERROR(MID(Table1[شرح],FIND("سهم",Table1[شرح])+4,FIND("به نرخ",Table1[شرح])-FIND("سهم",Table1[شرح])-5),"")</f>
        <v>کلر پارس(کلر1)</v>
      </c>
      <c r="K2348" s="10" t="str">
        <f>CHOOSE(MID(Table1[تاریخ],6,2),"فروردین","اردیبهشت","خرداد","تیر","مرداد","شهریور","مهر","آبان","آذر","دی","بهمن","اسفند")</f>
        <v>اردیبهشت</v>
      </c>
      <c r="L2348" s="10" t="str">
        <f>LEFT(Table1[[#All],[تاریخ]],4)</f>
        <v>1399</v>
      </c>
      <c r="M2348" s="13" t="str">
        <f>Table1[سال]&amp;"-"&amp;Table1[ماه]</f>
        <v>1399-اردیبهشت</v>
      </c>
      <c r="N2348" s="9"/>
    </row>
    <row r="2349" spans="1:14" ht="15.75" x14ac:dyDescent="0.25">
      <c r="A2349" s="17" t="str">
        <f>IF(AND(C2349&gt;='گزارش روزانه'!$F$2,C2349&lt;='گزارش روزانه'!$F$4,J2349='گزارش روزانه'!$D$6),MAX($A$1:A2348)+1,"")</f>
        <v/>
      </c>
      <c r="B2349" s="10">
        <v>2348</v>
      </c>
      <c r="C2349" s="10" t="s">
        <v>452</v>
      </c>
      <c r="D2349" s="10" t="s">
        <v>468</v>
      </c>
      <c r="E2349" s="11">
        <v>0</v>
      </c>
      <c r="F2349" s="11">
        <v>925842271</v>
      </c>
      <c r="G2349" s="11">
        <v>7133866991</v>
      </c>
      <c r="H23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49" s="10">
        <f>VALUE(IFERROR(MID(Table1[شرح],11,FIND("سهم",Table1[شرح])-11),0))</f>
        <v>11251</v>
      </c>
      <c r="J2349" s="10" t="str">
        <f>IFERROR(MID(Table1[شرح],FIND("سهم",Table1[شرح])+4,FIND("به نرخ",Table1[شرح])-FIND("سهم",Table1[شرح])-5),"")</f>
        <v>کلر پارس(کلر1)</v>
      </c>
      <c r="K2349" s="10" t="str">
        <f>CHOOSE(MID(Table1[تاریخ],6,2),"فروردین","اردیبهشت","خرداد","تیر","مرداد","شهریور","مهر","آبان","آذر","دی","بهمن","اسفند")</f>
        <v>اردیبهشت</v>
      </c>
      <c r="L2349" s="10" t="str">
        <f>LEFT(Table1[[#All],[تاریخ]],4)</f>
        <v>1399</v>
      </c>
      <c r="M2349" s="13" t="str">
        <f>Table1[سال]&amp;"-"&amp;Table1[ماه]</f>
        <v>1399-اردیبهشت</v>
      </c>
      <c r="N2349" s="9"/>
    </row>
    <row r="2350" spans="1:14" ht="15.75" x14ac:dyDescent="0.25">
      <c r="A2350" s="17" t="str">
        <f>IF(AND(C2350&gt;='گزارش روزانه'!$F$2,C2350&lt;='گزارش روزانه'!$F$4,J2350='گزارش روزانه'!$D$6),MAX($A$1:A2349)+1,"")</f>
        <v/>
      </c>
      <c r="B2350" s="10">
        <v>2349</v>
      </c>
      <c r="C2350" s="10" t="s">
        <v>452</v>
      </c>
      <c r="D2350" s="10" t="s">
        <v>469</v>
      </c>
      <c r="E2350" s="11">
        <v>0</v>
      </c>
      <c r="F2350" s="11">
        <v>658019161</v>
      </c>
      <c r="G2350" s="11">
        <v>6208024720</v>
      </c>
      <c r="H23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50" s="10">
        <f>VALUE(IFERROR(MID(Table1[شرح],11,FIND("سهم",Table1[شرح])-11),0))</f>
        <v>8006</v>
      </c>
      <c r="J2350" s="10" t="str">
        <f>IFERROR(MID(Table1[شرح],FIND("سهم",Table1[شرح])+4,FIND("به نرخ",Table1[شرح])-FIND("سهم",Table1[شرح])-5),"")</f>
        <v>کلر پارس(کلر1)</v>
      </c>
      <c r="K2350" s="10" t="str">
        <f>CHOOSE(MID(Table1[تاریخ],6,2),"فروردین","اردیبهشت","خرداد","تیر","مرداد","شهریور","مهر","آبان","آذر","دی","بهمن","اسفند")</f>
        <v>اردیبهشت</v>
      </c>
      <c r="L2350" s="10" t="str">
        <f>LEFT(Table1[[#All],[تاریخ]],4)</f>
        <v>1399</v>
      </c>
      <c r="M2350" s="13" t="str">
        <f>Table1[سال]&amp;"-"&amp;Table1[ماه]</f>
        <v>1399-اردیبهشت</v>
      </c>
      <c r="N2350" s="9"/>
    </row>
    <row r="2351" spans="1:14" ht="15.75" x14ac:dyDescent="0.25">
      <c r="A2351" s="17" t="str">
        <f>IF(AND(C2351&gt;='گزارش روزانه'!$F$2,C2351&lt;='گزارش روزانه'!$F$4,J2351='گزارش روزانه'!$D$6),MAX($A$1:A2350)+1,"")</f>
        <v/>
      </c>
      <c r="B2351" s="10">
        <v>2350</v>
      </c>
      <c r="C2351" s="10" t="s">
        <v>452</v>
      </c>
      <c r="D2351" s="10" t="s">
        <v>470</v>
      </c>
      <c r="E2351" s="11">
        <v>0</v>
      </c>
      <c r="F2351" s="11">
        <v>1470521282</v>
      </c>
      <c r="G2351" s="11">
        <v>5550005559</v>
      </c>
      <c r="H23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51" s="10">
        <f>VALUE(IFERROR(MID(Table1[شرح],11,FIND("سهم",Table1[شرح])-11),0))</f>
        <v>18000</v>
      </c>
      <c r="J2351" s="10" t="str">
        <f>IFERROR(MID(Table1[شرح],FIND("سهم",Table1[شرح])+4,FIND("به نرخ",Table1[شرح])-FIND("سهم",Table1[شرح])-5),"")</f>
        <v>کلر پارس(کلر1)</v>
      </c>
      <c r="K2351" s="10" t="str">
        <f>CHOOSE(MID(Table1[تاریخ],6,2),"فروردین","اردیبهشت","خرداد","تیر","مرداد","شهریور","مهر","آبان","آذر","دی","بهمن","اسفند")</f>
        <v>اردیبهشت</v>
      </c>
      <c r="L2351" s="10" t="str">
        <f>LEFT(Table1[[#All],[تاریخ]],4)</f>
        <v>1399</v>
      </c>
      <c r="M2351" s="13" t="str">
        <f>Table1[سال]&amp;"-"&amp;Table1[ماه]</f>
        <v>1399-اردیبهشت</v>
      </c>
      <c r="N2351" s="9"/>
    </row>
    <row r="2352" spans="1:14" ht="15.75" x14ac:dyDescent="0.25">
      <c r="A2352" s="17" t="str">
        <f>IF(AND(C2352&gt;='گزارش روزانه'!$F$2,C2352&lt;='گزارش روزانه'!$F$4,J2352='گزارش روزانه'!$D$6),MAX($A$1:A2351)+1,"")</f>
        <v/>
      </c>
      <c r="B2352" s="10">
        <v>2351</v>
      </c>
      <c r="C2352" s="10" t="s">
        <v>452</v>
      </c>
      <c r="D2352" s="10" t="s">
        <v>471</v>
      </c>
      <c r="E2352" s="11">
        <v>0</v>
      </c>
      <c r="F2352" s="11">
        <v>4079285447</v>
      </c>
      <c r="G2352" s="11">
        <v>4079484277</v>
      </c>
      <c r="H23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52" s="10">
        <f>VALUE(IFERROR(MID(Table1[شرح],11,FIND("سهم",Table1[شرح])-11),0))</f>
        <v>50000</v>
      </c>
      <c r="J2352" s="10" t="str">
        <f>IFERROR(MID(Table1[شرح],FIND("سهم",Table1[شرح])+4,FIND("به نرخ",Table1[شرح])-FIND("سهم",Table1[شرح])-5),"")</f>
        <v>کلر پارس(کلر1)</v>
      </c>
      <c r="K2352" s="10" t="str">
        <f>CHOOSE(MID(Table1[تاریخ],6,2),"فروردین","اردیبهشت","خرداد","تیر","مرداد","شهریور","مهر","آبان","آذر","دی","بهمن","اسفند")</f>
        <v>اردیبهشت</v>
      </c>
      <c r="L2352" s="10" t="str">
        <f>LEFT(Table1[[#All],[تاریخ]],4)</f>
        <v>1399</v>
      </c>
      <c r="M2352" s="13" t="str">
        <f>Table1[سال]&amp;"-"&amp;Table1[ماه]</f>
        <v>1399-اردیبهشت</v>
      </c>
      <c r="N2352" s="9"/>
    </row>
    <row r="2353" spans="1:14" ht="15.75" x14ac:dyDescent="0.25">
      <c r="A2353" s="17" t="str">
        <f>IF(AND(C2353&gt;='گزارش روزانه'!$F$2,C2353&lt;='گزارش روزانه'!$F$4,J2353='گزارش روزانه'!$D$6),MAX($A$1:A2352)+1,"")</f>
        <v/>
      </c>
      <c r="B2353" s="10">
        <v>2352</v>
      </c>
      <c r="C2353" s="10" t="s">
        <v>444</v>
      </c>
      <c r="D2353" s="10" t="s">
        <v>445</v>
      </c>
      <c r="E2353" s="11">
        <v>1399799321</v>
      </c>
      <c r="F2353" s="11">
        <v>0</v>
      </c>
      <c r="G2353" s="11">
        <v>2726909059</v>
      </c>
      <c r="H23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53" s="10">
        <f>VALUE(IFERROR(MID(Table1[شرح],11,FIND("سهم",Table1[شرح])-11),0))</f>
        <v>97110</v>
      </c>
      <c r="J2353" s="10" t="str">
        <f>IFERROR(MID(Table1[شرح],FIND("سهم",Table1[شرح])+4,FIND("به نرخ",Table1[شرح])-FIND("سهم",Table1[شرح])-5),"")</f>
        <v>پالایش نفت تهران(شتران1)</v>
      </c>
      <c r="K2353" s="10" t="str">
        <f>CHOOSE(MID(Table1[تاریخ],6,2),"فروردین","اردیبهشت","خرداد","تیر","مرداد","شهریور","مهر","آبان","آذر","دی","بهمن","اسفند")</f>
        <v>اردیبهشت</v>
      </c>
      <c r="L2353" s="10" t="str">
        <f>LEFT(Table1[[#All],[تاریخ]],4)</f>
        <v>1399</v>
      </c>
      <c r="M2353" s="13" t="str">
        <f>Table1[سال]&amp;"-"&amp;Table1[ماه]</f>
        <v>1399-اردیبهشت</v>
      </c>
      <c r="N2353" s="9"/>
    </row>
    <row r="2354" spans="1:14" ht="15.75" x14ac:dyDescent="0.25">
      <c r="A2354" s="17" t="str">
        <f>IF(AND(C2354&gt;='گزارش روزانه'!$F$2,C2354&lt;='گزارش روزانه'!$F$4,J2354='گزارش روزانه'!$D$6),MAX($A$1:A2353)+1,"")</f>
        <v/>
      </c>
      <c r="B2354" s="10">
        <v>2353</v>
      </c>
      <c r="C2354" s="10" t="s">
        <v>444</v>
      </c>
      <c r="D2354" s="10" t="s">
        <v>446</v>
      </c>
      <c r="E2354" s="11">
        <v>41649408</v>
      </c>
      <c r="F2354" s="11">
        <v>0</v>
      </c>
      <c r="G2354" s="11">
        <v>4126708380</v>
      </c>
      <c r="H23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54" s="10">
        <f>VALUE(IFERROR(MID(Table1[شرح],11,FIND("سهم",Table1[شرح])-11),0))</f>
        <v>2890</v>
      </c>
      <c r="J2354" s="10" t="str">
        <f>IFERROR(MID(Table1[شرح],FIND("سهم",Table1[شرح])+4,FIND("به نرخ",Table1[شرح])-FIND("سهم",Table1[شرح])-5),"")</f>
        <v>پالایش نفت تهران(شتران1)</v>
      </c>
      <c r="K2354" s="10" t="str">
        <f>CHOOSE(MID(Table1[تاریخ],6,2),"فروردین","اردیبهشت","خرداد","تیر","مرداد","شهریور","مهر","آبان","آذر","دی","بهمن","اسفند")</f>
        <v>اردیبهشت</v>
      </c>
      <c r="L2354" s="10" t="str">
        <f>LEFT(Table1[[#All],[تاریخ]],4)</f>
        <v>1399</v>
      </c>
      <c r="M2354" s="13" t="str">
        <f>Table1[سال]&amp;"-"&amp;Table1[ماه]</f>
        <v>1399-اردیبهشت</v>
      </c>
      <c r="N2354" s="9"/>
    </row>
    <row r="2355" spans="1:14" ht="15.75" x14ac:dyDescent="0.25">
      <c r="A2355" s="17" t="str">
        <f>IF(AND(C2355&gt;='گزارش روزانه'!$F$2,C2355&lt;='گزارش روزانه'!$F$4,J2355='گزارش روزانه'!$D$6),MAX($A$1:A2354)+1,"")</f>
        <v/>
      </c>
      <c r="B2355" s="10">
        <v>2354</v>
      </c>
      <c r="C2355" s="10" t="s">
        <v>444</v>
      </c>
      <c r="D2355" s="10" t="s">
        <v>447</v>
      </c>
      <c r="E2355" s="11">
        <v>704767817</v>
      </c>
      <c r="F2355" s="11">
        <v>0</v>
      </c>
      <c r="G2355" s="11">
        <v>4168357788</v>
      </c>
      <c r="H23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55" s="10">
        <f>VALUE(IFERROR(MID(Table1[شرح],11,FIND("سهم",Table1[شرح])-11),0))</f>
        <v>48920</v>
      </c>
      <c r="J2355" s="10" t="str">
        <f>IFERROR(MID(Table1[شرح],FIND("سهم",Table1[شرح])+4,FIND("به نرخ",Table1[شرح])-FIND("سهم",Table1[شرح])-5),"")</f>
        <v>پالایش نفت تهران(شتران1)</v>
      </c>
      <c r="K2355" s="10" t="str">
        <f>CHOOSE(MID(Table1[تاریخ],6,2),"فروردین","اردیبهشت","خرداد","تیر","مرداد","شهریور","مهر","آبان","آذر","دی","بهمن","اسفند")</f>
        <v>اردیبهشت</v>
      </c>
      <c r="L2355" s="10" t="str">
        <f>LEFT(Table1[[#All],[تاریخ]],4)</f>
        <v>1399</v>
      </c>
      <c r="M2355" s="13" t="str">
        <f>Table1[سال]&amp;"-"&amp;Table1[ماه]</f>
        <v>1399-اردیبهشت</v>
      </c>
      <c r="N2355" s="9"/>
    </row>
    <row r="2356" spans="1:14" ht="15.75" x14ac:dyDescent="0.25">
      <c r="A2356" s="17" t="str">
        <f>IF(AND(C2356&gt;='گزارش روزانه'!$F$2,C2356&lt;='گزارش روزانه'!$F$4,J2356='گزارش روزانه'!$D$6),MAX($A$1:A2355)+1,"")</f>
        <v/>
      </c>
      <c r="B2356" s="10">
        <v>2355</v>
      </c>
      <c r="C2356" s="10" t="s">
        <v>444</v>
      </c>
      <c r="D2356" s="10" t="s">
        <v>448</v>
      </c>
      <c r="E2356" s="11">
        <v>719975248</v>
      </c>
      <c r="F2356" s="11">
        <v>0</v>
      </c>
      <c r="G2356" s="11">
        <v>4873125605</v>
      </c>
      <c r="H23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56" s="10">
        <f>VALUE(IFERROR(MID(Table1[شرح],11,FIND("سهم",Table1[شرح])-11),0))</f>
        <v>50000</v>
      </c>
      <c r="J2356" s="10" t="str">
        <f>IFERROR(MID(Table1[شرح],FIND("سهم",Table1[شرح])+4,FIND("به نرخ",Table1[شرح])-FIND("سهم",Table1[شرح])-5),"")</f>
        <v>پالایش نفت تهران(شتران1)</v>
      </c>
      <c r="K2356" s="10" t="str">
        <f>CHOOSE(MID(Table1[تاریخ],6,2),"فروردین","اردیبهشت","خرداد","تیر","مرداد","شهریور","مهر","آبان","آذر","دی","بهمن","اسفند")</f>
        <v>اردیبهشت</v>
      </c>
      <c r="L2356" s="10" t="str">
        <f>LEFT(Table1[[#All],[تاریخ]],4)</f>
        <v>1399</v>
      </c>
      <c r="M2356" s="13" t="str">
        <f>Table1[سال]&amp;"-"&amp;Table1[ماه]</f>
        <v>1399-اردیبهشت</v>
      </c>
      <c r="N2356" s="9"/>
    </row>
    <row r="2357" spans="1:14" ht="15.75" x14ac:dyDescent="0.25">
      <c r="A2357" s="17" t="str">
        <f>IF(AND(C2357&gt;='گزارش روزانه'!$F$2,C2357&lt;='گزارش روزانه'!$F$4,J2357='گزارش روزانه'!$D$6),MAX($A$1:A2356)+1,"")</f>
        <v/>
      </c>
      <c r="B2357" s="10">
        <v>2356</v>
      </c>
      <c r="C2357" s="10" t="s">
        <v>444</v>
      </c>
      <c r="D2357" s="10" t="s">
        <v>449</v>
      </c>
      <c r="E2357" s="11">
        <v>15537357</v>
      </c>
      <c r="F2357" s="11">
        <v>0</v>
      </c>
      <c r="G2357" s="11">
        <v>5593100853</v>
      </c>
      <c r="H23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57" s="10">
        <f>VALUE(IFERROR(MID(Table1[شرح],11,FIND("سهم",Table1[شرح])-11),0))</f>
        <v>1080</v>
      </c>
      <c r="J2357" s="10" t="str">
        <f>IFERROR(MID(Table1[شرح],FIND("سهم",Table1[شرح])+4,FIND("به نرخ",Table1[شرح])-FIND("سهم",Table1[شرح])-5),"")</f>
        <v>پالایش نفت تهران(شتران1)</v>
      </c>
      <c r="K2357" s="10" t="str">
        <f>CHOOSE(MID(Table1[تاریخ],6,2),"فروردین","اردیبهشت","خرداد","تیر","مرداد","شهریور","مهر","آبان","آذر","دی","بهمن","اسفند")</f>
        <v>اردیبهشت</v>
      </c>
      <c r="L2357" s="10" t="str">
        <f>LEFT(Table1[[#All],[تاریخ]],4)</f>
        <v>1399</v>
      </c>
      <c r="M2357" s="13" t="str">
        <f>Table1[سال]&amp;"-"&amp;Table1[ماه]</f>
        <v>1399-اردیبهشت</v>
      </c>
      <c r="N2357" s="9"/>
    </row>
    <row r="2358" spans="1:14" ht="15.75" x14ac:dyDescent="0.25">
      <c r="A2358" s="17" t="str">
        <f>IF(AND(C2358&gt;='گزارش روزانه'!$F$2,C2358&lt;='گزارش روزانه'!$F$4,J2358='گزارش روزانه'!$D$6),MAX($A$1:A2357)+1,"")</f>
        <v/>
      </c>
      <c r="B2358" s="10">
        <v>2357</v>
      </c>
      <c r="C2358" s="10" t="s">
        <v>444</v>
      </c>
      <c r="D2358" s="10" t="s">
        <v>450</v>
      </c>
      <c r="E2358" s="11">
        <v>715805990</v>
      </c>
      <c r="F2358" s="11">
        <v>0</v>
      </c>
      <c r="G2358" s="11">
        <v>5608638210</v>
      </c>
      <c r="H23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58" s="10">
        <f>VALUE(IFERROR(MID(Table1[شرح],11,FIND("سهم",Table1[شرح])-11),0))</f>
        <v>50000</v>
      </c>
      <c r="J2358" s="10" t="str">
        <f>IFERROR(MID(Table1[شرح],FIND("سهم",Table1[شرح])+4,FIND("به نرخ",Table1[شرح])-FIND("سهم",Table1[شرح])-5),"")</f>
        <v>پالایش نفت تهران(شتران1)</v>
      </c>
      <c r="K2358" s="10" t="str">
        <f>CHOOSE(MID(Table1[تاریخ],6,2),"فروردین","اردیبهشت","خرداد","تیر","مرداد","شهریور","مهر","آبان","آذر","دی","بهمن","اسفند")</f>
        <v>اردیبهشت</v>
      </c>
      <c r="L2358" s="10" t="str">
        <f>LEFT(Table1[[#All],[تاریخ]],4)</f>
        <v>1399</v>
      </c>
      <c r="M2358" s="13" t="str">
        <f>Table1[سال]&amp;"-"&amp;Table1[ماه]</f>
        <v>1399-اردیبهشت</v>
      </c>
      <c r="N2358" s="9"/>
    </row>
    <row r="2359" spans="1:14" ht="15.75" x14ac:dyDescent="0.25">
      <c r="A2359" s="17" t="str">
        <f>IF(AND(C2359&gt;='گزارش روزانه'!$F$2,C2359&lt;='گزارش روزانه'!$F$4,J2359='گزارش روزانه'!$D$6),MAX($A$1:A2358)+1,"")</f>
        <v/>
      </c>
      <c r="B2359" s="10">
        <v>2358</v>
      </c>
      <c r="C2359" s="10" t="s">
        <v>444</v>
      </c>
      <c r="D2359" s="10" t="s">
        <v>451</v>
      </c>
      <c r="E2359" s="11">
        <v>0</v>
      </c>
      <c r="F2359" s="11">
        <v>463892522</v>
      </c>
      <c r="G2359" s="11">
        <v>6324444200</v>
      </c>
      <c r="H23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59" s="10">
        <f>VALUE(IFERROR(MID(Table1[شرح],11,FIND("سهم",Table1[شرح])-11),0))</f>
        <v>236000</v>
      </c>
      <c r="J2359" s="10" t="str">
        <f>IFERROR(MID(Table1[شرح],FIND("سهم",Table1[شرح])+4,FIND("به نرخ",Table1[شرح])-FIND("سهم",Table1[شرح])-5),"")</f>
        <v>بانک صادرات ایران(وبصادر1)</v>
      </c>
      <c r="K2359" s="10" t="str">
        <f>CHOOSE(MID(Table1[تاریخ],6,2),"فروردین","اردیبهشت","خرداد","تیر","مرداد","شهریور","مهر","آبان","آذر","دی","بهمن","اسفند")</f>
        <v>اردیبهشت</v>
      </c>
      <c r="L2359" s="10" t="str">
        <f>LEFT(Table1[[#All],[تاریخ]],4)</f>
        <v>1399</v>
      </c>
      <c r="M2359" s="13" t="str">
        <f>Table1[سال]&amp;"-"&amp;Table1[ماه]</f>
        <v>1399-اردیبهشت</v>
      </c>
      <c r="N2359" s="9"/>
    </row>
    <row r="2360" spans="1:14" ht="15.75" x14ac:dyDescent="0.25">
      <c r="A2360" s="17" t="str">
        <f>IF(AND(C2360&gt;='گزارش روزانه'!$F$2,C2360&lt;='گزارش روزانه'!$F$4,J2360='گزارش روزانه'!$D$6),MAX($A$1:A2359)+1,"")</f>
        <v/>
      </c>
      <c r="B2360" s="10">
        <v>2359</v>
      </c>
      <c r="C2360" s="10" t="s">
        <v>441</v>
      </c>
      <c r="D2360" s="10" t="s">
        <v>442</v>
      </c>
      <c r="E2360" s="11">
        <v>184853760</v>
      </c>
      <c r="F2360" s="11">
        <v>0</v>
      </c>
      <c r="G2360" s="11">
        <v>2555628494</v>
      </c>
      <c r="H23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0" s="10">
        <f>VALUE(IFERROR(MID(Table1[شرح],11,FIND("سهم",Table1[شرح])-11),0))</f>
        <v>2000</v>
      </c>
      <c r="J2360" s="10" t="str">
        <f>IFERROR(MID(Table1[شرح],FIND("سهم",Table1[شرح])+4,FIND("به نرخ",Table1[شرح])-FIND("سهم",Table1[شرح])-5),"")</f>
        <v>بورس کالای ایران(کالا1)</v>
      </c>
      <c r="K2360" s="10" t="str">
        <f>CHOOSE(MID(Table1[تاریخ],6,2),"فروردین","اردیبهشت","خرداد","تیر","مرداد","شهریور","مهر","آبان","آذر","دی","بهمن","اسفند")</f>
        <v>اردیبهشت</v>
      </c>
      <c r="L2360" s="10" t="str">
        <f>LEFT(Table1[[#All],[تاریخ]],4)</f>
        <v>1399</v>
      </c>
      <c r="M2360" s="13" t="str">
        <f>Table1[سال]&amp;"-"&amp;Table1[ماه]</f>
        <v>1399-اردیبهشت</v>
      </c>
      <c r="N2360" s="9"/>
    </row>
    <row r="2361" spans="1:14" ht="15.75" x14ac:dyDescent="0.25">
      <c r="A2361" s="17" t="str">
        <f>IF(AND(C2361&gt;='گزارش روزانه'!$F$2,C2361&lt;='گزارش روزانه'!$F$4,J2361='گزارش روزانه'!$D$6),MAX($A$1:A2360)+1,"")</f>
        <v/>
      </c>
      <c r="B2361" s="10">
        <v>2360</v>
      </c>
      <c r="C2361" s="10" t="s">
        <v>441</v>
      </c>
      <c r="D2361" s="10" t="s">
        <v>443</v>
      </c>
      <c r="E2361" s="11">
        <v>0</v>
      </c>
      <c r="F2361" s="11">
        <v>13573195</v>
      </c>
      <c r="G2361" s="11">
        <v>2740482254</v>
      </c>
      <c r="H23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361" s="10">
        <f>VALUE(IFERROR(MID(Table1[شرح],11,FIND("سهم",Table1[شرح])-11),0))</f>
        <v>0</v>
      </c>
      <c r="J2361" s="10" t="str">
        <f>IFERROR(MID(Table1[شرح],FIND("سهم",Table1[شرح])+4,FIND("به نرخ",Table1[شرح])-FIND("سهم",Table1[شرح])-5),"")</f>
        <v/>
      </c>
      <c r="K2361" s="10" t="str">
        <f>CHOOSE(MID(Table1[تاریخ],6,2),"فروردین","اردیبهشت","خرداد","تیر","مرداد","شهریور","مهر","آبان","آذر","دی","بهمن","اسفند")</f>
        <v>اردیبهشت</v>
      </c>
      <c r="L2361" s="10" t="str">
        <f>LEFT(Table1[[#All],[تاریخ]],4)</f>
        <v>1399</v>
      </c>
      <c r="M2361" s="13" t="str">
        <f>Table1[سال]&amp;"-"&amp;Table1[ماه]</f>
        <v>1399-اردیبهشت</v>
      </c>
      <c r="N2361" s="9"/>
    </row>
    <row r="2362" spans="1:14" ht="15.75" x14ac:dyDescent="0.25">
      <c r="A2362" s="17" t="str">
        <f>IF(AND(C2362&gt;='گزارش روزانه'!$F$2,C2362&lt;='گزارش روزانه'!$F$4,J2362='گزارش روزانه'!$D$6),MAX($A$1:A2361)+1,"")</f>
        <v/>
      </c>
      <c r="B2362" s="10">
        <v>2361</v>
      </c>
      <c r="C2362" s="10" t="s">
        <v>438</v>
      </c>
      <c r="D2362" s="10" t="s">
        <v>439</v>
      </c>
      <c r="E2362" s="11">
        <v>526967</v>
      </c>
      <c r="F2362" s="11">
        <v>0</v>
      </c>
      <c r="G2362" s="11">
        <v>2195661431</v>
      </c>
      <c r="H23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2" s="10">
        <f>VALUE(IFERROR(MID(Table1[شرح],11,FIND("سهم",Table1[شرح])-11),0))</f>
        <v>13</v>
      </c>
      <c r="J2362" s="10" t="str">
        <f>IFERROR(MID(Table1[شرح],FIND("سهم",Table1[شرح])+4,FIND("به نرخ",Table1[شرح])-FIND("سهم",Table1[شرح])-5),"")</f>
        <v>مجتمع صنایع لاستیک یزد(پیزد1)</v>
      </c>
      <c r="K2362" s="10" t="str">
        <f>CHOOSE(MID(Table1[تاریخ],6,2),"فروردین","اردیبهشت","خرداد","تیر","مرداد","شهریور","مهر","آبان","آذر","دی","بهمن","اسفند")</f>
        <v>اردیبهشت</v>
      </c>
      <c r="L2362" s="10" t="str">
        <f>LEFT(Table1[[#All],[تاریخ]],4)</f>
        <v>1399</v>
      </c>
      <c r="M2362" s="13" t="str">
        <f>Table1[سال]&amp;"-"&amp;Table1[ماه]</f>
        <v>1399-اردیبهشت</v>
      </c>
      <c r="N2362" s="9"/>
    </row>
    <row r="2363" spans="1:14" ht="15.75" x14ac:dyDescent="0.25">
      <c r="A2363" s="17" t="str">
        <f>IF(AND(C2363&gt;='گزارش روزانه'!$F$2,C2363&lt;='گزارش روزانه'!$F$4,J2363='گزارش روزانه'!$D$6),MAX($A$1:A2362)+1,"")</f>
        <v/>
      </c>
      <c r="B2363" s="10">
        <v>2362</v>
      </c>
      <c r="C2363" s="10" t="s">
        <v>438</v>
      </c>
      <c r="D2363" s="10" t="s">
        <v>440</v>
      </c>
      <c r="E2363" s="11">
        <v>359440096</v>
      </c>
      <c r="F2363" s="11">
        <v>0</v>
      </c>
      <c r="G2363" s="11">
        <v>2196188398</v>
      </c>
      <c r="H23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3" s="10">
        <f>VALUE(IFERROR(MID(Table1[شرح],11,FIND("سهم",Table1[شرح])-11),0))</f>
        <v>20000</v>
      </c>
      <c r="J2363" s="10" t="str">
        <f>IFERROR(MID(Table1[شرح],FIND("سهم",Table1[شرح])+4,FIND("به نرخ",Table1[شرح])-FIND("سهم",Table1[شرح])-5),"")</f>
        <v>پالایش نفت بندرعباس(شبندر1)</v>
      </c>
      <c r="K2363" s="10" t="str">
        <f>CHOOSE(MID(Table1[تاریخ],6,2),"فروردین","اردیبهشت","خرداد","تیر","مرداد","شهریور","مهر","آبان","آذر","دی","بهمن","اسفند")</f>
        <v>اردیبهشت</v>
      </c>
      <c r="L2363" s="10" t="str">
        <f>LEFT(Table1[[#All],[تاریخ]],4)</f>
        <v>1399</v>
      </c>
      <c r="M2363" s="13" t="str">
        <f>Table1[سال]&amp;"-"&amp;Table1[ماه]</f>
        <v>1399-اردیبهشت</v>
      </c>
      <c r="N2363" s="9"/>
    </row>
    <row r="2364" spans="1:14" ht="15.75" x14ac:dyDescent="0.25">
      <c r="A2364" s="17" t="str">
        <f>IF(AND(C2364&gt;='گزارش روزانه'!$F$2,C2364&lt;='گزارش روزانه'!$F$4,J2364='گزارش روزانه'!$D$6),MAX($A$1:A2363)+1,"")</f>
        <v/>
      </c>
      <c r="B2364" s="10">
        <v>2363</v>
      </c>
      <c r="C2364" s="10" t="s">
        <v>435</v>
      </c>
      <c r="D2364" s="10" t="s">
        <v>436</v>
      </c>
      <c r="E2364" s="11">
        <v>110948426</v>
      </c>
      <c r="F2364" s="11">
        <v>0</v>
      </c>
      <c r="G2364" s="11">
        <v>1929998445</v>
      </c>
      <c r="H23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4" s="10">
        <f>VALUE(IFERROR(MID(Table1[شرح],11,FIND("سهم",Table1[شرح])-11),0))</f>
        <v>1000</v>
      </c>
      <c r="J2364" s="10" t="str">
        <f>IFERROR(MID(Table1[شرح],FIND("سهم",Table1[شرح])+4,FIND("به نرخ",Table1[شرح])-FIND("سهم",Table1[شرح])-5),"")</f>
        <v>فرابورس ایران(فرابورس1)</v>
      </c>
      <c r="K2364" s="10" t="str">
        <f>CHOOSE(MID(Table1[تاریخ],6,2),"فروردین","اردیبهشت","خرداد","تیر","مرداد","شهریور","مهر","آبان","آذر","دی","بهمن","اسفند")</f>
        <v>خرداد</v>
      </c>
      <c r="L2364" s="10" t="str">
        <f>LEFT(Table1[[#All],[تاریخ]],4)</f>
        <v>1399</v>
      </c>
      <c r="M2364" s="13" t="str">
        <f>Table1[سال]&amp;"-"&amp;Table1[ماه]</f>
        <v>1399-خرداد</v>
      </c>
      <c r="N2364" s="9"/>
    </row>
    <row r="2365" spans="1:14" ht="15.75" x14ac:dyDescent="0.25">
      <c r="A2365" s="17" t="str">
        <f>IF(AND(C2365&gt;='گزارش روزانه'!$F$2,C2365&lt;='گزارش روزانه'!$F$4,J2365='گزارش روزانه'!$D$6),MAX($A$1:A2364)+1,"")</f>
        <v/>
      </c>
      <c r="B2365" s="10">
        <v>2364</v>
      </c>
      <c r="C2365" s="10" t="s">
        <v>435</v>
      </c>
      <c r="D2365" s="10" t="s">
        <v>437</v>
      </c>
      <c r="E2365" s="11">
        <v>154714560</v>
      </c>
      <c r="F2365" s="11">
        <v>0</v>
      </c>
      <c r="G2365" s="11">
        <v>2040946871</v>
      </c>
      <c r="H23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5" s="10">
        <f>VALUE(IFERROR(MID(Table1[شرح],11,FIND("سهم",Table1[شرح])-11),0))</f>
        <v>5000</v>
      </c>
      <c r="J2365" s="10" t="str">
        <f>IFERROR(MID(Table1[شرح],FIND("سهم",Table1[شرح])+4,FIND("به نرخ",Table1[شرح])-FIND("سهم",Table1[شرح])-5),"")</f>
        <v>کشتیرانی جمهوری اسلامی ایران(حکشتی1)</v>
      </c>
      <c r="K2365" s="10" t="str">
        <f>CHOOSE(MID(Table1[تاریخ],6,2),"فروردین","اردیبهشت","خرداد","تیر","مرداد","شهریور","مهر","آبان","آذر","دی","بهمن","اسفند")</f>
        <v>خرداد</v>
      </c>
      <c r="L2365" s="10" t="str">
        <f>LEFT(Table1[[#All],[تاریخ]],4)</f>
        <v>1399</v>
      </c>
      <c r="M2365" s="13" t="str">
        <f>Table1[سال]&amp;"-"&amp;Table1[ماه]</f>
        <v>1399-خرداد</v>
      </c>
      <c r="N2365" s="9"/>
    </row>
    <row r="2366" spans="1:14" ht="15.75" x14ac:dyDescent="0.25">
      <c r="A2366" s="17" t="str">
        <f>IF(AND(C2366&gt;='گزارش روزانه'!$F$2,C2366&lt;='گزارش روزانه'!$F$4,J2366='گزارش روزانه'!$D$6),MAX($A$1:A2365)+1,"")</f>
        <v/>
      </c>
      <c r="B2366" s="10">
        <v>2365</v>
      </c>
      <c r="C2366" s="10" t="s">
        <v>433</v>
      </c>
      <c r="D2366" s="10" t="s">
        <v>434</v>
      </c>
      <c r="E2366" s="11">
        <v>210802716</v>
      </c>
      <c r="F2366" s="11">
        <v>0</v>
      </c>
      <c r="G2366" s="11">
        <v>1719195729</v>
      </c>
      <c r="H23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6" s="10">
        <f>VALUE(IFERROR(MID(Table1[شرح],11,FIND("سهم",Table1[شرح])-11),0))</f>
        <v>2000</v>
      </c>
      <c r="J2366" s="10" t="str">
        <f>IFERROR(MID(Table1[شرح],FIND("سهم",Table1[شرح])+4,FIND("به نرخ",Table1[شرح])-FIND("سهم",Table1[شرح])-5),"")</f>
        <v>فرابورس ایران(فرابورس1)</v>
      </c>
      <c r="K2366" s="10" t="str">
        <f>CHOOSE(MID(Table1[تاریخ],6,2),"فروردین","اردیبهشت","خرداد","تیر","مرداد","شهریور","مهر","آبان","آذر","دی","بهمن","اسفند")</f>
        <v>خرداد</v>
      </c>
      <c r="L2366" s="10" t="str">
        <f>LEFT(Table1[[#All],[تاریخ]],4)</f>
        <v>1399</v>
      </c>
      <c r="M2366" s="13" t="str">
        <f>Table1[سال]&amp;"-"&amp;Table1[ماه]</f>
        <v>1399-خرداد</v>
      </c>
      <c r="N2366" s="9"/>
    </row>
    <row r="2367" spans="1:14" ht="15.75" x14ac:dyDescent="0.25">
      <c r="A2367" s="17" t="str">
        <f>IF(AND(C2367&gt;='گزارش روزانه'!$F$2,C2367&lt;='گزارش روزانه'!$F$4,J2367='گزارش روزانه'!$D$6),MAX($A$1:A2366)+1,"")</f>
        <v/>
      </c>
      <c r="B2367" s="10">
        <v>2366</v>
      </c>
      <c r="C2367" s="10" t="s">
        <v>430</v>
      </c>
      <c r="D2367" s="10" t="s">
        <v>431</v>
      </c>
      <c r="E2367" s="11">
        <v>3728632</v>
      </c>
      <c r="F2367" s="11">
        <v>0</v>
      </c>
      <c r="G2367" s="11">
        <v>1415467097</v>
      </c>
      <c r="H23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7" s="10">
        <f>VALUE(IFERROR(MID(Table1[شرح],11,FIND("سهم",Table1[شرح])-11),0))</f>
        <v>57</v>
      </c>
      <c r="J2367" s="10" t="str">
        <f>IFERROR(MID(Table1[شرح],FIND("سهم",Table1[شرح])+4,FIND("به نرخ",Table1[شرح])-FIND("سهم",Table1[شرح])-5),"")</f>
        <v>پلیمر آریا ساسول(آریا1)</v>
      </c>
      <c r="K2367" s="10" t="str">
        <f>CHOOSE(MID(Table1[تاریخ],6,2),"فروردین","اردیبهشت","خرداد","تیر","مرداد","شهریور","مهر","آبان","آذر","دی","بهمن","اسفند")</f>
        <v>خرداد</v>
      </c>
      <c r="L2367" s="10" t="str">
        <f>LEFT(Table1[[#All],[تاریخ]],4)</f>
        <v>1399</v>
      </c>
      <c r="M2367" s="13" t="str">
        <f>Table1[سال]&amp;"-"&amp;Table1[ماه]</f>
        <v>1399-خرداد</v>
      </c>
      <c r="N2367" s="9"/>
    </row>
    <row r="2368" spans="1:14" ht="15.75" x14ac:dyDescent="0.25">
      <c r="A2368" s="17" t="str">
        <f>IF(AND(C2368&gt;='گزارش روزانه'!$F$2,C2368&lt;='گزارش روزانه'!$F$4,J2368='گزارش روزانه'!$D$6),MAX($A$1:A2367)+1,"")</f>
        <v/>
      </c>
      <c r="B2368" s="10">
        <v>2367</v>
      </c>
      <c r="C2368" s="10" t="s">
        <v>430</v>
      </c>
      <c r="D2368" s="10" t="s">
        <v>432</v>
      </c>
      <c r="E2368" s="11">
        <v>300000000</v>
      </c>
      <c r="F2368" s="11">
        <v>0</v>
      </c>
      <c r="G2368" s="11">
        <v>1419195729</v>
      </c>
      <c r="H23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2368" s="10">
        <f>VALUE(IFERROR(MID(Table1[شرح],11,FIND("سهم",Table1[شرح])-11),0))</f>
        <v>0</v>
      </c>
      <c r="J2368" s="10" t="str">
        <f>IFERROR(MID(Table1[شرح],FIND("سهم",Table1[شرح])+4,FIND("به نرخ",Table1[شرح])-FIND("سهم",Table1[شرح])-5),"")</f>
        <v/>
      </c>
      <c r="K2368" s="10" t="str">
        <f>CHOOSE(MID(Table1[تاریخ],6,2),"فروردین","اردیبهشت","خرداد","تیر","مرداد","شهریور","مهر","آبان","آذر","دی","بهمن","اسفند")</f>
        <v>خرداد</v>
      </c>
      <c r="L2368" s="10" t="str">
        <f>LEFT(Table1[[#All],[تاریخ]],4)</f>
        <v>1399</v>
      </c>
      <c r="M2368" s="13" t="str">
        <f>Table1[سال]&amp;"-"&amp;Table1[ماه]</f>
        <v>1399-خرداد</v>
      </c>
      <c r="N2368" s="9"/>
    </row>
    <row r="2369" spans="1:14" ht="15.75" x14ac:dyDescent="0.25">
      <c r="A2369" s="17" t="str">
        <f>IF(AND(C2369&gt;='گزارش روزانه'!$F$2,C2369&lt;='گزارش روزانه'!$F$4,J2369='گزارش روزانه'!$D$6),MAX($A$1:A2368)+1,"")</f>
        <v/>
      </c>
      <c r="B2369" s="10">
        <v>2368</v>
      </c>
      <c r="C2369" s="10" t="s">
        <v>428</v>
      </c>
      <c r="D2369" s="10" t="s">
        <v>429</v>
      </c>
      <c r="E2369" s="11">
        <v>41299408</v>
      </c>
      <c r="F2369" s="11">
        <v>0</v>
      </c>
      <c r="G2369" s="11">
        <v>1374167689</v>
      </c>
      <c r="H23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69" s="10">
        <f>VALUE(IFERROR(MID(Table1[شرح],11,FIND("سهم",Table1[شرح])-11),0))</f>
        <v>260</v>
      </c>
      <c r="J2369" s="10" t="str">
        <f>IFERROR(MID(Table1[شرح],FIND("سهم",Table1[شرح])+4,FIND("به نرخ",Table1[شرح])-FIND("سهم",Table1[شرح])-5),"")</f>
        <v>سایر اشخاص بورس انرژی(انرژی31)</v>
      </c>
      <c r="K2369" s="10" t="str">
        <f>CHOOSE(MID(Table1[تاریخ],6,2),"فروردین","اردیبهشت","خرداد","تیر","مرداد","شهریور","مهر","آبان","آذر","دی","بهمن","اسفند")</f>
        <v>خرداد</v>
      </c>
      <c r="L2369" s="10" t="str">
        <f>LEFT(Table1[[#All],[تاریخ]],4)</f>
        <v>1399</v>
      </c>
      <c r="M2369" s="13" t="str">
        <f>Table1[سال]&amp;"-"&amp;Table1[ماه]</f>
        <v>1399-خرداد</v>
      </c>
      <c r="N2369" s="9"/>
    </row>
    <row r="2370" spans="1:14" ht="15.75" x14ac:dyDescent="0.25">
      <c r="A2370" s="17" t="str">
        <f>IF(AND(C2370&gt;='گزارش روزانه'!$F$2,C2370&lt;='گزارش روزانه'!$F$4,J2370='گزارش روزانه'!$D$6),MAX($A$1:A2369)+1,"")</f>
        <v/>
      </c>
      <c r="B2370" s="10">
        <v>2369</v>
      </c>
      <c r="C2370" s="10" t="s">
        <v>424</v>
      </c>
      <c r="D2370" s="10" t="s">
        <v>425</v>
      </c>
      <c r="E2370" s="11">
        <v>882777106</v>
      </c>
      <c r="F2370" s="11">
        <v>0</v>
      </c>
      <c r="G2370" s="11">
        <v>988844463</v>
      </c>
      <c r="H23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70" s="10">
        <f>VALUE(IFERROR(MID(Table1[شرح],11,FIND("سهم",Table1[شرح])-11),0))</f>
        <v>10000</v>
      </c>
      <c r="J2370" s="10" t="str">
        <f>IFERROR(MID(Table1[شرح],FIND("سهم",Table1[شرح])+4,FIND("به نرخ",Table1[شرح])-FIND("سهم",Table1[شرح])-5),"")</f>
        <v>بورس کالای ایران(کالا1)</v>
      </c>
      <c r="K2370" s="10" t="str">
        <f>CHOOSE(MID(Table1[تاریخ],6,2),"فروردین","اردیبهشت","خرداد","تیر","مرداد","شهریور","مهر","آبان","آذر","دی","بهمن","اسفند")</f>
        <v>خرداد</v>
      </c>
      <c r="L2370" s="10" t="str">
        <f>LEFT(Table1[[#All],[تاریخ]],4)</f>
        <v>1399</v>
      </c>
      <c r="M2370" s="13" t="str">
        <f>Table1[سال]&amp;"-"&amp;Table1[ماه]</f>
        <v>1399-خرداد</v>
      </c>
      <c r="N2370" s="9"/>
    </row>
    <row r="2371" spans="1:14" ht="15.75" x14ac:dyDescent="0.25">
      <c r="A2371" s="17" t="str">
        <f>IF(AND(C2371&gt;='گزارش روزانه'!$F$2,C2371&lt;='گزارش روزانه'!$F$4,J2371='گزارش روزانه'!$D$6),MAX($A$1:A2370)+1,"")</f>
        <v/>
      </c>
      <c r="B2371" s="10">
        <v>2370</v>
      </c>
      <c r="C2371" s="10" t="s">
        <v>424</v>
      </c>
      <c r="D2371" s="10" t="s">
        <v>426</v>
      </c>
      <c r="E2371" s="11">
        <v>0</v>
      </c>
      <c r="F2371" s="11">
        <v>377603721</v>
      </c>
      <c r="G2371" s="11">
        <v>1871621569</v>
      </c>
      <c r="H23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71" s="10">
        <f>VALUE(IFERROR(MID(Table1[شرح],11,FIND("سهم",Table1[شرح])-11),0))</f>
        <v>15180</v>
      </c>
      <c r="J2371" s="10" t="str">
        <f>IFERROR(MID(Table1[شرح],FIND("سهم",Table1[شرح])+4,FIND("به نرخ",Table1[شرح])-FIND("سهم",Table1[شرح])-5),"")</f>
        <v>پالایش نفت بندرعباس(شبندر1)</v>
      </c>
      <c r="K2371" s="10" t="str">
        <f>CHOOSE(MID(Table1[تاریخ],6,2),"فروردین","اردیبهشت","خرداد","تیر","مرداد","شهریور","مهر","آبان","آذر","دی","بهمن","اسفند")</f>
        <v>خرداد</v>
      </c>
      <c r="L2371" s="10" t="str">
        <f>LEFT(Table1[[#All],[تاریخ]],4)</f>
        <v>1399</v>
      </c>
      <c r="M2371" s="13" t="str">
        <f>Table1[سال]&amp;"-"&amp;Table1[ماه]</f>
        <v>1399-خرداد</v>
      </c>
      <c r="N2371" s="9"/>
    </row>
    <row r="2372" spans="1:14" ht="15.75" x14ac:dyDescent="0.25">
      <c r="A2372" s="17" t="str">
        <f>IF(AND(C2372&gt;='گزارش روزانه'!$F$2,C2372&lt;='گزارش روزانه'!$F$4,J2372='گزارش روزانه'!$D$6),MAX($A$1:A2371)+1,"")</f>
        <v/>
      </c>
      <c r="B2372" s="10">
        <v>2371</v>
      </c>
      <c r="C2372" s="10" t="s">
        <v>424</v>
      </c>
      <c r="D2372" s="10" t="s">
        <v>427</v>
      </c>
      <c r="E2372" s="11">
        <v>0</v>
      </c>
      <c r="F2372" s="11">
        <v>119850159</v>
      </c>
      <c r="G2372" s="11">
        <v>1494017848</v>
      </c>
      <c r="H23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72" s="10">
        <f>VALUE(IFERROR(MID(Table1[شرح],11,FIND("سهم",Table1[شرح])-11),0))</f>
        <v>4820</v>
      </c>
      <c r="J2372" s="10" t="str">
        <f>IFERROR(MID(Table1[شرح],FIND("سهم",Table1[شرح])+4,FIND("به نرخ",Table1[شرح])-FIND("سهم",Table1[شرح])-5),"")</f>
        <v>پالایش نفت بندرعباس(شبندر1)</v>
      </c>
      <c r="K2372" s="10" t="str">
        <f>CHOOSE(MID(Table1[تاریخ],6,2),"فروردین","اردیبهشت","خرداد","تیر","مرداد","شهریور","مهر","آبان","آذر","دی","بهمن","اسفند")</f>
        <v>خرداد</v>
      </c>
      <c r="L2372" s="10" t="str">
        <f>LEFT(Table1[[#All],[تاریخ]],4)</f>
        <v>1399</v>
      </c>
      <c r="M2372" s="13" t="str">
        <f>Table1[سال]&amp;"-"&amp;Table1[ماه]</f>
        <v>1399-خرداد</v>
      </c>
      <c r="N2372" s="9"/>
    </row>
    <row r="2373" spans="1:14" ht="15.75" x14ac:dyDescent="0.25">
      <c r="A2373" s="17" t="str">
        <f>IF(AND(C2373&gt;='گزارش روزانه'!$F$2,C2373&lt;='گزارش روزانه'!$F$4,J2373='گزارش روزانه'!$D$6),MAX($A$1:A2372)+1,"")</f>
        <v/>
      </c>
      <c r="B2373" s="10">
        <v>2372</v>
      </c>
      <c r="C2373" s="10" t="s">
        <v>422</v>
      </c>
      <c r="D2373" s="10" t="s">
        <v>423</v>
      </c>
      <c r="E2373" s="11">
        <v>0</v>
      </c>
      <c r="F2373" s="11">
        <v>19085572</v>
      </c>
      <c r="G2373" s="11">
        <v>1007930035</v>
      </c>
      <c r="H23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373" s="10">
        <f>VALUE(IFERROR(MID(Table1[شرح],11,FIND("سهم",Table1[شرح])-11),0))</f>
        <v>0</v>
      </c>
      <c r="J2373" s="10" t="str">
        <f>IFERROR(MID(Table1[شرح],FIND("سهم",Table1[شرح])+4,FIND("به نرخ",Table1[شرح])-FIND("سهم",Table1[شرح])-5),"")</f>
        <v/>
      </c>
      <c r="K2373" s="10" t="str">
        <f>CHOOSE(MID(Table1[تاریخ],6,2),"فروردین","اردیبهشت","خرداد","تیر","مرداد","شهریور","مهر","آبان","آذر","دی","بهمن","اسفند")</f>
        <v>خرداد</v>
      </c>
      <c r="L2373" s="10" t="str">
        <f>LEFT(Table1[[#All],[تاریخ]],4)</f>
        <v>1399</v>
      </c>
      <c r="M2373" s="13" t="str">
        <f>Table1[سال]&amp;"-"&amp;Table1[ماه]</f>
        <v>1399-خرداد</v>
      </c>
      <c r="N2373" s="9"/>
    </row>
    <row r="2374" spans="1:14" ht="15.75" x14ac:dyDescent="0.25">
      <c r="A2374" s="17" t="str">
        <f>IF(AND(C2374&gt;='گزارش روزانه'!$F$2,C2374&lt;='گزارش روزانه'!$F$4,J2374='گزارش روزانه'!$D$6),MAX($A$1:A2373)+1,"")</f>
        <v/>
      </c>
      <c r="B2374" s="10">
        <v>2373</v>
      </c>
      <c r="C2374" s="10" t="s">
        <v>420</v>
      </c>
      <c r="D2374" s="10" t="s">
        <v>421</v>
      </c>
      <c r="E2374" s="11">
        <v>988989720</v>
      </c>
      <c r="F2374" s="11">
        <v>0</v>
      </c>
      <c r="G2374" s="11">
        <v>18940315</v>
      </c>
      <c r="H23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74" s="10">
        <f>VALUE(IFERROR(MID(Table1[شرح],11,FIND("سهم",Table1[شرح])-11),0))</f>
        <v>15100</v>
      </c>
      <c r="J2374" s="10" t="str">
        <f>IFERROR(MID(Table1[شرح],FIND("سهم",Table1[شرح])+4,FIND("به نرخ",Table1[شرح])-FIND("سهم",Table1[شرح])-5),"")</f>
        <v>ذوب روی اصفهان(فروی1)</v>
      </c>
      <c r="K2374" s="10" t="str">
        <f>CHOOSE(MID(Table1[تاریخ],6,2),"فروردین","اردیبهشت","خرداد","تیر","مرداد","شهریور","مهر","آبان","آذر","دی","بهمن","اسفند")</f>
        <v>تیر</v>
      </c>
      <c r="L2374" s="10" t="str">
        <f>LEFT(Table1[[#All],[تاریخ]],4)</f>
        <v>1399</v>
      </c>
      <c r="M2374" s="13" t="str">
        <f>Table1[سال]&amp;"-"&amp;Table1[ماه]</f>
        <v>1399-تیر</v>
      </c>
      <c r="N2374" s="9"/>
    </row>
    <row r="2375" spans="1:14" ht="15.75" x14ac:dyDescent="0.25">
      <c r="A2375" s="17" t="str">
        <f>IF(AND(C2375&gt;='گزارش روزانه'!$F$2,C2375&lt;='گزارش روزانه'!$F$4,J2375='گزارش روزانه'!$D$6),MAX($A$1:A2374)+1,"")</f>
        <v/>
      </c>
      <c r="B2375" s="10">
        <v>2374</v>
      </c>
      <c r="C2375" s="10" t="s">
        <v>418</v>
      </c>
      <c r="D2375" s="10" t="s">
        <v>419</v>
      </c>
      <c r="E2375" s="11">
        <v>0</v>
      </c>
      <c r="F2375" s="11">
        <v>1344546599</v>
      </c>
      <c r="G2375" s="11">
        <v>1363486914</v>
      </c>
      <c r="H23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75" s="10">
        <f>VALUE(IFERROR(MID(Table1[شرح],11,FIND("سهم",Table1[شرح])-11),0))</f>
        <v>58500</v>
      </c>
      <c r="J2375" s="10" t="str">
        <f>IFERROR(MID(Table1[شرح],FIND("سهم",Table1[شرح])+4,FIND("به نرخ",Table1[شرح])-FIND("سهم",Table1[شرح])-5),"")</f>
        <v>پالایش نفت تهران(شتران1)</v>
      </c>
      <c r="K2375" s="10" t="str">
        <f>CHOOSE(MID(Table1[تاریخ],6,2),"فروردین","اردیبهشت","خرداد","تیر","مرداد","شهریور","مهر","آبان","آذر","دی","بهمن","اسفند")</f>
        <v>تیر</v>
      </c>
      <c r="L2375" s="10" t="str">
        <f>LEFT(Table1[[#All],[تاریخ]],4)</f>
        <v>1399</v>
      </c>
      <c r="M2375" s="13" t="str">
        <f>Table1[سال]&amp;"-"&amp;Table1[ماه]</f>
        <v>1399-تیر</v>
      </c>
      <c r="N2375" s="9"/>
    </row>
    <row r="2376" spans="1:14" ht="15.75" x14ac:dyDescent="0.25">
      <c r="A2376" s="17" t="str">
        <f>IF(AND(C2376&gt;='گزارش روزانه'!$F$2,C2376&lt;='گزارش روزانه'!$F$4,J2376='گزارش روزانه'!$D$6),MAX($A$1:A2375)+1,"")</f>
        <v/>
      </c>
      <c r="B2376" s="10">
        <v>2375</v>
      </c>
      <c r="C2376" s="10" t="s">
        <v>415</v>
      </c>
      <c r="D2376" s="10" t="s">
        <v>416</v>
      </c>
      <c r="E2376" s="11">
        <v>4746922</v>
      </c>
      <c r="F2376" s="11">
        <v>0</v>
      </c>
      <c r="G2376" s="11">
        <v>857157803</v>
      </c>
      <c r="H23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76" s="10">
        <f>VALUE(IFERROR(MID(Table1[شرح],11,FIND("سهم",Table1[شرح])-11),0))</f>
        <v>300</v>
      </c>
      <c r="J2376" s="10" t="str">
        <f>IFERROR(MID(Table1[شرح],FIND("سهم",Table1[شرح])+4,FIND("به نرخ",Table1[شرح])-FIND("سهم",Table1[شرح])-5),"")</f>
        <v>سرمایه گذاری سیمان تامین(سیتا1)</v>
      </c>
      <c r="K2376" s="10" t="str">
        <f>CHOOSE(MID(Table1[تاریخ],6,2),"فروردین","اردیبهشت","خرداد","تیر","مرداد","شهریور","مهر","آبان","آذر","دی","بهمن","اسفند")</f>
        <v>تیر</v>
      </c>
      <c r="L2376" s="10" t="str">
        <f>LEFT(Table1[[#All],[تاریخ]],4)</f>
        <v>1399</v>
      </c>
      <c r="M2376" s="13" t="str">
        <f>Table1[سال]&amp;"-"&amp;Table1[ماه]</f>
        <v>1399-تیر</v>
      </c>
      <c r="N2376" s="9"/>
    </row>
    <row r="2377" spans="1:14" ht="15.75" x14ac:dyDescent="0.25">
      <c r="A2377" s="17" t="str">
        <f>IF(AND(C2377&gt;='گزارش روزانه'!$F$2,C2377&lt;='گزارش روزانه'!$F$4,J2377='گزارش روزانه'!$D$6),MAX($A$1:A2376)+1,"")</f>
        <v/>
      </c>
      <c r="B2377" s="10">
        <v>2376</v>
      </c>
      <c r="C2377" s="10" t="s">
        <v>415</v>
      </c>
      <c r="D2377" s="10" t="s">
        <v>417</v>
      </c>
      <c r="E2377" s="11">
        <v>501582189</v>
      </c>
      <c r="F2377" s="11">
        <v>0</v>
      </c>
      <c r="G2377" s="11">
        <v>861904725</v>
      </c>
      <c r="H23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77" s="10">
        <f>VALUE(IFERROR(MID(Table1[شرح],11,FIND("سهم",Table1[شرح])-11),0))</f>
        <v>3680</v>
      </c>
      <c r="J2377" s="10" t="str">
        <f>IFERROR(MID(Table1[شرح],FIND("سهم",Table1[شرح])+4,FIND("به نرخ",Table1[شرح])-FIND("سهم",Table1[شرح])-5),"")</f>
        <v>بورس اوراق بهادار تهران(بورس1)</v>
      </c>
      <c r="K2377" s="10" t="str">
        <f>CHOOSE(MID(Table1[تاریخ],6,2),"فروردین","اردیبهشت","خرداد","تیر","مرداد","شهریور","مهر","آبان","آذر","دی","بهمن","اسفند")</f>
        <v>تیر</v>
      </c>
      <c r="L2377" s="10" t="str">
        <f>LEFT(Table1[[#All],[تاریخ]],4)</f>
        <v>1399</v>
      </c>
      <c r="M2377" s="13" t="str">
        <f>Table1[سال]&amp;"-"&amp;Table1[ماه]</f>
        <v>1399-تیر</v>
      </c>
      <c r="N2377" s="9"/>
    </row>
    <row r="2378" spans="1:14" ht="15.75" x14ac:dyDescent="0.25">
      <c r="A2378" s="17" t="str">
        <f>IF(AND(C2378&gt;='گزارش روزانه'!$F$2,C2378&lt;='گزارش روزانه'!$F$4,J2378='گزارش روزانه'!$D$6),MAX($A$1:A2377)+1,"")</f>
        <v/>
      </c>
      <c r="B2378" s="10">
        <v>2377</v>
      </c>
      <c r="C2378" s="10" t="s">
        <v>413</v>
      </c>
      <c r="D2378" s="10" t="s">
        <v>414</v>
      </c>
      <c r="E2378" s="11">
        <v>237895</v>
      </c>
      <c r="F2378" s="11">
        <v>0</v>
      </c>
      <c r="G2378" s="11">
        <v>856919908</v>
      </c>
      <c r="H23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78" s="10">
        <f>VALUE(IFERROR(MID(Table1[شرح],11,FIND("سهم",Table1[شرح])-11),0))</f>
        <v>74</v>
      </c>
      <c r="J2378" s="10" t="str">
        <f>IFERROR(MID(Table1[شرح],FIND("سهم",Table1[شرح])+4,FIND("به نرخ",Table1[شرح])-FIND("سهم",Table1[شرح])-5),"")</f>
        <v>لیزینگ پارسیان(ولپارس1)</v>
      </c>
      <c r="K2378" s="10" t="str">
        <f>CHOOSE(MID(Table1[تاریخ],6,2),"فروردین","اردیبهشت","خرداد","تیر","مرداد","شهریور","مهر","آبان","آذر","دی","بهمن","اسفند")</f>
        <v>تیر</v>
      </c>
      <c r="L2378" s="10" t="str">
        <f>LEFT(Table1[[#All],[تاریخ]],4)</f>
        <v>1399</v>
      </c>
      <c r="M2378" s="13" t="str">
        <f>Table1[سال]&amp;"-"&amp;Table1[ماه]</f>
        <v>1399-تیر</v>
      </c>
      <c r="N2378" s="9"/>
    </row>
    <row r="2379" spans="1:14" ht="15.75" x14ac:dyDescent="0.25">
      <c r="A2379" s="17" t="str">
        <f>IF(AND(C2379&gt;='گزارش روزانه'!$F$2,C2379&lt;='گزارش روزانه'!$F$4,J2379='گزارش روزانه'!$D$6),MAX($A$1:A2378)+1,"")</f>
        <v/>
      </c>
      <c r="B2379" s="10">
        <v>2378</v>
      </c>
      <c r="C2379" s="10" t="s">
        <v>406</v>
      </c>
      <c r="D2379" s="10" t="s">
        <v>407</v>
      </c>
      <c r="E2379" s="11">
        <v>171291120</v>
      </c>
      <c r="F2379" s="11">
        <v>0</v>
      </c>
      <c r="G2379" s="11">
        <v>421215341</v>
      </c>
      <c r="H23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79" s="10">
        <f>VALUE(IFERROR(MID(Table1[شرح],11,FIND("سهم",Table1[شرح])-11),0))</f>
        <v>10000</v>
      </c>
      <c r="J2379" s="10" t="str">
        <f>IFERROR(MID(Table1[شرح],FIND("سهم",Table1[شرح])+4,FIND("به نرخ",Table1[شرح])-FIND("سهم",Table1[شرح])-5),"")</f>
        <v>سرمایه گذاری سایپا(وساپا1)</v>
      </c>
      <c r="K2379" s="10" t="str">
        <f>CHOOSE(MID(Table1[تاریخ],6,2),"فروردین","اردیبهشت","خرداد","تیر","مرداد","شهریور","مهر","آبان","آذر","دی","بهمن","اسفند")</f>
        <v>تیر</v>
      </c>
      <c r="L2379" s="10" t="str">
        <f>LEFT(Table1[[#All],[تاریخ]],4)</f>
        <v>1399</v>
      </c>
      <c r="M2379" s="13" t="str">
        <f>Table1[سال]&amp;"-"&amp;Table1[ماه]</f>
        <v>1399-تیر</v>
      </c>
      <c r="N2379" s="9"/>
    </row>
    <row r="2380" spans="1:14" ht="15.75" x14ac:dyDescent="0.25">
      <c r="A2380" s="17" t="str">
        <f>IF(AND(C2380&gt;='گزارش روزانه'!$F$2,C2380&lt;='گزارش روزانه'!$F$4,J2380='گزارش روزانه'!$D$6),MAX($A$1:A2379)+1,"")</f>
        <v/>
      </c>
      <c r="B2380" s="10">
        <v>2379</v>
      </c>
      <c r="C2380" s="10" t="s">
        <v>406</v>
      </c>
      <c r="D2380" s="10" t="s">
        <v>408</v>
      </c>
      <c r="E2380" s="11">
        <v>169784160</v>
      </c>
      <c r="F2380" s="11">
        <v>0</v>
      </c>
      <c r="G2380" s="11">
        <v>592506461</v>
      </c>
      <c r="H23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80" s="10">
        <f>VALUE(IFERROR(MID(Table1[شرح],11,FIND("سهم",Table1[شرح])-11),0))</f>
        <v>10000</v>
      </c>
      <c r="J2380" s="10" t="str">
        <f>IFERROR(MID(Table1[شرح],FIND("سهم",Table1[شرح])+4,FIND("به نرخ",Table1[شرح])-FIND("سهم",Table1[شرح])-5),"")</f>
        <v>سرمایه گذاری سایپا(وساپا1)</v>
      </c>
      <c r="K2380" s="10" t="str">
        <f>CHOOSE(MID(Table1[تاریخ],6,2),"فروردین","اردیبهشت","خرداد","تیر","مرداد","شهریور","مهر","آبان","آذر","دی","بهمن","اسفند")</f>
        <v>تیر</v>
      </c>
      <c r="L2380" s="10" t="str">
        <f>LEFT(Table1[[#All],[تاریخ]],4)</f>
        <v>1399</v>
      </c>
      <c r="M2380" s="13" t="str">
        <f>Table1[سال]&amp;"-"&amp;Table1[ماه]</f>
        <v>1399-تیر</v>
      </c>
      <c r="N2380" s="9"/>
    </row>
    <row r="2381" spans="1:14" ht="15.75" x14ac:dyDescent="0.25">
      <c r="A2381" s="17" t="str">
        <f>IF(AND(C2381&gt;='گزارش روزانه'!$F$2,C2381&lt;='گزارش روزانه'!$F$4,J2381='گزارش روزانه'!$D$6),MAX($A$1:A2380)+1,"")</f>
        <v/>
      </c>
      <c r="B2381" s="10">
        <v>2380</v>
      </c>
      <c r="C2381" s="10" t="s">
        <v>406</v>
      </c>
      <c r="D2381" s="10" t="s">
        <v>409</v>
      </c>
      <c r="E2381" s="11">
        <v>79342445</v>
      </c>
      <c r="F2381" s="11">
        <v>0</v>
      </c>
      <c r="G2381" s="11">
        <v>762290621</v>
      </c>
      <c r="H23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81" s="10">
        <f>VALUE(IFERROR(MID(Table1[شرح],11,FIND("سهم",Table1[شرح])-11),0))</f>
        <v>1600</v>
      </c>
      <c r="J2381" s="10" t="str">
        <f>IFERROR(MID(Table1[شرح],FIND("سهم",Table1[شرح])+4,FIND("به نرخ",Table1[شرح])-FIND("سهم",Table1[شرح])-5),"")</f>
        <v>کشتیرانی جمهوری اسلامی ایران(حکشتی1)</v>
      </c>
      <c r="K2381" s="10" t="str">
        <f>CHOOSE(MID(Table1[تاریخ],6,2),"فروردین","اردیبهشت","خرداد","تیر","مرداد","شهریور","مهر","آبان","آذر","دی","بهمن","اسفند")</f>
        <v>تیر</v>
      </c>
      <c r="L2381" s="10" t="str">
        <f>LEFT(Table1[[#All],[تاریخ]],4)</f>
        <v>1399</v>
      </c>
      <c r="M2381" s="13" t="str">
        <f>Table1[سال]&amp;"-"&amp;Table1[ماه]</f>
        <v>1399-تیر</v>
      </c>
      <c r="N2381" s="9"/>
    </row>
    <row r="2382" spans="1:14" ht="15.75" x14ac:dyDescent="0.25">
      <c r="A2382" s="17" t="str">
        <f>IF(AND(C2382&gt;='گزارش روزانه'!$F$2,C2382&lt;='گزارش روزانه'!$F$4,J2382='گزارش روزانه'!$D$6),MAX($A$1:A2381)+1,"")</f>
        <v/>
      </c>
      <c r="B2382" s="10">
        <v>2381</v>
      </c>
      <c r="C2382" s="10" t="s">
        <v>406</v>
      </c>
      <c r="D2382" s="10" t="s">
        <v>410</v>
      </c>
      <c r="E2382" s="11">
        <v>79133480</v>
      </c>
      <c r="F2382" s="11">
        <v>0</v>
      </c>
      <c r="G2382" s="11">
        <v>841633066</v>
      </c>
      <c r="H23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82" s="10">
        <f>VALUE(IFERROR(MID(Table1[شرح],11,FIND("سهم",Table1[شرح])-11),0))</f>
        <v>1600</v>
      </c>
      <c r="J2382" s="10" t="str">
        <f>IFERROR(MID(Table1[شرح],FIND("سهم",Table1[شرح])+4,FIND("به نرخ",Table1[شرح])-FIND("سهم",Table1[شرح])-5),"")</f>
        <v>کشتیرانی جمهوری اسلامی ایران(حکشتی1)</v>
      </c>
      <c r="K2382" s="10" t="str">
        <f>CHOOSE(MID(Table1[تاریخ],6,2),"فروردین","اردیبهشت","خرداد","تیر","مرداد","شهریور","مهر","آبان","آذر","دی","بهمن","اسفند")</f>
        <v>تیر</v>
      </c>
      <c r="L2382" s="10" t="str">
        <f>LEFT(Table1[[#All],[تاریخ]],4)</f>
        <v>1399</v>
      </c>
      <c r="M2382" s="13" t="str">
        <f>Table1[سال]&amp;"-"&amp;Table1[ماه]</f>
        <v>1399-تیر</v>
      </c>
      <c r="N2382" s="9"/>
    </row>
    <row r="2383" spans="1:14" ht="15.75" x14ac:dyDescent="0.25">
      <c r="A2383" s="17" t="str">
        <f>IF(AND(C2383&gt;='گزارش روزانه'!$F$2,C2383&lt;='گزارش روزانه'!$F$4,J2383='گزارش روزانه'!$D$6),MAX($A$1:A2382)+1,"")</f>
        <v/>
      </c>
      <c r="B2383" s="10">
        <v>2382</v>
      </c>
      <c r="C2383" s="10" t="s">
        <v>406</v>
      </c>
      <c r="D2383" s="10" t="s">
        <v>411</v>
      </c>
      <c r="E2383" s="11">
        <v>0</v>
      </c>
      <c r="F2383" s="11">
        <v>57201</v>
      </c>
      <c r="G2383" s="11">
        <v>920766546</v>
      </c>
      <c r="H23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83" s="10">
        <f>VALUE(IFERROR(MID(Table1[شرح],11,FIND("سهم",Table1[شرح])-11),0))</f>
        <v>0</v>
      </c>
      <c r="J2383" s="10" t="str">
        <f>IFERROR(MID(Table1[شرح],FIND("سهم",Table1[شرح])+4,FIND("به نرخ",Table1[شرح])-FIND("سهم",Table1[شرح])-5),"")</f>
        <v/>
      </c>
      <c r="K2383" s="10" t="str">
        <f>CHOOSE(MID(Table1[تاریخ],6,2),"فروردین","اردیبهشت","خرداد","تیر","مرداد","شهریور","مهر","آبان","آذر","دی","بهمن","اسفند")</f>
        <v>تیر</v>
      </c>
      <c r="L2383" s="10" t="str">
        <f>LEFT(Table1[[#All],[تاریخ]],4)</f>
        <v>1399</v>
      </c>
      <c r="M2383" s="13" t="str">
        <f>Table1[سال]&amp;"-"&amp;Table1[ماه]</f>
        <v>1399-تیر</v>
      </c>
      <c r="N2383" s="9"/>
    </row>
    <row r="2384" spans="1:14" ht="15.75" x14ac:dyDescent="0.25">
      <c r="A2384" s="17" t="str">
        <f>IF(AND(C2384&gt;='گزارش روزانه'!$F$2,C2384&lt;='گزارش روزانه'!$F$4,J2384='گزارش روزانه'!$D$6),MAX($A$1:A2383)+1,"")</f>
        <v/>
      </c>
      <c r="B2384" s="10">
        <v>2383</v>
      </c>
      <c r="C2384" s="10" t="s">
        <v>406</v>
      </c>
      <c r="D2384" s="10" t="s">
        <v>412</v>
      </c>
      <c r="E2384" s="11">
        <v>0</v>
      </c>
      <c r="F2384" s="11">
        <v>63789437</v>
      </c>
      <c r="G2384" s="11">
        <v>920709345</v>
      </c>
      <c r="H23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84" s="10">
        <f>VALUE(IFERROR(MID(Table1[شرح],11,FIND("سهم",Table1[شرح])-11),0))</f>
        <v>0</v>
      </c>
      <c r="J2384" s="10" t="str">
        <f>IFERROR(MID(Table1[شرح],FIND("سهم",Table1[شرح])+4,FIND("به نرخ",Table1[شرح])-FIND("سهم",Table1[شرح])-5),"")</f>
        <v/>
      </c>
      <c r="K2384" s="10" t="str">
        <f>CHOOSE(MID(Table1[تاریخ],6,2),"فروردین","اردیبهشت","خرداد","تیر","مرداد","شهریور","مهر","آبان","آذر","دی","بهمن","اسفند")</f>
        <v>تیر</v>
      </c>
      <c r="L2384" s="10" t="str">
        <f>LEFT(Table1[[#All],[تاریخ]],4)</f>
        <v>1399</v>
      </c>
      <c r="M2384" s="13" t="str">
        <f>Table1[سال]&amp;"-"&amp;Table1[ماه]</f>
        <v>1399-تیر</v>
      </c>
      <c r="N2384" s="9"/>
    </row>
    <row r="2385" spans="1:14" ht="15.75" x14ac:dyDescent="0.25">
      <c r="A2385" s="17" t="str">
        <f>IF(AND(C2385&gt;='گزارش روزانه'!$F$2,C2385&lt;='گزارش روزانه'!$F$4,J2385='گزارش روزانه'!$D$6),MAX($A$1:A2384)+1,"")</f>
        <v/>
      </c>
      <c r="B2385" s="10">
        <v>2384</v>
      </c>
      <c r="C2385" s="10" t="s">
        <v>404</v>
      </c>
      <c r="D2385" s="10" t="s">
        <v>405</v>
      </c>
      <c r="E2385" s="11">
        <v>352699015</v>
      </c>
      <c r="F2385" s="11">
        <v>0</v>
      </c>
      <c r="G2385" s="11">
        <v>68516326</v>
      </c>
      <c r="H23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85" s="10">
        <f>VALUE(IFERROR(MID(Table1[شرح],11,FIND("سهم",Table1[شرح])-11),0))</f>
        <v>15000</v>
      </c>
      <c r="J2385" s="10" t="str">
        <f>IFERROR(MID(Table1[شرح],FIND("سهم",Table1[شرح])+4,FIND("به نرخ",Table1[شرح])-FIND("سهم",Table1[شرح])-5),"")</f>
        <v>گسترش سرمایه گذاری ایرانیان(وگستر1)</v>
      </c>
      <c r="K2385" s="10" t="str">
        <f>CHOOSE(MID(Table1[تاریخ],6,2),"فروردین","اردیبهشت","خرداد","تیر","مرداد","شهریور","مهر","آبان","آذر","دی","بهمن","اسفند")</f>
        <v>تیر</v>
      </c>
      <c r="L2385" s="10" t="str">
        <f>LEFT(Table1[[#All],[تاریخ]],4)</f>
        <v>1399</v>
      </c>
      <c r="M2385" s="13" t="str">
        <f>Table1[سال]&amp;"-"&amp;Table1[ماه]</f>
        <v>1399-تیر</v>
      </c>
      <c r="N2385" s="9"/>
    </row>
    <row r="2386" spans="1:14" ht="15.75" x14ac:dyDescent="0.25">
      <c r="A2386" s="17" t="str">
        <f>IF(AND(C2386&gt;='گزارش روزانه'!$F$2,C2386&lt;='گزارش روزانه'!$F$4,J2386='گزارش روزانه'!$D$6),MAX($A$1:A2385)+1,"")</f>
        <v/>
      </c>
      <c r="B2386" s="10">
        <v>2385</v>
      </c>
      <c r="C2386" s="10" t="s">
        <v>401</v>
      </c>
      <c r="D2386" s="10" t="s">
        <v>402</v>
      </c>
      <c r="E2386" s="11">
        <v>49520855</v>
      </c>
      <c r="F2386" s="11">
        <v>0</v>
      </c>
      <c r="G2386" s="11">
        <v>3283568</v>
      </c>
      <c r="H23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86" s="10">
        <f>VALUE(IFERROR(MID(Table1[شرح],11,FIND("سهم",Table1[شرح])-11),0))</f>
        <v>759</v>
      </c>
      <c r="J2386" s="10" t="str">
        <f>IFERROR(MID(Table1[شرح],FIND("سهم",Table1[شرح])+4,FIND("به نرخ",Table1[شرح])-FIND("سهم",Table1[شرح])-5),"")</f>
        <v>دارویی ره آورد تامین(درهآور1)</v>
      </c>
      <c r="K2386" s="10" t="str">
        <f>CHOOSE(MID(Table1[تاریخ],6,2),"فروردین","اردیبهشت","خرداد","تیر","مرداد","شهریور","مهر","آبان","آذر","دی","بهمن","اسفند")</f>
        <v>تیر</v>
      </c>
      <c r="L2386" s="10" t="str">
        <f>LEFT(Table1[[#All],[تاریخ]],4)</f>
        <v>1399</v>
      </c>
      <c r="M2386" s="13" t="str">
        <f>Table1[سال]&amp;"-"&amp;Table1[ماه]</f>
        <v>1399-تیر</v>
      </c>
      <c r="N2386" s="9"/>
    </row>
    <row r="2387" spans="1:14" ht="15.75" x14ac:dyDescent="0.25">
      <c r="A2387" s="17" t="str">
        <f>IF(AND(C2387&gt;='گزارش روزانه'!$F$2,C2387&lt;='گزارش روزانه'!$F$4,J2387='گزارش روزانه'!$D$6),MAX($A$1:A2386)+1,"")</f>
        <v/>
      </c>
      <c r="B2387" s="10">
        <v>2386</v>
      </c>
      <c r="C2387" s="10" t="s">
        <v>401</v>
      </c>
      <c r="D2387" s="10" t="s">
        <v>403</v>
      </c>
      <c r="E2387" s="11">
        <v>15711903</v>
      </c>
      <c r="F2387" s="11">
        <v>0</v>
      </c>
      <c r="G2387" s="11">
        <v>52804423</v>
      </c>
      <c r="H23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87" s="10">
        <f>VALUE(IFERROR(MID(Table1[شرح],11,FIND("سهم",Table1[شرح])-11),0))</f>
        <v>241</v>
      </c>
      <c r="J2387" s="10" t="str">
        <f>IFERROR(MID(Table1[شرح],FIND("سهم",Table1[شرح])+4,FIND("به نرخ",Table1[شرح])-FIND("سهم",Table1[شرح])-5),"")</f>
        <v>دارویی ره آورد تامین(درهآور1)</v>
      </c>
      <c r="K2387" s="10" t="str">
        <f>CHOOSE(MID(Table1[تاریخ],6,2),"فروردین","اردیبهشت","خرداد","تیر","مرداد","شهریور","مهر","آبان","آذر","دی","بهمن","اسفند")</f>
        <v>تیر</v>
      </c>
      <c r="L2387" s="10" t="str">
        <f>LEFT(Table1[[#All],[تاریخ]],4)</f>
        <v>1399</v>
      </c>
      <c r="M2387" s="13" t="str">
        <f>Table1[سال]&amp;"-"&amp;Table1[ماه]</f>
        <v>1399-تیر</v>
      </c>
      <c r="N2387" s="9"/>
    </row>
    <row r="2388" spans="1:14" ht="15.75" x14ac:dyDescent="0.25">
      <c r="A2388" s="17" t="str">
        <f>IF(AND(C2388&gt;='گزارش روزانه'!$F$2,C2388&lt;='گزارش روزانه'!$F$4,J2388='گزارش روزانه'!$D$6),MAX($A$1:A2387)+1,"")</f>
        <v/>
      </c>
      <c r="B2388" s="10">
        <v>2387</v>
      </c>
      <c r="C2388" s="10" t="s">
        <v>396</v>
      </c>
      <c r="D2388" s="10" t="s">
        <v>397</v>
      </c>
      <c r="E2388" s="11">
        <v>288670627</v>
      </c>
      <c r="F2388" s="11">
        <v>0</v>
      </c>
      <c r="G2388" s="11">
        <v>17282008</v>
      </c>
      <c r="H23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88" s="10">
        <f>VALUE(IFERROR(MID(Table1[شرح],11,FIND("سهم",Table1[شرح])-11),0))</f>
        <v>10844</v>
      </c>
      <c r="J2388" s="10" t="str">
        <f>IFERROR(MID(Table1[شرح],FIND("سهم",Table1[شرح])+4,FIND("به نرخ",Table1[شرح])-FIND("سهم",Table1[شرح])-5),"")</f>
        <v>گسترش سرمایه گذاری ایرانیان(وگستر1)</v>
      </c>
      <c r="K2388" s="10" t="str">
        <f>CHOOSE(MID(Table1[تاریخ],6,2),"فروردین","اردیبهشت","خرداد","تیر","مرداد","شهریور","مهر","آبان","آذر","دی","بهمن","اسفند")</f>
        <v>تیر</v>
      </c>
      <c r="L2388" s="10" t="str">
        <f>LEFT(Table1[[#All],[تاریخ]],4)</f>
        <v>1399</v>
      </c>
      <c r="M2388" s="13" t="str">
        <f>Table1[سال]&amp;"-"&amp;Table1[ماه]</f>
        <v>1399-تیر</v>
      </c>
      <c r="N2388" s="9"/>
    </row>
    <row r="2389" spans="1:14" ht="15.75" x14ac:dyDescent="0.25">
      <c r="A2389" s="17" t="str">
        <f>IF(AND(C2389&gt;='گزارش روزانه'!$F$2,C2389&lt;='گزارش روزانه'!$F$4,J2389='گزارش روزانه'!$D$6),MAX($A$1:A2388)+1,"")</f>
        <v/>
      </c>
      <c r="B2389" s="10">
        <v>2388</v>
      </c>
      <c r="C2389" s="10" t="s">
        <v>396</v>
      </c>
      <c r="D2389" s="10" t="s">
        <v>398</v>
      </c>
      <c r="E2389" s="11">
        <v>110592249</v>
      </c>
      <c r="F2389" s="11">
        <v>0</v>
      </c>
      <c r="G2389" s="11">
        <v>305952635</v>
      </c>
      <c r="H23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89" s="10">
        <f>VALUE(IFERROR(MID(Table1[شرح],11,FIND("سهم",Table1[شرح])-11),0))</f>
        <v>4156</v>
      </c>
      <c r="J2389" s="10" t="str">
        <f>IFERROR(MID(Table1[شرح],FIND("سهم",Table1[شرح])+4,FIND("به نرخ",Table1[شرح])-FIND("سهم",Table1[شرح])-5),"")</f>
        <v>گسترش سرمایه گذاری ایرانیان(وگستر1)</v>
      </c>
      <c r="K2389" s="10" t="str">
        <f>CHOOSE(MID(Table1[تاریخ],6,2),"فروردین","اردیبهشت","خرداد","تیر","مرداد","شهریور","مهر","آبان","آذر","دی","بهمن","اسفند")</f>
        <v>تیر</v>
      </c>
      <c r="L2389" s="10" t="str">
        <f>LEFT(Table1[[#All],[تاریخ]],4)</f>
        <v>1399</v>
      </c>
      <c r="M2389" s="13" t="str">
        <f>Table1[سال]&amp;"-"&amp;Table1[ماه]</f>
        <v>1399-تیر</v>
      </c>
      <c r="N2389" s="9"/>
    </row>
    <row r="2390" spans="1:14" ht="15.75" x14ac:dyDescent="0.25">
      <c r="A2390" s="17" t="str">
        <f>IF(AND(C2390&gt;='گزارش روزانه'!$F$2,C2390&lt;='گزارش روزانه'!$F$4,J2390='گزارش روزانه'!$D$6),MAX($A$1:A2389)+1,"")</f>
        <v/>
      </c>
      <c r="B2390" s="10">
        <v>2389</v>
      </c>
      <c r="C2390" s="10" t="s">
        <v>396</v>
      </c>
      <c r="D2390" s="10" t="s">
        <v>399</v>
      </c>
      <c r="E2390" s="11">
        <v>0</v>
      </c>
      <c r="F2390" s="11">
        <v>406002527</v>
      </c>
      <c r="G2390" s="11">
        <v>416544884</v>
      </c>
      <c r="H23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90" s="10">
        <f>VALUE(IFERROR(MID(Table1[شرح],11,FIND("سهم",Table1[شرح])-11),0))</f>
        <v>20000</v>
      </c>
      <c r="J2390" s="10" t="str">
        <f>IFERROR(MID(Table1[شرح],FIND("سهم",Table1[شرح])+4,FIND("به نرخ",Table1[شرح])-FIND("سهم",Table1[شرح])-5),"")</f>
        <v>سرمایه گذاری سایپا(وساپا1)</v>
      </c>
      <c r="K2390" s="10" t="str">
        <f>CHOOSE(MID(Table1[تاریخ],6,2),"فروردین","اردیبهشت","خرداد","تیر","مرداد","شهریور","مهر","آبان","آذر","دی","بهمن","اسفند")</f>
        <v>تیر</v>
      </c>
      <c r="L2390" s="10" t="str">
        <f>LEFT(Table1[[#All],[تاریخ]],4)</f>
        <v>1399</v>
      </c>
      <c r="M2390" s="13" t="str">
        <f>Table1[سال]&amp;"-"&amp;Table1[ماه]</f>
        <v>1399-تیر</v>
      </c>
      <c r="N2390" s="9"/>
    </row>
    <row r="2391" spans="1:14" ht="15.75" x14ac:dyDescent="0.25">
      <c r="A2391" s="17" t="str">
        <f>IF(AND(C2391&gt;='گزارش روزانه'!$F$2,C2391&lt;='گزارش روزانه'!$F$4,J2391='گزارش روزانه'!$D$6),MAX($A$1:A2390)+1,"")</f>
        <v/>
      </c>
      <c r="B2391" s="10">
        <v>2390</v>
      </c>
      <c r="C2391" s="10" t="s">
        <v>396</v>
      </c>
      <c r="D2391" s="10" t="s">
        <v>400</v>
      </c>
      <c r="E2391" s="11">
        <v>0</v>
      </c>
      <c r="F2391" s="11">
        <v>7258789</v>
      </c>
      <c r="G2391" s="11">
        <v>10542357</v>
      </c>
      <c r="H23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391" s="10">
        <f>VALUE(IFERROR(MID(Table1[شرح],11,FIND("سهم",Table1[شرح])-11),0))</f>
        <v>0</v>
      </c>
      <c r="J2391" s="10" t="str">
        <f>IFERROR(MID(Table1[شرح],FIND("سهم",Table1[شرح])+4,FIND("به نرخ",Table1[شرح])-FIND("سهم",Table1[شرح])-5),"")</f>
        <v/>
      </c>
      <c r="K2391" s="10" t="str">
        <f>CHOOSE(MID(Table1[تاریخ],6,2),"فروردین","اردیبهشت","خرداد","تیر","مرداد","شهریور","مهر","آبان","آذر","دی","بهمن","اسفند")</f>
        <v>تیر</v>
      </c>
      <c r="L2391" s="10" t="str">
        <f>LEFT(Table1[[#All],[تاریخ]],4)</f>
        <v>1399</v>
      </c>
      <c r="M2391" s="13" t="str">
        <f>Table1[سال]&amp;"-"&amp;Table1[ماه]</f>
        <v>1399-تیر</v>
      </c>
      <c r="N2391" s="9"/>
    </row>
    <row r="2392" spans="1:14" ht="15.75" x14ac:dyDescent="0.25">
      <c r="A2392" s="17" t="str">
        <f>IF(AND(C2392&gt;='گزارش روزانه'!$F$2,C2392&lt;='گزارش روزانه'!$F$4,J2392='گزارش روزانه'!$D$6),MAX($A$1:A2391)+1,"")</f>
        <v/>
      </c>
      <c r="B2392" s="10">
        <v>2391</v>
      </c>
      <c r="C2392" s="10" t="s">
        <v>394</v>
      </c>
      <c r="D2392" s="10" t="s">
        <v>395</v>
      </c>
      <c r="E2392" s="11">
        <v>746758</v>
      </c>
      <c r="F2392" s="11">
        <v>0</v>
      </c>
      <c r="G2392" s="11">
        <v>16535250</v>
      </c>
      <c r="H23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92" s="10">
        <f>VALUE(IFERROR(MID(Table1[شرح],11,FIND("سهم",Table1[شرح])-11),0))</f>
        <v>48</v>
      </c>
      <c r="J2392" s="10" t="str">
        <f>IFERROR(MID(Table1[شرح],FIND("سهم",Table1[شرح])+4,FIND("به نرخ",Table1[شرح])-FIND("سهم",Table1[شرح])-5),"")</f>
        <v>تولید نیروی برق آبادان(آبادا1)</v>
      </c>
      <c r="K2392" s="10" t="str">
        <f>CHOOSE(MID(Table1[تاریخ],6,2),"فروردین","اردیبهشت","خرداد","تیر","مرداد","شهریور","مهر","آبان","آذر","دی","بهمن","اسفند")</f>
        <v>مرداد</v>
      </c>
      <c r="L2392" s="10" t="str">
        <f>LEFT(Table1[[#All],[تاریخ]],4)</f>
        <v>1399</v>
      </c>
      <c r="M2392" s="13" t="str">
        <f>Table1[سال]&amp;"-"&amp;Table1[ماه]</f>
        <v>1399-مرداد</v>
      </c>
      <c r="N2392" s="9"/>
    </row>
    <row r="2393" spans="1:14" ht="15.75" x14ac:dyDescent="0.25">
      <c r="A2393" s="17" t="str">
        <f>IF(AND(C2393&gt;='گزارش روزانه'!$F$2,C2393&lt;='گزارش روزانه'!$F$4,J2393='گزارش روزانه'!$D$6),MAX($A$1:A2392)+1,"")</f>
        <v/>
      </c>
      <c r="B2393" s="10">
        <v>2392</v>
      </c>
      <c r="C2393" s="10" t="s">
        <v>392</v>
      </c>
      <c r="D2393" s="10" t="s">
        <v>393</v>
      </c>
      <c r="E2393" s="11">
        <v>0</v>
      </c>
      <c r="F2393" s="11">
        <v>8750333747</v>
      </c>
      <c r="G2393" s="11">
        <v>8766868997</v>
      </c>
      <c r="H23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393" s="10">
        <f>VALUE(IFERROR(MID(Table1[شرح],11,FIND("سهم",Table1[شرح])-11),0))</f>
        <v>191000</v>
      </c>
      <c r="J2393" s="10" t="str">
        <f>IFERROR(MID(Table1[شرح],FIND("سهم",Table1[شرح])+4,FIND("به نرخ",Table1[شرح])-FIND("سهم",Table1[شرح])-5),"")</f>
        <v>پالایش نفت تهران(شتران1)</v>
      </c>
      <c r="K2393" s="10" t="str">
        <f>CHOOSE(MID(Table1[تاریخ],6,2),"فروردین","اردیبهشت","خرداد","تیر","مرداد","شهریور","مهر","آبان","آذر","دی","بهمن","اسفند")</f>
        <v>مرداد</v>
      </c>
      <c r="L2393" s="10" t="str">
        <f>LEFT(Table1[[#All],[تاریخ]],4)</f>
        <v>1399</v>
      </c>
      <c r="M2393" s="13" t="str">
        <f>Table1[سال]&amp;"-"&amp;Table1[ماه]</f>
        <v>1399-مرداد</v>
      </c>
      <c r="N2393" s="9"/>
    </row>
    <row r="2394" spans="1:14" ht="15.75" x14ac:dyDescent="0.25">
      <c r="A2394" s="17" t="str">
        <f>IF(AND(C2394&gt;='گزارش روزانه'!$F$2,C2394&lt;='گزارش روزانه'!$F$4,J2394='گزارش روزانه'!$D$6),MAX($A$1:A2393)+1,"")</f>
        <v/>
      </c>
      <c r="B2394" s="10">
        <v>2393</v>
      </c>
      <c r="C2394" s="10" t="s">
        <v>389</v>
      </c>
      <c r="D2394" s="10" t="s">
        <v>390</v>
      </c>
      <c r="E2394" s="11">
        <v>1276718</v>
      </c>
      <c r="F2394" s="11">
        <v>0</v>
      </c>
      <c r="G2394" s="11">
        <v>8764387921</v>
      </c>
      <c r="H23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94" s="10">
        <f>VALUE(IFERROR(MID(Table1[شرح],11,FIND("سهم",Table1[شرح])-11),0))</f>
        <v>32</v>
      </c>
      <c r="J2394" s="10" t="str">
        <f>IFERROR(MID(Table1[شرح],FIND("سهم",Table1[شرح])+4,FIND("به نرخ",Table1[شرح])-FIND("سهم",Table1[شرح])-5),"")</f>
        <v>صنعتی زر ماکارون(غزر1)</v>
      </c>
      <c r="K2394" s="10" t="str">
        <f>CHOOSE(MID(Table1[تاریخ],6,2),"فروردین","اردیبهشت","خرداد","تیر","مرداد","شهریور","مهر","آبان","آذر","دی","بهمن","اسفند")</f>
        <v>مرداد</v>
      </c>
      <c r="L2394" s="10" t="str">
        <f>LEFT(Table1[[#All],[تاریخ]],4)</f>
        <v>1399</v>
      </c>
      <c r="M2394" s="13" t="str">
        <f>Table1[سال]&amp;"-"&amp;Table1[ماه]</f>
        <v>1399-مرداد</v>
      </c>
      <c r="N2394" s="9"/>
    </row>
    <row r="2395" spans="1:14" ht="15.75" x14ac:dyDescent="0.25">
      <c r="A2395" s="17" t="str">
        <f>IF(AND(C2395&gt;='گزارش روزانه'!$F$2,C2395&lt;='گزارش روزانه'!$F$4,J2395='گزارش روزانه'!$D$6),MAX($A$1:A2394)+1,"")</f>
        <v/>
      </c>
      <c r="B2395" s="10">
        <v>2394</v>
      </c>
      <c r="C2395" s="10" t="s">
        <v>389</v>
      </c>
      <c r="D2395" s="10" t="s">
        <v>391</v>
      </c>
      <c r="E2395" s="11">
        <v>1204358</v>
      </c>
      <c r="F2395" s="11">
        <v>0</v>
      </c>
      <c r="G2395" s="11">
        <v>8765664639</v>
      </c>
      <c r="H23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95" s="10">
        <f>VALUE(IFERROR(MID(Table1[شرح],11,FIND("سهم",Table1[شرح])-11),0))</f>
        <v>50</v>
      </c>
      <c r="J2395" s="10" t="str">
        <f>IFERROR(MID(Table1[شرح],FIND("سهم",Table1[شرح])+4,FIND("به نرخ",Table1[شرح])-FIND("سهم",Table1[شرح])-5),"")</f>
        <v>توسعه مسیر برق گیلان(بگیلان1)</v>
      </c>
      <c r="K2395" s="10" t="str">
        <f>CHOOSE(MID(Table1[تاریخ],6,2),"فروردین","اردیبهشت","خرداد","تیر","مرداد","شهریور","مهر","آبان","آذر","دی","بهمن","اسفند")</f>
        <v>مرداد</v>
      </c>
      <c r="L2395" s="10" t="str">
        <f>LEFT(Table1[[#All],[تاریخ]],4)</f>
        <v>1399</v>
      </c>
      <c r="M2395" s="13" t="str">
        <f>Table1[سال]&amp;"-"&amp;Table1[ماه]</f>
        <v>1399-مرداد</v>
      </c>
      <c r="N2395" s="9"/>
    </row>
    <row r="2396" spans="1:14" ht="15.75" x14ac:dyDescent="0.25">
      <c r="A2396" s="17" t="str">
        <f>IF(AND(C2396&gt;='گزارش روزانه'!$F$2,C2396&lt;='گزارش روزانه'!$F$4,J2396='گزارش روزانه'!$D$6),MAX($A$1:A2395)+1,"")</f>
        <v/>
      </c>
      <c r="B2396" s="10">
        <v>2395</v>
      </c>
      <c r="C2396" s="10" t="s">
        <v>376</v>
      </c>
      <c r="D2396" s="10" t="s">
        <v>377</v>
      </c>
      <c r="E2396" s="11">
        <v>5649645990</v>
      </c>
      <c r="F2396" s="11">
        <v>0</v>
      </c>
      <c r="G2396" s="11">
        <v>3927603159</v>
      </c>
      <c r="H23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96" s="10">
        <f>VALUE(IFERROR(MID(Table1[شرح],11,FIND("سهم",Table1[شرح])-11),0))</f>
        <v>41713</v>
      </c>
      <c r="J2396" s="10" t="str">
        <f>IFERROR(MID(Table1[شرح],FIND("سهم",Table1[شرح])+4,FIND("به نرخ",Table1[شرح])-FIND("سهم",Table1[شرح])-5),"")</f>
        <v>بورس اوراق بهادار تهران(بورس1)</v>
      </c>
      <c r="K2396" s="10" t="str">
        <f>CHOOSE(MID(Table1[تاریخ],6,2),"فروردین","اردیبهشت","خرداد","تیر","مرداد","شهریور","مهر","آبان","آذر","دی","بهمن","اسفند")</f>
        <v>مرداد</v>
      </c>
      <c r="L2396" s="10" t="str">
        <f>LEFT(Table1[[#All],[تاریخ]],4)</f>
        <v>1399</v>
      </c>
      <c r="M2396" s="13" t="str">
        <f>Table1[سال]&amp;"-"&amp;Table1[ماه]</f>
        <v>1399-مرداد</v>
      </c>
      <c r="N2396" s="9"/>
    </row>
    <row r="2397" spans="1:14" ht="15.75" x14ac:dyDescent="0.25">
      <c r="A2397" s="17" t="str">
        <f>IF(AND(C2397&gt;='گزارش روزانه'!$F$2,C2397&lt;='گزارش روزانه'!$F$4,J2397='گزارش روزانه'!$D$6),MAX($A$1:A2396)+1,"")</f>
        <v/>
      </c>
      <c r="B2397" s="10">
        <v>2396</v>
      </c>
      <c r="C2397" s="10" t="s">
        <v>376</v>
      </c>
      <c r="D2397" s="10" t="s">
        <v>378</v>
      </c>
      <c r="E2397" s="11">
        <v>13543083</v>
      </c>
      <c r="F2397" s="11">
        <v>0</v>
      </c>
      <c r="G2397" s="11">
        <v>9577249149</v>
      </c>
      <c r="H23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97" s="10">
        <f>VALUE(IFERROR(MID(Table1[شرح],11,FIND("سهم",Table1[شرح])-11),0))</f>
        <v>100</v>
      </c>
      <c r="J2397" s="10" t="str">
        <f>IFERROR(MID(Table1[شرح],FIND("سهم",Table1[شرح])+4,FIND("به نرخ",Table1[شرح])-FIND("سهم",Table1[شرح])-5),"")</f>
        <v>بورس اوراق بهادار تهران(بورس1)</v>
      </c>
      <c r="K2397" s="10" t="str">
        <f>CHOOSE(MID(Table1[تاریخ],6,2),"فروردین","اردیبهشت","خرداد","تیر","مرداد","شهریور","مهر","آبان","آذر","دی","بهمن","اسفند")</f>
        <v>مرداد</v>
      </c>
      <c r="L2397" s="10" t="str">
        <f>LEFT(Table1[[#All],[تاریخ]],4)</f>
        <v>1399</v>
      </c>
      <c r="M2397" s="13" t="str">
        <f>Table1[سال]&amp;"-"&amp;Table1[ماه]</f>
        <v>1399-مرداد</v>
      </c>
      <c r="N2397" s="9"/>
    </row>
    <row r="2398" spans="1:14" ht="15.75" x14ac:dyDescent="0.25">
      <c r="A2398" s="17" t="str">
        <f>IF(AND(C2398&gt;='گزارش روزانه'!$F$2,C2398&lt;='گزارش روزانه'!$F$4,J2398='گزارش روزانه'!$D$6),MAX($A$1:A2397)+1,"")</f>
        <v/>
      </c>
      <c r="B2398" s="10">
        <v>2397</v>
      </c>
      <c r="C2398" s="10" t="s">
        <v>376</v>
      </c>
      <c r="D2398" s="10" t="s">
        <v>379</v>
      </c>
      <c r="E2398" s="11">
        <v>54701896</v>
      </c>
      <c r="F2398" s="11">
        <v>0</v>
      </c>
      <c r="G2398" s="11">
        <v>9590792232</v>
      </c>
      <c r="H23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98" s="10">
        <f>VALUE(IFERROR(MID(Table1[شرح],11,FIND("سهم",Table1[شرح])-11),0))</f>
        <v>404</v>
      </c>
      <c r="J2398" s="10" t="str">
        <f>IFERROR(MID(Table1[شرح],FIND("سهم",Table1[شرح])+4,FIND("به نرخ",Table1[شرح])-FIND("سهم",Table1[شرح])-5),"")</f>
        <v>بورس اوراق بهادار تهران(بورس1)</v>
      </c>
      <c r="K2398" s="10" t="str">
        <f>CHOOSE(MID(Table1[تاریخ],6,2),"فروردین","اردیبهشت","خرداد","تیر","مرداد","شهریور","مهر","آبان","آذر","دی","بهمن","اسفند")</f>
        <v>مرداد</v>
      </c>
      <c r="L2398" s="10" t="str">
        <f>LEFT(Table1[[#All],[تاریخ]],4)</f>
        <v>1399</v>
      </c>
      <c r="M2398" s="13" t="str">
        <f>Table1[سال]&amp;"-"&amp;Table1[ماه]</f>
        <v>1399-مرداد</v>
      </c>
      <c r="N2398" s="9"/>
    </row>
    <row r="2399" spans="1:14" ht="15.75" x14ac:dyDescent="0.25">
      <c r="A2399" s="17" t="str">
        <f>IF(AND(C2399&gt;='گزارش روزانه'!$F$2,C2399&lt;='گزارش روزانه'!$F$4,J2399='گزارش روزانه'!$D$6),MAX($A$1:A2398)+1,"")</f>
        <v/>
      </c>
      <c r="B2399" s="10">
        <v>2398</v>
      </c>
      <c r="C2399" s="10" t="s">
        <v>376</v>
      </c>
      <c r="D2399" s="10" t="s">
        <v>380</v>
      </c>
      <c r="E2399" s="11">
        <v>135039410</v>
      </c>
      <c r="F2399" s="11">
        <v>0</v>
      </c>
      <c r="G2399" s="11">
        <v>9645494128</v>
      </c>
      <c r="H23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399" s="10">
        <f>VALUE(IFERROR(MID(Table1[شرح],11,FIND("سهم",Table1[شرح])-11),0))</f>
        <v>1000</v>
      </c>
      <c r="J2399" s="10" t="str">
        <f>IFERROR(MID(Table1[شرح],FIND("سهم",Table1[شرح])+4,FIND("به نرخ",Table1[شرح])-FIND("سهم",Table1[شرح])-5),"")</f>
        <v>بورس اوراق بهادار تهران(بورس1)</v>
      </c>
      <c r="K2399" s="10" t="str">
        <f>CHOOSE(MID(Table1[تاریخ],6,2),"فروردین","اردیبهشت","خرداد","تیر","مرداد","شهریور","مهر","آبان","آذر","دی","بهمن","اسفند")</f>
        <v>مرداد</v>
      </c>
      <c r="L2399" s="10" t="str">
        <f>LEFT(Table1[[#All],[تاریخ]],4)</f>
        <v>1399</v>
      </c>
      <c r="M2399" s="13" t="str">
        <f>Table1[سال]&amp;"-"&amp;Table1[ماه]</f>
        <v>1399-مرداد</v>
      </c>
      <c r="N2399" s="9"/>
    </row>
    <row r="2400" spans="1:14" ht="15.75" x14ac:dyDescent="0.25">
      <c r="A2400" s="17" t="str">
        <f>IF(AND(C2400&gt;='گزارش روزانه'!$F$2,C2400&lt;='گزارش روزانه'!$F$4,J2400='گزارش روزانه'!$D$6),MAX($A$1:A2399)+1,"")</f>
        <v/>
      </c>
      <c r="B2400" s="10">
        <v>2399</v>
      </c>
      <c r="C2400" s="10" t="s">
        <v>376</v>
      </c>
      <c r="D2400" s="10" t="s">
        <v>381</v>
      </c>
      <c r="E2400" s="11">
        <v>812560558</v>
      </c>
      <c r="F2400" s="11">
        <v>0</v>
      </c>
      <c r="G2400" s="11">
        <v>9780533538</v>
      </c>
      <c r="H24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00" s="10">
        <f>VALUE(IFERROR(MID(Table1[شرح],11,FIND("سهم",Table1[شرح])-11),0))</f>
        <v>6019</v>
      </c>
      <c r="J2400" s="10" t="str">
        <f>IFERROR(MID(Table1[شرح],FIND("سهم",Table1[شرح])+4,FIND("به نرخ",Table1[شرح])-FIND("سهم",Table1[شرح])-5),"")</f>
        <v>بورس اوراق بهادار تهران(بورس1)</v>
      </c>
      <c r="K2400" s="10" t="str">
        <f>CHOOSE(MID(Table1[تاریخ],6,2),"فروردین","اردیبهشت","خرداد","تیر","مرداد","شهریور","مهر","آبان","آذر","دی","بهمن","اسفند")</f>
        <v>مرداد</v>
      </c>
      <c r="L2400" s="10" t="str">
        <f>LEFT(Table1[[#All],[تاریخ]],4)</f>
        <v>1399</v>
      </c>
      <c r="M2400" s="13" t="str">
        <f>Table1[سال]&amp;"-"&amp;Table1[ماه]</f>
        <v>1399-مرداد</v>
      </c>
      <c r="N2400" s="9"/>
    </row>
    <row r="2401" spans="1:14" ht="15.75" x14ac:dyDescent="0.25">
      <c r="A2401" s="17" t="str">
        <f>IF(AND(C2401&gt;='گزارش روزانه'!$F$2,C2401&lt;='گزارش روزانه'!$F$4,J2401='گزارش روزانه'!$D$6),MAX($A$1:A2400)+1,"")</f>
        <v/>
      </c>
      <c r="B2401" s="10">
        <v>2400</v>
      </c>
      <c r="C2401" s="10" t="s">
        <v>376</v>
      </c>
      <c r="D2401" s="10" t="s">
        <v>382</v>
      </c>
      <c r="E2401" s="11">
        <v>102947727</v>
      </c>
      <c r="F2401" s="11">
        <v>0</v>
      </c>
      <c r="G2401" s="11">
        <v>10593094096</v>
      </c>
      <c r="H24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01" s="10">
        <f>VALUE(IFERROR(MID(Table1[شرح],11,FIND("سهم",Table1[شرح])-11),0))</f>
        <v>764</v>
      </c>
      <c r="J2401" s="10" t="str">
        <f>IFERROR(MID(Table1[شرح],FIND("سهم",Table1[شرح])+4,FIND("به نرخ",Table1[شرح])-FIND("سهم",Table1[شرح])-5),"")</f>
        <v>بورس اوراق بهادار تهران(بورس1)</v>
      </c>
      <c r="K2401" s="10" t="str">
        <f>CHOOSE(MID(Table1[تاریخ],6,2),"فروردین","اردیبهشت","خرداد","تیر","مرداد","شهریور","مهر","آبان","آذر","دی","بهمن","اسفند")</f>
        <v>مرداد</v>
      </c>
      <c r="L2401" s="10" t="str">
        <f>LEFT(Table1[[#All],[تاریخ]],4)</f>
        <v>1399</v>
      </c>
      <c r="M2401" s="13" t="str">
        <f>Table1[سال]&amp;"-"&amp;Table1[ماه]</f>
        <v>1399-مرداد</v>
      </c>
      <c r="N2401" s="9"/>
    </row>
    <row r="2402" spans="1:14" ht="15.75" x14ac:dyDescent="0.25">
      <c r="A2402" s="17" t="str">
        <f>IF(AND(C2402&gt;='گزارش روزانه'!$F$2,C2402&lt;='گزارش روزانه'!$F$4,J2402='گزارش روزانه'!$D$6),MAX($A$1:A2401)+1,"")</f>
        <v/>
      </c>
      <c r="B2402" s="10">
        <v>2401</v>
      </c>
      <c r="C2402" s="10" t="s">
        <v>376</v>
      </c>
      <c r="D2402" s="10" t="s">
        <v>383</v>
      </c>
      <c r="E2402" s="11">
        <v>0</v>
      </c>
      <c r="F2402" s="11">
        <v>822974333</v>
      </c>
      <c r="G2402" s="11">
        <v>10696041823</v>
      </c>
      <c r="H24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02" s="10">
        <f>VALUE(IFERROR(MID(Table1[شرح],11,FIND("سهم",Table1[شرح])-11),0))</f>
        <v>6246</v>
      </c>
      <c r="J2402" s="10" t="str">
        <f>IFERROR(MID(Table1[شرح],FIND("سهم",Table1[شرح])+4,FIND("به نرخ",Table1[شرح])-FIND("سهم",Table1[شرح])-5),"")</f>
        <v>بورس اوراق بهادار تهران(بورس1)</v>
      </c>
      <c r="K2402" s="10" t="str">
        <f>CHOOSE(MID(Table1[تاریخ],6,2),"فروردین","اردیبهشت","خرداد","تیر","مرداد","شهریور","مهر","آبان","آذر","دی","بهمن","اسفند")</f>
        <v>مرداد</v>
      </c>
      <c r="L2402" s="10" t="str">
        <f>LEFT(Table1[[#All],[تاریخ]],4)</f>
        <v>1399</v>
      </c>
      <c r="M2402" s="13" t="str">
        <f>Table1[سال]&amp;"-"&amp;Table1[ماه]</f>
        <v>1399-مرداد</v>
      </c>
      <c r="N2402" s="9"/>
    </row>
    <row r="2403" spans="1:14" ht="15.75" x14ac:dyDescent="0.25">
      <c r="A2403" s="17" t="str">
        <f>IF(AND(C2403&gt;='گزارش روزانه'!$F$2,C2403&lt;='گزارش روزانه'!$F$4,J2403='گزارش روزانه'!$D$6),MAX($A$1:A2402)+1,"")</f>
        <v/>
      </c>
      <c r="B2403" s="10">
        <v>2402</v>
      </c>
      <c r="C2403" s="10" t="s">
        <v>376</v>
      </c>
      <c r="D2403" s="10" t="s">
        <v>384</v>
      </c>
      <c r="E2403" s="11">
        <v>0</v>
      </c>
      <c r="F2403" s="11">
        <v>498405694</v>
      </c>
      <c r="G2403" s="11">
        <v>9873067490</v>
      </c>
      <c r="H24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03" s="10">
        <f>VALUE(IFERROR(MID(Table1[شرح],11,FIND("سهم",Table1[شرح])-11),0))</f>
        <v>3818</v>
      </c>
      <c r="J2403" s="10" t="str">
        <f>IFERROR(MID(Table1[شرح],FIND("سهم",Table1[شرح])+4,FIND("به نرخ",Table1[شرح])-FIND("سهم",Table1[شرح])-5),"")</f>
        <v>بورس اوراق بهادار تهران(بورس1)</v>
      </c>
      <c r="K2403" s="10" t="str">
        <f>CHOOSE(MID(Table1[تاریخ],6,2),"فروردین","اردیبهشت","خرداد","تیر","مرداد","شهریور","مهر","آبان","آذر","دی","بهمن","اسفند")</f>
        <v>مرداد</v>
      </c>
      <c r="L2403" s="10" t="str">
        <f>LEFT(Table1[[#All],[تاریخ]],4)</f>
        <v>1399</v>
      </c>
      <c r="M2403" s="13" t="str">
        <f>Table1[سال]&amp;"-"&amp;Table1[ماه]</f>
        <v>1399-مرداد</v>
      </c>
      <c r="N2403" s="9"/>
    </row>
    <row r="2404" spans="1:14" ht="15.75" x14ac:dyDescent="0.25">
      <c r="A2404" s="17" t="str">
        <f>IF(AND(C2404&gt;='گزارش روزانه'!$F$2,C2404&lt;='گزارش روزانه'!$F$4,J2404='گزارش روزانه'!$D$6),MAX($A$1:A2403)+1,"")</f>
        <v/>
      </c>
      <c r="B2404" s="10">
        <v>2403</v>
      </c>
      <c r="C2404" s="10" t="s">
        <v>376</v>
      </c>
      <c r="D2404" s="10" t="s">
        <v>385</v>
      </c>
      <c r="E2404" s="11">
        <v>0</v>
      </c>
      <c r="F2404" s="11">
        <v>7169946</v>
      </c>
      <c r="G2404" s="11">
        <v>9374661796</v>
      </c>
      <c r="H24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04" s="10">
        <f>VALUE(IFERROR(MID(Table1[شرح],11,FIND("سهم",Table1[شرح])-11),0))</f>
        <v>55</v>
      </c>
      <c r="J2404" s="10" t="str">
        <f>IFERROR(MID(Table1[شرح],FIND("سهم",Table1[شرح])+4,FIND("به نرخ",Table1[شرح])-FIND("سهم",Table1[شرح])-5),"")</f>
        <v>بورس اوراق بهادار تهران(بورس1)</v>
      </c>
      <c r="K2404" s="10" t="str">
        <f>CHOOSE(MID(Table1[تاریخ],6,2),"فروردین","اردیبهشت","خرداد","تیر","مرداد","شهریور","مهر","آبان","آذر","دی","بهمن","اسفند")</f>
        <v>مرداد</v>
      </c>
      <c r="L2404" s="10" t="str">
        <f>LEFT(Table1[[#All],[تاریخ]],4)</f>
        <v>1399</v>
      </c>
      <c r="M2404" s="13" t="str">
        <f>Table1[سال]&amp;"-"&amp;Table1[ماه]</f>
        <v>1399-مرداد</v>
      </c>
      <c r="N2404" s="9"/>
    </row>
    <row r="2405" spans="1:14" ht="15.75" x14ac:dyDescent="0.25">
      <c r="A2405" s="17" t="str">
        <f>IF(AND(C2405&gt;='گزارش روزانه'!$F$2,C2405&lt;='گزارش روزانه'!$F$4,J2405='گزارش روزانه'!$D$6),MAX($A$1:A2404)+1,"")</f>
        <v/>
      </c>
      <c r="B2405" s="10">
        <v>2404</v>
      </c>
      <c r="C2405" s="10" t="s">
        <v>376</v>
      </c>
      <c r="D2405" s="10" t="s">
        <v>386</v>
      </c>
      <c r="E2405" s="11">
        <v>0</v>
      </c>
      <c r="F2405" s="11">
        <v>369289256</v>
      </c>
      <c r="G2405" s="11">
        <v>9367491850</v>
      </c>
      <c r="H24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05" s="10">
        <f>VALUE(IFERROR(MID(Table1[شرح],11,FIND("سهم",Table1[شرح])-11),0))</f>
        <v>2833</v>
      </c>
      <c r="J2405" s="10" t="str">
        <f>IFERROR(MID(Table1[شرح],FIND("سهم",Table1[شرح])+4,FIND("به نرخ",Table1[شرح])-FIND("سهم",Table1[شرح])-5),"")</f>
        <v>بورس اوراق بهادار تهران(بورس1)</v>
      </c>
      <c r="K2405" s="10" t="str">
        <f>CHOOSE(MID(Table1[تاریخ],6,2),"فروردین","اردیبهشت","خرداد","تیر","مرداد","شهریور","مهر","آبان","آذر","دی","بهمن","اسفند")</f>
        <v>مرداد</v>
      </c>
      <c r="L2405" s="10" t="str">
        <f>LEFT(Table1[[#All],[تاریخ]],4)</f>
        <v>1399</v>
      </c>
      <c r="M2405" s="13" t="str">
        <f>Table1[سال]&amp;"-"&amp;Table1[ماه]</f>
        <v>1399-مرداد</v>
      </c>
      <c r="N2405" s="9"/>
    </row>
    <row r="2406" spans="1:14" ht="15.75" x14ac:dyDescent="0.25">
      <c r="A2406" s="17" t="str">
        <f>IF(AND(C2406&gt;='گزارش روزانه'!$F$2,C2406&lt;='گزارش روزانه'!$F$4,J2406='گزارش روزانه'!$D$6),MAX($A$1:A2405)+1,"")</f>
        <v/>
      </c>
      <c r="B2406" s="10">
        <v>2405</v>
      </c>
      <c r="C2406" s="10" t="s">
        <v>376</v>
      </c>
      <c r="D2406" s="10" t="s">
        <v>387</v>
      </c>
      <c r="E2406" s="11">
        <v>0</v>
      </c>
      <c r="F2406" s="11">
        <v>207114715</v>
      </c>
      <c r="G2406" s="11">
        <v>8998202594</v>
      </c>
      <c r="H24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06" s="10">
        <f>VALUE(IFERROR(MID(Table1[شرح],11,FIND("سهم",Table1[شرح])-11),0))</f>
        <v>1589</v>
      </c>
      <c r="J2406" s="10" t="str">
        <f>IFERROR(MID(Table1[شرح],FIND("سهم",Table1[شرح])+4,FIND("به نرخ",Table1[شرح])-FIND("سهم",Table1[شرح])-5),"")</f>
        <v>بورس اوراق بهادار تهران(بورس1)</v>
      </c>
      <c r="K2406" s="10" t="str">
        <f>CHOOSE(MID(Table1[تاریخ],6,2),"فروردین","اردیبهشت","خرداد","تیر","مرداد","شهریور","مهر","آبان","آذر","دی","بهمن","اسفند")</f>
        <v>مرداد</v>
      </c>
      <c r="L2406" s="10" t="str">
        <f>LEFT(Table1[[#All],[تاریخ]],4)</f>
        <v>1399</v>
      </c>
      <c r="M2406" s="13" t="str">
        <f>Table1[سال]&amp;"-"&amp;Table1[ماه]</f>
        <v>1399-مرداد</v>
      </c>
      <c r="N2406" s="9"/>
    </row>
    <row r="2407" spans="1:14" ht="15.75" x14ac:dyDescent="0.25">
      <c r="A2407" s="17" t="str">
        <f>IF(AND(C2407&gt;='گزارش روزانه'!$F$2,C2407&lt;='گزارش روزانه'!$F$4,J2407='گزارش روزانه'!$D$6),MAX($A$1:A2406)+1,"")</f>
        <v/>
      </c>
      <c r="B2407" s="10">
        <v>2406</v>
      </c>
      <c r="C2407" s="10" t="s">
        <v>376</v>
      </c>
      <c r="D2407" s="10" t="s">
        <v>388</v>
      </c>
      <c r="E2407" s="11">
        <v>0</v>
      </c>
      <c r="F2407" s="11">
        <v>26699958</v>
      </c>
      <c r="G2407" s="11">
        <v>8791087879</v>
      </c>
      <c r="H24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07" s="10">
        <f>VALUE(IFERROR(MID(Table1[شرح],11,FIND("سهم",Table1[شرح])-11),0))</f>
        <v>205</v>
      </c>
      <c r="J2407" s="10" t="str">
        <f>IFERROR(MID(Table1[شرح],FIND("سهم",Table1[شرح])+4,FIND("به نرخ",Table1[شرح])-FIND("سهم",Table1[شرح])-5),"")</f>
        <v>بورس اوراق بهادار تهران(بورس1)</v>
      </c>
      <c r="K2407" s="10" t="str">
        <f>CHOOSE(MID(Table1[تاریخ],6,2),"فروردین","اردیبهشت","خرداد","تیر","مرداد","شهریور","مهر","آبان","آذر","دی","بهمن","اسفند")</f>
        <v>مرداد</v>
      </c>
      <c r="L2407" s="10" t="str">
        <f>LEFT(Table1[[#All],[تاریخ]],4)</f>
        <v>1399</v>
      </c>
      <c r="M2407" s="13" t="str">
        <f>Table1[سال]&amp;"-"&amp;Table1[ماه]</f>
        <v>1399-مرداد</v>
      </c>
      <c r="N2407" s="9"/>
    </row>
    <row r="2408" spans="1:14" ht="15.75" x14ac:dyDescent="0.25">
      <c r="A2408" s="17" t="str">
        <f>IF(AND(C2408&gt;='گزارش روزانه'!$F$2,C2408&lt;='گزارش روزانه'!$F$4,J2408='گزارش روزانه'!$D$6),MAX($A$1:A2407)+1,"")</f>
        <v/>
      </c>
      <c r="B2408" s="10">
        <v>2407</v>
      </c>
      <c r="C2408" s="10" t="s">
        <v>374</v>
      </c>
      <c r="D2408" s="10" t="s">
        <v>375</v>
      </c>
      <c r="E2408" s="11">
        <v>1908257254</v>
      </c>
      <c r="F2408" s="11">
        <v>0</v>
      </c>
      <c r="G2408" s="11">
        <v>2019345905</v>
      </c>
      <c r="H24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08" s="10">
        <f>VALUE(IFERROR(MID(Table1[شرح],11,FIND("سهم",Table1[شرح])-11),0))</f>
        <v>140000</v>
      </c>
      <c r="J2408" s="10" t="str">
        <f>IFERROR(MID(Table1[شرح],FIND("سهم",Table1[شرح])+4,FIND("به نرخ",Table1[شرح])-FIND("سهم",Table1[شرح])-5),"")</f>
        <v>گلوکوزان(غگل1)</v>
      </c>
      <c r="K2408" s="10" t="str">
        <f>CHOOSE(MID(Table1[تاریخ],6,2),"فروردین","اردیبهشت","خرداد","تیر","مرداد","شهریور","مهر","آبان","آذر","دی","بهمن","اسفند")</f>
        <v>مرداد</v>
      </c>
      <c r="L2408" s="10" t="str">
        <f>LEFT(Table1[[#All],[تاریخ]],4)</f>
        <v>1399</v>
      </c>
      <c r="M2408" s="13" t="str">
        <f>Table1[سال]&amp;"-"&amp;Table1[ماه]</f>
        <v>1399-مرداد</v>
      </c>
      <c r="N2408" s="9"/>
    </row>
    <row r="2409" spans="1:14" ht="15.75" x14ac:dyDescent="0.25">
      <c r="A2409" s="17" t="str">
        <f>IF(AND(C2409&gt;='گزارش روزانه'!$F$2,C2409&lt;='گزارش روزانه'!$F$4,J2409='گزارش روزانه'!$D$6),MAX($A$1:A2408)+1,"")</f>
        <v/>
      </c>
      <c r="B2409" s="10">
        <v>2408</v>
      </c>
      <c r="C2409" s="10" t="s">
        <v>372</v>
      </c>
      <c r="D2409" s="10" t="s">
        <v>373</v>
      </c>
      <c r="E2409" s="11">
        <v>0</v>
      </c>
      <c r="F2409" s="11">
        <v>785030400</v>
      </c>
      <c r="G2409" s="11">
        <v>2804376305</v>
      </c>
      <c r="H24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09" s="10">
        <f>VALUE(IFERROR(MID(Table1[شرح],11,FIND("سهم",Table1[شرح])-11),0))</f>
        <v>30000</v>
      </c>
      <c r="J2409" s="10" t="str">
        <f>IFERROR(MID(Table1[شرح],FIND("سهم",Table1[شرح])+4,FIND("به نرخ",Table1[شرح])-FIND("سهم",Table1[شرح])-5),"")</f>
        <v>گسترش سرمایه گذاری ایرانیان(وگستر1)</v>
      </c>
      <c r="K2409" s="10" t="str">
        <f>CHOOSE(MID(Table1[تاریخ],6,2),"فروردین","اردیبهشت","خرداد","تیر","مرداد","شهریور","مهر","آبان","آذر","دی","بهمن","اسفند")</f>
        <v>مرداد</v>
      </c>
      <c r="L2409" s="10" t="str">
        <f>LEFT(Table1[[#All],[تاریخ]],4)</f>
        <v>1399</v>
      </c>
      <c r="M2409" s="13" t="str">
        <f>Table1[سال]&amp;"-"&amp;Table1[ماه]</f>
        <v>1399-مرداد</v>
      </c>
      <c r="N2409" s="9"/>
    </row>
    <row r="2410" spans="1:14" ht="15.75" x14ac:dyDescent="0.25">
      <c r="A2410" s="17" t="str">
        <f>IF(AND(C2410&gt;='گزارش روزانه'!$F$2,C2410&lt;='گزارش روزانه'!$F$4,J2410='گزارش روزانه'!$D$6),MAX($A$1:A2409)+1,"")</f>
        <v/>
      </c>
      <c r="B2410" s="10">
        <v>2409</v>
      </c>
      <c r="C2410" s="10" t="s">
        <v>369</v>
      </c>
      <c r="D2410" s="10" t="s">
        <v>370</v>
      </c>
      <c r="E2410" s="11">
        <v>1670174</v>
      </c>
      <c r="F2410" s="11">
        <v>0</v>
      </c>
      <c r="G2410" s="11">
        <v>2802611290</v>
      </c>
      <c r="H24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10" s="10">
        <f>VALUE(IFERROR(MID(Table1[شرح],11,FIND("سهم",Table1[شرح])-11),0))</f>
        <v>160</v>
      </c>
      <c r="J2410" s="10" t="str">
        <f>IFERROR(MID(Table1[شرح],FIND("سهم",Table1[شرح])+4,FIND("به نرخ",Table1[شرح])-FIND("سهم",Table1[شرح])-5),"")</f>
        <v>تامین سرمایه امین(امین1)</v>
      </c>
      <c r="K2410" s="10" t="str">
        <f>CHOOSE(MID(Table1[تاریخ],6,2),"فروردین","اردیبهشت","خرداد","تیر","مرداد","شهریور","مهر","آبان","آذر","دی","بهمن","اسفند")</f>
        <v>مرداد</v>
      </c>
      <c r="L2410" s="10" t="str">
        <f>LEFT(Table1[[#All],[تاریخ]],4)</f>
        <v>1399</v>
      </c>
      <c r="M2410" s="13" t="str">
        <f>Table1[سال]&amp;"-"&amp;Table1[ماه]</f>
        <v>1399-مرداد</v>
      </c>
      <c r="N2410" s="9"/>
    </row>
    <row r="2411" spans="1:14" ht="15.75" x14ac:dyDescent="0.25">
      <c r="A2411" s="17" t="str">
        <f>IF(AND(C2411&gt;='گزارش روزانه'!$F$2,C2411&lt;='گزارش روزانه'!$F$4,J2411='گزارش روزانه'!$D$6),MAX($A$1:A2410)+1,"")</f>
        <v/>
      </c>
      <c r="B2411" s="10">
        <v>2410</v>
      </c>
      <c r="C2411" s="10" t="s">
        <v>369</v>
      </c>
      <c r="D2411" s="10" t="s">
        <v>371</v>
      </c>
      <c r="E2411" s="11">
        <v>94841</v>
      </c>
      <c r="F2411" s="11">
        <v>0</v>
      </c>
      <c r="G2411" s="11">
        <v>2804281464</v>
      </c>
      <c r="H24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11" s="10">
        <f>VALUE(IFERROR(MID(Table1[شرح],11,FIND("سهم",Table1[شرح])-11),0))</f>
        <v>15</v>
      </c>
      <c r="J2411" s="10" t="str">
        <f>IFERROR(MID(Table1[شرح],FIND("سهم",Table1[شرح])+4,FIND("به نرخ",Table1[شرح])-FIND("سهم",Table1[شرح])-5),"")</f>
        <v>پتروشیمی ارومیه(شاروم1)</v>
      </c>
      <c r="K2411" s="10" t="str">
        <f>CHOOSE(MID(Table1[تاریخ],6,2),"فروردین","اردیبهشت","خرداد","تیر","مرداد","شهریور","مهر","آبان","آذر","دی","بهمن","اسفند")</f>
        <v>مرداد</v>
      </c>
      <c r="L2411" s="10" t="str">
        <f>LEFT(Table1[[#All],[تاریخ]],4)</f>
        <v>1399</v>
      </c>
      <c r="M2411" s="13" t="str">
        <f>Table1[سال]&amp;"-"&amp;Table1[ماه]</f>
        <v>1399-مرداد</v>
      </c>
      <c r="N2411" s="9"/>
    </row>
    <row r="2412" spans="1:14" ht="15.75" x14ac:dyDescent="0.25">
      <c r="A2412" s="17" t="str">
        <f>IF(AND(C2412&gt;='گزارش روزانه'!$F$2,C2412&lt;='گزارش روزانه'!$F$4,J2412='گزارش روزانه'!$D$6),MAX($A$1:A2411)+1,"")</f>
        <v/>
      </c>
      <c r="B2412" s="10">
        <v>2411</v>
      </c>
      <c r="C2412" s="10" t="s">
        <v>366</v>
      </c>
      <c r="D2412" s="10" t="s">
        <v>367</v>
      </c>
      <c r="E2412" s="11">
        <v>2127699840</v>
      </c>
      <c r="F2412" s="11">
        <v>0</v>
      </c>
      <c r="G2412" s="11">
        <v>54406666</v>
      </c>
      <c r="H24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12" s="10">
        <f>VALUE(IFERROR(MID(Table1[شرح],11,FIND("سهم",Table1[شرح])-11),0))</f>
        <v>26500</v>
      </c>
      <c r="J2412" s="10" t="str">
        <f>IFERROR(MID(Table1[شرح],FIND("سهم",Table1[شرح])+4,FIND("به نرخ",Table1[شرح])-FIND("سهم",Table1[شرح])-5),"")</f>
        <v>فرابورس ایران(فرابورس1)</v>
      </c>
      <c r="K2412" s="10" t="str">
        <f>CHOOSE(MID(Table1[تاریخ],6,2),"فروردین","اردیبهشت","خرداد","تیر","مرداد","شهریور","مهر","آبان","آذر","دی","بهمن","اسفند")</f>
        <v>مرداد</v>
      </c>
      <c r="L2412" s="10" t="str">
        <f>LEFT(Table1[[#All],[تاریخ]],4)</f>
        <v>1399</v>
      </c>
      <c r="M2412" s="13" t="str">
        <f>Table1[سال]&amp;"-"&amp;Table1[ماه]</f>
        <v>1399-مرداد</v>
      </c>
      <c r="N2412" s="9"/>
    </row>
    <row r="2413" spans="1:14" ht="15.75" x14ac:dyDescent="0.25">
      <c r="A2413" s="17" t="str">
        <f>IF(AND(C2413&gt;='گزارش روزانه'!$F$2,C2413&lt;='گزارش روزانه'!$F$4,J2413='گزارش روزانه'!$D$6),MAX($A$1:A2412)+1,"")</f>
        <v/>
      </c>
      <c r="B2413" s="10">
        <v>2412</v>
      </c>
      <c r="C2413" s="10" t="s">
        <v>366</v>
      </c>
      <c r="D2413" s="10" t="s">
        <v>368</v>
      </c>
      <c r="E2413" s="11">
        <v>620504784</v>
      </c>
      <c r="F2413" s="11">
        <v>0</v>
      </c>
      <c r="G2413" s="11">
        <v>2182106506</v>
      </c>
      <c r="H24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13" s="10">
        <f>VALUE(IFERROR(MID(Table1[شرح],11,FIND("سهم",Table1[شرح])-11),0))</f>
        <v>4500</v>
      </c>
      <c r="J2413" s="10" t="str">
        <f>IFERROR(MID(Table1[شرح],FIND("سهم",Table1[شرح])+4,FIND("به نرخ",Table1[شرح])-FIND("سهم",Table1[شرح])-5),"")</f>
        <v>بورس اوراق بهادار تهران(بورس1)</v>
      </c>
      <c r="K2413" s="10" t="str">
        <f>CHOOSE(MID(Table1[تاریخ],6,2),"فروردین","اردیبهشت","خرداد","تیر","مرداد","شهریور","مهر","آبان","آذر","دی","بهمن","اسفند")</f>
        <v>مرداد</v>
      </c>
      <c r="L2413" s="10" t="str">
        <f>LEFT(Table1[[#All],[تاریخ]],4)</f>
        <v>1399</v>
      </c>
      <c r="M2413" s="13" t="str">
        <f>Table1[سال]&amp;"-"&amp;Table1[ماه]</f>
        <v>1399-مرداد</v>
      </c>
      <c r="N2413" s="9"/>
    </row>
    <row r="2414" spans="1:14" ht="15.75" x14ac:dyDescent="0.25">
      <c r="A2414" s="17" t="str">
        <f>IF(AND(C2414&gt;='گزارش روزانه'!$F$2,C2414&lt;='گزارش روزانه'!$F$4,J2414='گزارش روزانه'!$D$6),MAX($A$1:A2413)+1,"")</f>
        <v/>
      </c>
      <c r="B2414" s="10">
        <v>2413</v>
      </c>
      <c r="C2414" s="10" t="s">
        <v>361</v>
      </c>
      <c r="D2414" s="10" t="s">
        <v>362</v>
      </c>
      <c r="E2414" s="11">
        <v>1479467</v>
      </c>
      <c r="F2414" s="11">
        <v>0</v>
      </c>
      <c r="G2414" s="11">
        <v>2080812553</v>
      </c>
      <c r="H24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14" s="10">
        <f>VALUE(IFERROR(MID(Table1[شرح],11,FIND("سهم",Table1[شرح])-11),0))</f>
        <v>670</v>
      </c>
      <c r="J2414" s="10" t="str">
        <f>IFERROR(MID(Table1[شرح],FIND("سهم",Table1[شرح])+4,FIND("به نرخ",Table1[شرح])-FIND("سهم",Table1[شرح])-5),"")</f>
        <v>بهساز کاشانه تهران(ثبهساز1)</v>
      </c>
      <c r="K2414" s="10" t="str">
        <f>CHOOSE(MID(Table1[تاریخ],6,2),"فروردین","اردیبهشت","خرداد","تیر","مرداد","شهریور","مهر","آبان","آذر","دی","بهمن","اسفند")</f>
        <v>مرداد</v>
      </c>
      <c r="L2414" s="10" t="str">
        <f>LEFT(Table1[[#All],[تاریخ]],4)</f>
        <v>1399</v>
      </c>
      <c r="M2414" s="13" t="str">
        <f>Table1[سال]&amp;"-"&amp;Table1[ماه]</f>
        <v>1399-مرداد</v>
      </c>
      <c r="N2414" s="9"/>
    </row>
    <row r="2415" spans="1:14" ht="15.75" x14ac:dyDescent="0.25">
      <c r="A2415" s="17" t="str">
        <f>IF(AND(C2415&gt;='گزارش روزانه'!$F$2,C2415&lt;='گزارش روزانه'!$F$4,J2415='گزارش روزانه'!$D$6),MAX($A$1:A2414)+1,"")</f>
        <v/>
      </c>
      <c r="B2415" s="10">
        <v>2414</v>
      </c>
      <c r="C2415" s="10" t="s">
        <v>361</v>
      </c>
      <c r="D2415" s="10" t="s">
        <v>363</v>
      </c>
      <c r="E2415" s="11">
        <v>147530</v>
      </c>
      <c r="F2415" s="11">
        <v>0</v>
      </c>
      <c r="G2415" s="11">
        <v>2082292020</v>
      </c>
      <c r="H24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15" s="10">
        <f>VALUE(IFERROR(MID(Table1[شرح],11,FIND("سهم",Table1[شرح])-11),0))</f>
        <v>7</v>
      </c>
      <c r="J2415" s="10" t="str">
        <f>IFERROR(MID(Table1[شرح],FIND("سهم",Table1[شرح])+4,FIND("به نرخ",Table1[شرح])-FIND("سهم",Table1[شرح])-5),"")</f>
        <v>کشاورزی و دامپروری ملارد شیر(زملارد1)</v>
      </c>
      <c r="K2415" s="10" t="str">
        <f>CHOOSE(MID(Table1[تاریخ],6,2),"فروردین","اردیبهشت","خرداد","تیر","مرداد","شهریور","مهر","آبان","آذر","دی","بهمن","اسفند")</f>
        <v>مرداد</v>
      </c>
      <c r="L2415" s="10" t="str">
        <f>LEFT(Table1[[#All],[تاریخ]],4)</f>
        <v>1399</v>
      </c>
      <c r="M2415" s="13" t="str">
        <f>Table1[سال]&amp;"-"&amp;Table1[ماه]</f>
        <v>1399-مرداد</v>
      </c>
      <c r="N2415" s="9"/>
    </row>
    <row r="2416" spans="1:14" ht="15.75" x14ac:dyDescent="0.25">
      <c r="A2416" s="17" t="str">
        <f>IF(AND(C2416&gt;='گزارش روزانه'!$F$2,C2416&lt;='گزارش روزانه'!$F$4,J2416='گزارش روزانه'!$D$6),MAX($A$1:A2415)+1,"")</f>
        <v/>
      </c>
      <c r="B2416" s="10">
        <v>2415</v>
      </c>
      <c r="C2416" s="10" t="s">
        <v>361</v>
      </c>
      <c r="D2416" s="10" t="s">
        <v>364</v>
      </c>
      <c r="E2416" s="11">
        <v>0</v>
      </c>
      <c r="F2416" s="11">
        <v>1354234945</v>
      </c>
      <c r="G2416" s="11">
        <v>2082439550</v>
      </c>
      <c r="H24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16" s="10">
        <f>VALUE(IFERROR(MID(Table1[شرح],11,FIND("سهم",Table1[شرح])-11),0))</f>
        <v>15149</v>
      </c>
      <c r="J2416" s="10" t="str">
        <f>IFERROR(MID(Table1[شرح],FIND("سهم",Table1[شرح])+4,FIND("به نرخ",Table1[شرح])-FIND("سهم",Table1[شرح])-5),"")</f>
        <v>ذوب روی اصفهان(فروی1)</v>
      </c>
      <c r="K2416" s="10" t="str">
        <f>CHOOSE(MID(Table1[تاریخ],6,2),"فروردین","اردیبهشت","خرداد","تیر","مرداد","شهریور","مهر","آبان","آذر","دی","بهمن","اسفند")</f>
        <v>مرداد</v>
      </c>
      <c r="L2416" s="10" t="str">
        <f>LEFT(Table1[[#All],[تاریخ]],4)</f>
        <v>1399</v>
      </c>
      <c r="M2416" s="13" t="str">
        <f>Table1[سال]&amp;"-"&amp;Table1[ماه]</f>
        <v>1399-مرداد</v>
      </c>
      <c r="N2416" s="9"/>
    </row>
    <row r="2417" spans="1:14" ht="15.75" x14ac:dyDescent="0.25">
      <c r="A2417" s="17" t="str">
        <f>IF(AND(C2417&gt;='گزارش روزانه'!$F$2,C2417&lt;='گزارش روزانه'!$F$4,J2417='گزارش روزانه'!$D$6),MAX($A$1:A2416)+1,"")</f>
        <v/>
      </c>
      <c r="B2417" s="10">
        <v>2416</v>
      </c>
      <c r="C2417" s="10" t="s">
        <v>361</v>
      </c>
      <c r="D2417" s="10" t="s">
        <v>365</v>
      </c>
      <c r="E2417" s="11">
        <v>0</v>
      </c>
      <c r="F2417" s="11">
        <v>673797939</v>
      </c>
      <c r="G2417" s="11">
        <v>728204605</v>
      </c>
      <c r="H24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17" s="10">
        <f>VALUE(IFERROR(MID(Table1[شرح],11,FIND("سهم",Table1[شرح])-11),0))</f>
        <v>8200</v>
      </c>
      <c r="J2417" s="10" t="str">
        <f>IFERROR(MID(Table1[شرح],FIND("سهم",Table1[شرح])+4,FIND("به نرخ",Table1[شرح])-FIND("سهم",Table1[شرح])-5),"")</f>
        <v>کشتیرانی جمهوری اسلامی ایران(حکشتی1)</v>
      </c>
      <c r="K2417" s="10" t="str">
        <f>CHOOSE(MID(Table1[تاریخ],6,2),"فروردین","اردیبهشت","خرداد","تیر","مرداد","شهریور","مهر","آبان","آذر","دی","بهمن","اسفند")</f>
        <v>مرداد</v>
      </c>
      <c r="L2417" s="10" t="str">
        <f>LEFT(Table1[[#All],[تاریخ]],4)</f>
        <v>1399</v>
      </c>
      <c r="M2417" s="13" t="str">
        <f>Table1[سال]&amp;"-"&amp;Table1[ماه]</f>
        <v>1399-مرداد</v>
      </c>
      <c r="N2417" s="9"/>
    </row>
    <row r="2418" spans="1:14" ht="15.75" x14ac:dyDescent="0.25">
      <c r="A2418" s="17" t="str">
        <f>IF(AND(C2418&gt;='گزارش روزانه'!$F$2,C2418&lt;='گزارش روزانه'!$F$4,J2418='گزارش روزانه'!$D$6),MAX($A$1:A2417)+1,"")</f>
        <v/>
      </c>
      <c r="B2418" s="10">
        <v>2417</v>
      </c>
      <c r="C2418" s="10" t="s">
        <v>359</v>
      </c>
      <c r="D2418" s="10" t="s">
        <v>360</v>
      </c>
      <c r="E2418" s="11">
        <v>2070000000</v>
      </c>
      <c r="F2418" s="11">
        <v>0</v>
      </c>
      <c r="G2418" s="11">
        <v>10812553</v>
      </c>
      <c r="H24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2418" s="10">
        <f>VALUE(IFERROR(MID(Table1[شرح],11,FIND("سهم",Table1[شرح])-11),0))</f>
        <v>0</v>
      </c>
      <c r="J2418" s="10" t="str">
        <f>IFERROR(MID(Table1[شرح],FIND("سهم",Table1[شرح])+4,FIND("به نرخ",Table1[شرح])-FIND("سهم",Table1[شرح])-5),"")</f>
        <v/>
      </c>
      <c r="K2418" s="10" t="str">
        <f>CHOOSE(MID(Table1[تاریخ],6,2),"فروردین","اردیبهشت","خرداد","تیر","مرداد","شهریور","مهر","آبان","آذر","دی","بهمن","اسفند")</f>
        <v>مرداد</v>
      </c>
      <c r="L2418" s="10" t="str">
        <f>LEFT(Table1[[#All],[تاریخ]],4)</f>
        <v>1399</v>
      </c>
      <c r="M2418" s="13" t="str">
        <f>Table1[سال]&amp;"-"&amp;Table1[ماه]</f>
        <v>1399-مرداد</v>
      </c>
      <c r="N2418" s="9"/>
    </row>
    <row r="2419" spans="1:14" ht="15.75" x14ac:dyDescent="0.25">
      <c r="A2419" s="17" t="str">
        <f>IF(AND(C2419&gt;='گزارش روزانه'!$F$2,C2419&lt;='گزارش روزانه'!$F$4,J2419='گزارش روزانه'!$D$6),MAX($A$1:A2418)+1,"")</f>
        <v/>
      </c>
      <c r="B2419" s="10">
        <v>2418</v>
      </c>
      <c r="C2419" s="10" t="s">
        <v>357</v>
      </c>
      <c r="D2419" s="10" t="s">
        <v>358</v>
      </c>
      <c r="E2419" s="11">
        <v>54193</v>
      </c>
      <c r="F2419" s="11">
        <v>0</v>
      </c>
      <c r="G2419" s="11">
        <v>10758360</v>
      </c>
      <c r="H24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19" s="10">
        <f>VALUE(IFERROR(MID(Table1[شرح],11,FIND("سهم",Table1[شرح])-11),0))</f>
        <v>9</v>
      </c>
      <c r="J2419" s="10" t="str">
        <f>IFERROR(MID(Table1[شرح],FIND("سهم",Table1[شرح])+4,FIND("به نرخ",Table1[شرح])-FIND("سهم",Table1[شرح])-5),"")</f>
        <v>تهیه توزیع غذای دنا آفرین فدک(گدنا1)</v>
      </c>
      <c r="K2419" s="10" t="str">
        <f>CHOOSE(MID(Table1[تاریخ],6,2),"فروردین","اردیبهشت","خرداد","تیر","مرداد","شهریور","مهر","آبان","آذر","دی","بهمن","اسفند")</f>
        <v>مرداد</v>
      </c>
      <c r="L2419" s="10" t="str">
        <f>LEFT(Table1[[#All],[تاریخ]],4)</f>
        <v>1399</v>
      </c>
      <c r="M2419" s="13" t="str">
        <f>Table1[سال]&amp;"-"&amp;Table1[ماه]</f>
        <v>1399-مرداد</v>
      </c>
      <c r="N2419" s="9"/>
    </row>
    <row r="2420" spans="1:14" ht="15.75" x14ac:dyDescent="0.25">
      <c r="A2420" s="17" t="str">
        <f>IF(AND(C2420&gt;='گزارش روزانه'!$F$2,C2420&lt;='گزارش روزانه'!$F$4,J2420='گزارش روزانه'!$D$6),MAX($A$1:A2419)+1,"")</f>
        <v/>
      </c>
      <c r="B2420" s="10">
        <v>2419</v>
      </c>
      <c r="C2420" s="10" t="s">
        <v>355</v>
      </c>
      <c r="D2420" s="10" t="s">
        <v>356</v>
      </c>
      <c r="E2420" s="11">
        <v>0</v>
      </c>
      <c r="F2420" s="11">
        <v>6431844</v>
      </c>
      <c r="G2420" s="11">
        <v>17190204</v>
      </c>
      <c r="H24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420" s="10">
        <f>VALUE(IFERROR(MID(Table1[شرح],11,FIND("سهم",Table1[شرح])-11),0))</f>
        <v>0</v>
      </c>
      <c r="J2420" s="10" t="str">
        <f>IFERROR(MID(Table1[شرح],FIND("سهم",Table1[شرح])+4,FIND("به نرخ",Table1[شرح])-FIND("سهم",Table1[شرح])-5),"")</f>
        <v/>
      </c>
      <c r="K2420" s="10" t="str">
        <f>CHOOSE(MID(Table1[تاریخ],6,2),"فروردین","اردیبهشت","خرداد","تیر","مرداد","شهریور","مهر","آبان","آذر","دی","بهمن","اسفند")</f>
        <v>مرداد</v>
      </c>
      <c r="L2420" s="10" t="str">
        <f>LEFT(Table1[[#All],[تاریخ]],4)</f>
        <v>1399</v>
      </c>
      <c r="M2420" s="13" t="str">
        <f>Table1[سال]&amp;"-"&amp;Table1[ماه]</f>
        <v>1399-مرداد</v>
      </c>
      <c r="N2420" s="9"/>
    </row>
    <row r="2421" spans="1:14" ht="15.75" x14ac:dyDescent="0.25">
      <c r="A2421" s="17" t="str">
        <f>IF(AND(C2421&gt;='گزارش روزانه'!$F$2,C2421&lt;='گزارش روزانه'!$F$4,J2421='گزارش روزانه'!$D$6),MAX($A$1:A2420)+1,"")</f>
        <v/>
      </c>
      <c r="B2421" s="10">
        <v>2420</v>
      </c>
      <c r="C2421" s="10" t="s">
        <v>348</v>
      </c>
      <c r="D2421" s="10" t="s">
        <v>349</v>
      </c>
      <c r="E2421" s="11">
        <v>390950992</v>
      </c>
      <c r="F2421" s="11">
        <v>0</v>
      </c>
      <c r="G2421" s="11">
        <v>8210786</v>
      </c>
      <c r="H24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21" s="10">
        <f>VALUE(IFERROR(MID(Table1[شرح],11,FIND("سهم",Table1[شرح])-11),0))</f>
        <v>6852</v>
      </c>
      <c r="J2421" s="10" t="str">
        <f>IFERROR(MID(Table1[شرح],FIND("سهم",Table1[شرح])+4,FIND("به نرخ",Table1[شرح])-FIND("سهم",Table1[شرح])-5),"")</f>
        <v>فرابورس ایران(فرابورس1)</v>
      </c>
      <c r="K2421" s="10" t="str">
        <f>CHOOSE(MID(Table1[تاریخ],6,2),"فروردین","اردیبهشت","خرداد","تیر","مرداد","شهریور","مهر","آبان","آذر","دی","بهمن","اسفند")</f>
        <v>شهریور</v>
      </c>
      <c r="L2421" s="10" t="str">
        <f>LEFT(Table1[[#All],[تاریخ]],4)</f>
        <v>1399</v>
      </c>
      <c r="M2421" s="13" t="str">
        <f>Table1[سال]&amp;"-"&amp;Table1[ماه]</f>
        <v>1399-شهریور</v>
      </c>
      <c r="N2421" s="9"/>
    </row>
    <row r="2422" spans="1:14" ht="15.75" x14ac:dyDescent="0.25">
      <c r="A2422" s="17" t="str">
        <f>IF(AND(C2422&gt;='گزارش روزانه'!$F$2,C2422&lt;='گزارش روزانه'!$F$4,J2422='گزارش روزانه'!$D$6),MAX($A$1:A2421)+1,"")</f>
        <v/>
      </c>
      <c r="B2422" s="10">
        <v>2421</v>
      </c>
      <c r="C2422" s="10" t="s">
        <v>348</v>
      </c>
      <c r="D2422" s="10" t="s">
        <v>350</v>
      </c>
      <c r="E2422" s="11">
        <v>513143</v>
      </c>
      <c r="F2422" s="11">
        <v>0</v>
      </c>
      <c r="G2422" s="11">
        <v>399161778</v>
      </c>
      <c r="H24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22" s="10">
        <f>VALUE(IFERROR(MID(Table1[شرح],11,FIND("سهم",Table1[شرح])-11),0))</f>
        <v>9</v>
      </c>
      <c r="J2422" s="10" t="str">
        <f>IFERROR(MID(Table1[شرح],FIND("سهم",Table1[شرح])+4,FIND("به نرخ",Table1[شرح])-FIND("سهم",Table1[شرح])-5),"")</f>
        <v>فرابورس ایران(فرابورس1)</v>
      </c>
      <c r="K2422" s="10" t="str">
        <f>CHOOSE(MID(Table1[تاریخ],6,2),"فروردین","اردیبهشت","خرداد","تیر","مرداد","شهریور","مهر","آبان","آذر","دی","بهمن","اسفند")</f>
        <v>شهریور</v>
      </c>
      <c r="L2422" s="10" t="str">
        <f>LEFT(Table1[[#All],[تاریخ]],4)</f>
        <v>1399</v>
      </c>
      <c r="M2422" s="13" t="str">
        <f>Table1[سال]&amp;"-"&amp;Table1[ماه]</f>
        <v>1399-شهریور</v>
      </c>
      <c r="N2422" s="9"/>
    </row>
    <row r="2423" spans="1:14" ht="15.75" x14ac:dyDescent="0.25">
      <c r="A2423" s="17" t="str">
        <f>IF(AND(C2423&gt;='گزارش روزانه'!$F$2,C2423&lt;='گزارش روزانه'!$F$4,J2423='گزارش روزانه'!$D$6),MAX($A$1:A2422)+1,"")</f>
        <v/>
      </c>
      <c r="B2423" s="10">
        <v>2422</v>
      </c>
      <c r="C2423" s="10" t="s">
        <v>348</v>
      </c>
      <c r="D2423" s="10" t="s">
        <v>351</v>
      </c>
      <c r="E2423" s="11">
        <v>19308121</v>
      </c>
      <c r="F2423" s="11">
        <v>0</v>
      </c>
      <c r="G2423" s="11">
        <v>399674921</v>
      </c>
      <c r="H24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23" s="10">
        <f>VALUE(IFERROR(MID(Table1[شرح],11,FIND("سهم",Table1[شرح])-11),0))</f>
        <v>339</v>
      </c>
      <c r="J2423" s="10" t="str">
        <f>IFERROR(MID(Table1[شرح],FIND("سهم",Table1[شرح])+4,FIND("به نرخ",Table1[شرح])-FIND("سهم",Table1[شرح])-5),"")</f>
        <v>فرابورس ایران(فرابورس1)</v>
      </c>
      <c r="K2423" s="10" t="str">
        <f>CHOOSE(MID(Table1[تاریخ],6,2),"فروردین","اردیبهشت","خرداد","تیر","مرداد","شهریور","مهر","آبان","آذر","دی","بهمن","اسفند")</f>
        <v>شهریور</v>
      </c>
      <c r="L2423" s="10" t="str">
        <f>LEFT(Table1[[#All],[تاریخ]],4)</f>
        <v>1399</v>
      </c>
      <c r="M2423" s="13" t="str">
        <f>Table1[سال]&amp;"-"&amp;Table1[ماه]</f>
        <v>1399-شهریور</v>
      </c>
      <c r="N2423" s="9"/>
    </row>
    <row r="2424" spans="1:14" ht="15.75" x14ac:dyDescent="0.25">
      <c r="A2424" s="17" t="str">
        <f>IF(AND(C2424&gt;='گزارش روزانه'!$F$2,C2424&lt;='گزارش روزانه'!$F$4,J2424='گزارش روزانه'!$D$6),MAX($A$1:A2423)+1,"")</f>
        <v/>
      </c>
      <c r="B2424" s="10">
        <v>2423</v>
      </c>
      <c r="C2424" s="10" t="s">
        <v>348</v>
      </c>
      <c r="D2424" s="10" t="s">
        <v>352</v>
      </c>
      <c r="E2424" s="11">
        <v>888586232</v>
      </c>
      <c r="F2424" s="11">
        <v>0</v>
      </c>
      <c r="G2424" s="11">
        <v>418983042</v>
      </c>
      <c r="H24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24" s="10">
        <f>VALUE(IFERROR(MID(Table1[شرح],11,FIND("سهم",Table1[شرح])-11),0))</f>
        <v>7800</v>
      </c>
      <c r="J2424" s="10" t="str">
        <f>IFERROR(MID(Table1[شرح],FIND("سهم",Table1[شرح])+4,FIND("به نرخ",Table1[شرح])-FIND("سهم",Table1[شرح])-5),"")</f>
        <v>بورس اوراق بهادار تهران(بورس1)</v>
      </c>
      <c r="K2424" s="10" t="str">
        <f>CHOOSE(MID(Table1[تاریخ],6,2),"فروردین","اردیبهشت","خرداد","تیر","مرداد","شهریور","مهر","آبان","آذر","دی","بهمن","اسفند")</f>
        <v>شهریور</v>
      </c>
      <c r="L2424" s="10" t="str">
        <f>LEFT(Table1[[#All],[تاریخ]],4)</f>
        <v>1399</v>
      </c>
      <c r="M2424" s="13" t="str">
        <f>Table1[سال]&amp;"-"&amp;Table1[ماه]</f>
        <v>1399-شهریور</v>
      </c>
      <c r="N2424" s="9"/>
    </row>
    <row r="2425" spans="1:14" ht="15.75" x14ac:dyDescent="0.25">
      <c r="A2425" s="17" t="str">
        <f>IF(AND(C2425&gt;='گزارش روزانه'!$F$2,C2425&lt;='گزارش روزانه'!$F$4,J2425='گزارش روزانه'!$D$6),MAX($A$1:A2424)+1,"")</f>
        <v/>
      </c>
      <c r="B2425" s="10">
        <v>2424</v>
      </c>
      <c r="C2425" s="10" t="s">
        <v>348</v>
      </c>
      <c r="D2425" s="10" t="s">
        <v>353</v>
      </c>
      <c r="E2425" s="11">
        <v>0</v>
      </c>
      <c r="F2425" s="11">
        <v>885969462</v>
      </c>
      <c r="G2425" s="11">
        <v>1307569274</v>
      </c>
      <c r="H24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25" s="10">
        <f>VALUE(IFERROR(MID(Table1[شرح],11,FIND("سهم",Table1[شرح])-11),0))</f>
        <v>83536</v>
      </c>
      <c r="J2425" s="10" t="str">
        <f>IFERROR(MID(Table1[شرح],FIND("سهم",Table1[شرح])+4,FIND("به نرخ",Table1[شرح])-FIND("سهم",Table1[شرح])-5),"")</f>
        <v>گلوکوزان(غگل1)</v>
      </c>
      <c r="K2425" s="10" t="str">
        <f>CHOOSE(MID(Table1[تاریخ],6,2),"فروردین","اردیبهشت","خرداد","تیر","مرداد","شهریور","مهر","آبان","آذر","دی","بهمن","اسفند")</f>
        <v>شهریور</v>
      </c>
      <c r="L2425" s="10" t="str">
        <f>LEFT(Table1[[#All],[تاریخ]],4)</f>
        <v>1399</v>
      </c>
      <c r="M2425" s="13" t="str">
        <f>Table1[سال]&amp;"-"&amp;Table1[ماه]</f>
        <v>1399-شهریور</v>
      </c>
      <c r="N2425" s="9"/>
    </row>
    <row r="2426" spans="1:14" ht="15.75" x14ac:dyDescent="0.25">
      <c r="A2426" s="17" t="str">
        <f>IF(AND(C2426&gt;='گزارش روزانه'!$F$2,C2426&lt;='گزارش روزانه'!$F$4,J2426='گزارش روزانه'!$D$6),MAX($A$1:A2425)+1,"")</f>
        <v/>
      </c>
      <c r="B2426" s="10">
        <v>2425</v>
      </c>
      <c r="C2426" s="10" t="s">
        <v>348</v>
      </c>
      <c r="D2426" s="10" t="s">
        <v>354</v>
      </c>
      <c r="E2426" s="11">
        <v>0</v>
      </c>
      <c r="F2426" s="11">
        <v>404409608</v>
      </c>
      <c r="G2426" s="11">
        <v>421599812</v>
      </c>
      <c r="H24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26" s="10">
        <f>VALUE(IFERROR(MID(Table1[شرح],11,FIND("سهم",Table1[شرح])-11),0))</f>
        <v>40000</v>
      </c>
      <c r="J2426" s="10" t="str">
        <f>IFERROR(MID(Table1[شرح],FIND("سهم",Table1[شرح])+4,FIND("به نرخ",Table1[شرح])-FIND("سهم",Table1[شرح])-5),"")</f>
        <v>گلوکوزان(غگل1)</v>
      </c>
      <c r="K2426" s="10" t="str">
        <f>CHOOSE(MID(Table1[تاریخ],6,2),"فروردین","اردیبهشت","خرداد","تیر","مرداد","شهریور","مهر","آبان","آذر","دی","بهمن","اسفند")</f>
        <v>شهریور</v>
      </c>
      <c r="L2426" s="10" t="str">
        <f>LEFT(Table1[[#All],[تاریخ]],4)</f>
        <v>1399</v>
      </c>
      <c r="M2426" s="13" t="str">
        <f>Table1[سال]&amp;"-"&amp;Table1[ماه]</f>
        <v>1399-شهریور</v>
      </c>
      <c r="N2426" s="9"/>
    </row>
    <row r="2427" spans="1:14" ht="15.75" x14ac:dyDescent="0.25">
      <c r="A2427" s="17" t="str">
        <f>IF(AND(C2427&gt;='گزارش روزانه'!$F$2,C2427&lt;='گزارش روزانه'!$F$4,J2427='گزارش روزانه'!$D$6),MAX($A$1:A2426)+1,"")</f>
        <v/>
      </c>
      <c r="B2427" s="10">
        <v>2426</v>
      </c>
      <c r="C2427" s="10" t="s">
        <v>341</v>
      </c>
      <c r="D2427" s="10" t="s">
        <v>342</v>
      </c>
      <c r="E2427" s="11">
        <v>6619496389</v>
      </c>
      <c r="F2427" s="11">
        <v>0</v>
      </c>
      <c r="G2427" s="11">
        <v>-91095</v>
      </c>
      <c r="H24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27" s="10">
        <f>VALUE(IFERROR(MID(Table1[شرح],11,FIND("سهم",Table1[شرح])-11),0))</f>
        <v>125300</v>
      </c>
      <c r="J2427" s="10" t="str">
        <f>IFERROR(MID(Table1[شرح],FIND("سهم",Table1[شرح])+4,FIND("به نرخ",Table1[شرح])-FIND("سهم",Table1[شرح])-5),"")</f>
        <v>فرابورس ایران(فرابورس1)</v>
      </c>
      <c r="K2427" s="10" t="str">
        <f>CHOOSE(MID(Table1[تاریخ],6,2),"فروردین","اردیبهشت","خرداد","تیر","مرداد","شهریور","مهر","آبان","آذر","دی","بهمن","اسفند")</f>
        <v>شهریور</v>
      </c>
      <c r="L2427" s="10" t="str">
        <f>LEFT(Table1[[#All],[تاریخ]],4)</f>
        <v>1399</v>
      </c>
      <c r="M2427" s="13" t="str">
        <f>Table1[سال]&amp;"-"&amp;Table1[ماه]</f>
        <v>1399-شهریور</v>
      </c>
      <c r="N2427" s="9"/>
    </row>
    <row r="2428" spans="1:14" ht="15.75" x14ac:dyDescent="0.25">
      <c r="A2428" s="17" t="str">
        <f>IF(AND(C2428&gt;='گزارش روزانه'!$F$2,C2428&lt;='گزارش روزانه'!$F$4,J2428='گزارش روزانه'!$D$6),MAX($A$1:A2427)+1,"")</f>
        <v/>
      </c>
      <c r="B2428" s="10">
        <v>2427</v>
      </c>
      <c r="C2428" s="10" t="s">
        <v>341</v>
      </c>
      <c r="D2428" s="10" t="s">
        <v>343</v>
      </c>
      <c r="E2428" s="11">
        <v>3184686707</v>
      </c>
      <c r="F2428" s="11">
        <v>0</v>
      </c>
      <c r="G2428" s="11">
        <v>6619405294</v>
      </c>
      <c r="H24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28" s="10">
        <f>VALUE(IFERROR(MID(Table1[شرح],11,FIND("سهم",Table1[شرح])-11),0))</f>
        <v>32147</v>
      </c>
      <c r="J2428" s="10" t="str">
        <f>IFERROR(MID(Table1[شرح],FIND("سهم",Table1[شرح])+4,FIND("به نرخ",Table1[شرح])-FIND("سهم",Table1[شرح])-5),"")</f>
        <v>بورس اوراق بهادار تهران(بورس1)</v>
      </c>
      <c r="K2428" s="10" t="str">
        <f>CHOOSE(MID(Table1[تاریخ],6,2),"فروردین","اردیبهشت","خرداد","تیر","مرداد","شهریور","مهر","آبان","آذر","دی","بهمن","اسفند")</f>
        <v>شهریور</v>
      </c>
      <c r="L2428" s="10" t="str">
        <f>LEFT(Table1[[#All],[تاریخ]],4)</f>
        <v>1399</v>
      </c>
      <c r="M2428" s="13" t="str">
        <f>Table1[سال]&amp;"-"&amp;Table1[ماه]</f>
        <v>1399-شهریور</v>
      </c>
      <c r="N2428" s="9"/>
    </row>
    <row r="2429" spans="1:14" ht="15.75" x14ac:dyDescent="0.25">
      <c r="A2429" s="17" t="str">
        <f>IF(AND(C2429&gt;='گزارش روزانه'!$F$2,C2429&lt;='گزارش روزانه'!$F$4,J2429='گزارش روزانه'!$D$6),MAX($A$1:A2428)+1,"")</f>
        <v/>
      </c>
      <c r="B2429" s="10">
        <v>2428</v>
      </c>
      <c r="C2429" s="10" t="s">
        <v>341</v>
      </c>
      <c r="D2429" s="10" t="s">
        <v>344</v>
      </c>
      <c r="E2429" s="11">
        <v>241004061</v>
      </c>
      <c r="F2429" s="11">
        <v>0</v>
      </c>
      <c r="G2429" s="11">
        <v>9804092001</v>
      </c>
      <c r="H24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29" s="10">
        <f>VALUE(IFERROR(MID(Table1[شرح],11,FIND("سهم",Table1[شرح])-11),0))</f>
        <v>2433</v>
      </c>
      <c r="J2429" s="10" t="str">
        <f>IFERROR(MID(Table1[شرح],FIND("سهم",Table1[شرح])+4,FIND("به نرخ",Table1[شرح])-FIND("سهم",Table1[شرح])-5),"")</f>
        <v>بورس اوراق بهادار تهران(بورس1)</v>
      </c>
      <c r="K2429" s="10" t="str">
        <f>CHOOSE(MID(Table1[تاریخ],6,2),"فروردین","اردیبهشت","خرداد","تیر","مرداد","شهریور","مهر","آبان","آذر","دی","بهمن","اسفند")</f>
        <v>شهریور</v>
      </c>
      <c r="L2429" s="10" t="str">
        <f>LEFT(Table1[[#All],[تاریخ]],4)</f>
        <v>1399</v>
      </c>
      <c r="M2429" s="13" t="str">
        <f>Table1[سال]&amp;"-"&amp;Table1[ماه]</f>
        <v>1399-شهریور</v>
      </c>
      <c r="N2429" s="9"/>
    </row>
    <row r="2430" spans="1:14" ht="15.75" x14ac:dyDescent="0.25">
      <c r="A2430" s="17" t="str">
        <f>IF(AND(C2430&gt;='گزارش روزانه'!$F$2,C2430&lt;='گزارش روزانه'!$F$4,J2430='گزارش روزانه'!$D$6),MAX($A$1:A2429)+1,"")</f>
        <v/>
      </c>
      <c r="B2430" s="10">
        <v>2429</v>
      </c>
      <c r="C2430" s="10" t="s">
        <v>341</v>
      </c>
      <c r="D2430" s="10" t="s">
        <v>345</v>
      </c>
      <c r="E2430" s="11">
        <v>536830943</v>
      </c>
      <c r="F2430" s="11">
        <v>0</v>
      </c>
      <c r="G2430" s="11">
        <v>10045096062</v>
      </c>
      <c r="H24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30" s="10">
        <f>VALUE(IFERROR(MID(Table1[شرح],11,FIND("سهم",Table1[شرح])-11),0))</f>
        <v>5420</v>
      </c>
      <c r="J2430" s="10" t="str">
        <f>IFERROR(MID(Table1[شرح],FIND("سهم",Table1[شرح])+4,FIND("به نرخ",Table1[شرح])-FIND("سهم",Table1[شرح])-5),"")</f>
        <v>بورس اوراق بهادار تهران(بورس1)</v>
      </c>
      <c r="K2430" s="10" t="str">
        <f>CHOOSE(MID(Table1[تاریخ],6,2),"فروردین","اردیبهشت","خرداد","تیر","مرداد","شهریور","مهر","آبان","آذر","دی","بهمن","اسفند")</f>
        <v>شهریور</v>
      </c>
      <c r="L2430" s="10" t="str">
        <f>LEFT(Table1[[#All],[تاریخ]],4)</f>
        <v>1399</v>
      </c>
      <c r="M2430" s="13" t="str">
        <f>Table1[سال]&amp;"-"&amp;Table1[ماه]</f>
        <v>1399-شهریور</v>
      </c>
      <c r="N2430" s="9"/>
    </row>
    <row r="2431" spans="1:14" ht="15.75" x14ac:dyDescent="0.25">
      <c r="A2431" s="17" t="str">
        <f>IF(AND(C2431&gt;='گزارش روزانه'!$F$2,C2431&lt;='گزارش روزانه'!$F$4,J2431='گزارش روزانه'!$D$6),MAX($A$1:A2430)+1,"")</f>
        <v/>
      </c>
      <c r="B2431" s="10">
        <v>2430</v>
      </c>
      <c r="C2431" s="10" t="s">
        <v>341</v>
      </c>
      <c r="D2431" s="10" t="s">
        <v>346</v>
      </c>
      <c r="E2431" s="11">
        <v>0</v>
      </c>
      <c r="F2431" s="11">
        <v>10567614388</v>
      </c>
      <c r="G2431" s="11">
        <v>10581927005</v>
      </c>
      <c r="H24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31" s="10">
        <f>VALUE(IFERROR(MID(Table1[شرح],11,FIND("سهم",Table1[شرح])-11),0))</f>
        <v>131000</v>
      </c>
      <c r="J2431" s="10" t="str">
        <f>IFERROR(MID(Table1[شرح],FIND("سهم",Table1[شرح])+4,FIND("به نرخ",Table1[شرح])-FIND("سهم",Table1[شرح])-5),"")</f>
        <v>کلر پارس(کلر1)</v>
      </c>
      <c r="K2431" s="10" t="str">
        <f>CHOOSE(MID(Table1[تاریخ],6,2),"فروردین","اردیبهشت","خرداد","تیر","مرداد","شهریور","مهر","آبان","آذر","دی","بهمن","اسفند")</f>
        <v>شهریور</v>
      </c>
      <c r="L2431" s="10" t="str">
        <f>LEFT(Table1[[#All],[تاریخ]],4)</f>
        <v>1399</v>
      </c>
      <c r="M2431" s="13" t="str">
        <f>Table1[سال]&amp;"-"&amp;Table1[ماه]</f>
        <v>1399-شهریور</v>
      </c>
      <c r="N2431" s="9"/>
    </row>
    <row r="2432" spans="1:14" ht="15.75" x14ac:dyDescent="0.25">
      <c r="A2432" s="17" t="str">
        <f>IF(AND(C2432&gt;='گزارش روزانه'!$F$2,C2432&lt;='گزارش روزانه'!$F$4,J2432='گزارش روزانه'!$D$6),MAX($A$1:A2431)+1,"")</f>
        <v/>
      </c>
      <c r="B2432" s="10">
        <v>2431</v>
      </c>
      <c r="C2432" s="10" t="s">
        <v>341</v>
      </c>
      <c r="D2432" s="10" t="s">
        <v>347</v>
      </c>
      <c r="E2432" s="11">
        <v>0</v>
      </c>
      <c r="F2432" s="11">
        <v>6101831</v>
      </c>
      <c r="G2432" s="11">
        <v>14312617</v>
      </c>
      <c r="H24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32" s="10">
        <f>VALUE(IFERROR(MID(Table1[شرح],11,FIND("سهم",Table1[شرح])-11),0))</f>
        <v>1800</v>
      </c>
      <c r="J2432" s="10" t="str">
        <f>IFERROR(MID(Table1[شرح],FIND("سهم",Table1[شرح])+4,FIND("به نرخ",Table1[شرح])-FIND("سهم",Table1[شرح])-5),"")</f>
        <v>بانک صادرات ایران(وبصادر1)</v>
      </c>
      <c r="K2432" s="10" t="str">
        <f>CHOOSE(MID(Table1[تاریخ],6,2),"فروردین","اردیبهشت","خرداد","تیر","مرداد","شهریور","مهر","آبان","آذر","دی","بهمن","اسفند")</f>
        <v>شهریور</v>
      </c>
      <c r="L2432" s="10" t="str">
        <f>LEFT(Table1[[#All],[تاریخ]],4)</f>
        <v>1399</v>
      </c>
      <c r="M2432" s="13" t="str">
        <f>Table1[سال]&amp;"-"&amp;Table1[ماه]</f>
        <v>1399-شهریور</v>
      </c>
      <c r="N2432" s="9"/>
    </row>
    <row r="2433" spans="1:14" ht="15.75" x14ac:dyDescent="0.25">
      <c r="A2433" s="17" t="str">
        <f>IF(AND(C2433&gt;='گزارش روزانه'!$F$2,C2433&lt;='گزارش روزانه'!$F$4,J2433='گزارش روزانه'!$D$6),MAX($A$1:A2432)+1,"")</f>
        <v/>
      </c>
      <c r="B2433" s="10">
        <v>2432</v>
      </c>
      <c r="C2433" s="10" t="s">
        <v>322</v>
      </c>
      <c r="D2433" s="10" t="s">
        <v>323</v>
      </c>
      <c r="E2433" s="11">
        <v>768862392</v>
      </c>
      <c r="F2433" s="11">
        <v>0</v>
      </c>
      <c r="G2433" s="11">
        <v>-99720180</v>
      </c>
      <c r="H24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33" s="10">
        <f>VALUE(IFERROR(MID(Table1[شرح],11,FIND("سهم",Table1[شرح])-11),0))</f>
        <v>13680</v>
      </c>
      <c r="J2433" s="10" t="str">
        <f>IFERROR(MID(Table1[شرح],FIND("سهم",Table1[شرح])+4,FIND("به نرخ",Table1[شرح])-FIND("سهم",Table1[شرح])-5),"")</f>
        <v>فرابورس ایران(فرابورس1)</v>
      </c>
      <c r="K2433" s="10" t="str">
        <f>CHOOSE(MID(Table1[تاریخ],6,2),"فروردین","اردیبهشت","خرداد","تیر","مرداد","شهریور","مهر","آبان","آذر","دی","بهمن","اسفند")</f>
        <v>شهریور</v>
      </c>
      <c r="L2433" s="10" t="str">
        <f>LEFT(Table1[[#All],[تاریخ]],4)</f>
        <v>1399</v>
      </c>
      <c r="M2433" s="13" t="str">
        <f>Table1[سال]&amp;"-"&amp;Table1[ماه]</f>
        <v>1399-شهریور</v>
      </c>
      <c r="N2433" s="9"/>
    </row>
    <row r="2434" spans="1:14" ht="15.75" x14ac:dyDescent="0.25">
      <c r="A2434" s="17" t="str">
        <f>IF(AND(C2434&gt;='گزارش روزانه'!$F$2,C2434&lt;='گزارش روزانه'!$F$4,J2434='گزارش روزانه'!$D$6),MAX($A$1:A2433)+1,"")</f>
        <v/>
      </c>
      <c r="B2434" s="10">
        <v>2433</v>
      </c>
      <c r="C2434" s="10" t="s">
        <v>322</v>
      </c>
      <c r="D2434" s="10" t="s">
        <v>324</v>
      </c>
      <c r="E2434" s="11">
        <v>27534249</v>
      </c>
      <c r="F2434" s="11">
        <v>0</v>
      </c>
      <c r="G2434" s="11">
        <v>669142212</v>
      </c>
      <c r="H24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34" s="10">
        <f>VALUE(IFERROR(MID(Table1[شرح],11,FIND("سهم",Table1[شرح])-11),0))</f>
        <v>490</v>
      </c>
      <c r="J2434" s="10" t="str">
        <f>IFERROR(MID(Table1[شرح],FIND("سهم",Table1[شرح])+4,FIND("به نرخ",Table1[شرح])-FIND("سهم",Table1[شرح])-5),"")</f>
        <v>فرابورس ایران(فرابورس1)</v>
      </c>
      <c r="K2434" s="10" t="str">
        <f>CHOOSE(MID(Table1[تاریخ],6,2),"فروردین","اردیبهشت","خرداد","تیر","مرداد","شهریور","مهر","آبان","آذر","دی","بهمن","اسفند")</f>
        <v>شهریور</v>
      </c>
      <c r="L2434" s="10" t="str">
        <f>LEFT(Table1[[#All],[تاریخ]],4)</f>
        <v>1399</v>
      </c>
      <c r="M2434" s="13" t="str">
        <f>Table1[سال]&amp;"-"&amp;Table1[ماه]</f>
        <v>1399-شهریور</v>
      </c>
      <c r="N2434" s="9"/>
    </row>
    <row r="2435" spans="1:14" ht="15.75" x14ac:dyDescent="0.25">
      <c r="A2435" s="17" t="str">
        <f>IF(AND(C2435&gt;='گزارش روزانه'!$F$2,C2435&lt;='گزارش روزانه'!$F$4,J2435='گزارش روزانه'!$D$6),MAX($A$1:A2434)+1,"")</f>
        <v/>
      </c>
      <c r="B2435" s="10">
        <v>2434</v>
      </c>
      <c r="C2435" s="10" t="s">
        <v>322</v>
      </c>
      <c r="D2435" s="10" t="s">
        <v>325</v>
      </c>
      <c r="E2435" s="11">
        <v>151758689</v>
      </c>
      <c r="F2435" s="11">
        <v>0</v>
      </c>
      <c r="G2435" s="11">
        <v>696676461</v>
      </c>
      <c r="H24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35" s="10">
        <f>VALUE(IFERROR(MID(Table1[شرح],11,FIND("سهم",Table1[شرح])-11),0))</f>
        <v>2705</v>
      </c>
      <c r="J2435" s="10" t="str">
        <f>IFERROR(MID(Table1[شرح],FIND("سهم",Table1[شرح])+4,FIND("به نرخ",Table1[شرح])-FIND("سهم",Table1[شرح])-5),"")</f>
        <v>فرابورس ایران(فرابورس1)</v>
      </c>
      <c r="K2435" s="10" t="str">
        <f>CHOOSE(MID(Table1[تاریخ],6,2),"فروردین","اردیبهشت","خرداد","تیر","مرداد","شهریور","مهر","آبان","آذر","دی","بهمن","اسفند")</f>
        <v>شهریور</v>
      </c>
      <c r="L2435" s="10" t="str">
        <f>LEFT(Table1[[#All],[تاریخ]],4)</f>
        <v>1399</v>
      </c>
      <c r="M2435" s="13" t="str">
        <f>Table1[سال]&amp;"-"&amp;Table1[ماه]</f>
        <v>1399-شهریور</v>
      </c>
      <c r="N2435" s="9"/>
    </row>
    <row r="2436" spans="1:14" ht="15.75" x14ac:dyDescent="0.25">
      <c r="A2436" s="17" t="str">
        <f>IF(AND(C2436&gt;='گزارش روزانه'!$F$2,C2436&lt;='گزارش روزانه'!$F$4,J2436='گزارش روزانه'!$D$6),MAX($A$1:A2435)+1,"")</f>
        <v/>
      </c>
      <c r="B2436" s="10">
        <v>2435</v>
      </c>
      <c r="C2436" s="10" t="s">
        <v>322</v>
      </c>
      <c r="D2436" s="10" t="s">
        <v>326</v>
      </c>
      <c r="E2436" s="11">
        <v>49947749</v>
      </c>
      <c r="F2436" s="11">
        <v>0</v>
      </c>
      <c r="G2436" s="11">
        <v>848435150</v>
      </c>
      <c r="H24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36" s="10">
        <f>VALUE(IFERROR(MID(Table1[شرح],11,FIND("سهم",Table1[شرح])-11),0))</f>
        <v>939</v>
      </c>
      <c r="J2436" s="10" t="str">
        <f>IFERROR(MID(Table1[شرح],FIND("سهم",Table1[شرح])+4,FIND("به نرخ",Table1[شرح])-FIND("سهم",Table1[شرح])-5),"")</f>
        <v>فرابورس ایران(فرابورس1)</v>
      </c>
      <c r="K2436" s="10" t="str">
        <f>CHOOSE(MID(Table1[تاریخ],6,2),"فروردین","اردیبهشت","خرداد","تیر","مرداد","شهریور","مهر","آبان","آذر","دی","بهمن","اسفند")</f>
        <v>شهریور</v>
      </c>
      <c r="L2436" s="10" t="str">
        <f>LEFT(Table1[[#All],[تاریخ]],4)</f>
        <v>1399</v>
      </c>
      <c r="M2436" s="13" t="str">
        <f>Table1[سال]&amp;"-"&amp;Table1[ماه]</f>
        <v>1399-شهریور</v>
      </c>
      <c r="N2436" s="9"/>
    </row>
    <row r="2437" spans="1:14" ht="15.75" x14ac:dyDescent="0.25">
      <c r="A2437" s="17" t="str">
        <f>IF(AND(C2437&gt;='گزارش روزانه'!$F$2,C2437&lt;='گزارش روزانه'!$F$4,J2437='گزارش روزانه'!$D$6),MAX($A$1:A2436)+1,"")</f>
        <v/>
      </c>
      <c r="B2437" s="10">
        <v>2436</v>
      </c>
      <c r="C2437" s="10" t="s">
        <v>322</v>
      </c>
      <c r="D2437" s="10" t="s">
        <v>327</v>
      </c>
      <c r="E2437" s="11">
        <v>49849997</v>
      </c>
      <c r="F2437" s="11">
        <v>0</v>
      </c>
      <c r="G2437" s="11">
        <v>898382899</v>
      </c>
      <c r="H24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37" s="10">
        <f>VALUE(IFERROR(MID(Table1[شرح],11,FIND("سهم",Table1[شرح])-11),0))</f>
        <v>940</v>
      </c>
      <c r="J2437" s="10" t="str">
        <f>IFERROR(MID(Table1[شرح],FIND("سهم",Table1[شرح])+4,FIND("به نرخ",Table1[شرح])-FIND("سهم",Table1[شرح])-5),"")</f>
        <v>فرابورس ایران(فرابورس1)</v>
      </c>
      <c r="K2437" s="10" t="str">
        <f>CHOOSE(MID(Table1[تاریخ],6,2),"فروردین","اردیبهشت","خرداد","تیر","مرداد","شهریور","مهر","آبان","آذر","دی","بهمن","اسفند")</f>
        <v>شهریور</v>
      </c>
      <c r="L2437" s="10" t="str">
        <f>LEFT(Table1[[#All],[تاریخ]],4)</f>
        <v>1399</v>
      </c>
      <c r="M2437" s="13" t="str">
        <f>Table1[سال]&amp;"-"&amp;Table1[ماه]</f>
        <v>1399-شهریور</v>
      </c>
      <c r="N2437" s="9"/>
    </row>
    <row r="2438" spans="1:14" ht="15.75" x14ac:dyDescent="0.25">
      <c r="A2438" s="17" t="str">
        <f>IF(AND(C2438&gt;='گزارش روزانه'!$F$2,C2438&lt;='گزارش روزانه'!$F$4,J2438='گزارش روزانه'!$D$6),MAX($A$1:A2437)+1,"")</f>
        <v/>
      </c>
      <c r="B2438" s="10">
        <v>2437</v>
      </c>
      <c r="C2438" s="10" t="s">
        <v>322</v>
      </c>
      <c r="D2438" s="10" t="s">
        <v>328</v>
      </c>
      <c r="E2438" s="11">
        <v>173735919</v>
      </c>
      <c r="F2438" s="11">
        <v>0</v>
      </c>
      <c r="G2438" s="11">
        <v>948232896</v>
      </c>
      <c r="H24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38" s="10">
        <f>VALUE(IFERROR(MID(Table1[شرح],11,FIND("سهم",Table1[شرح])-11),0))</f>
        <v>1702</v>
      </c>
      <c r="J2438" s="10" t="str">
        <f>IFERROR(MID(Table1[شرح],FIND("سهم",Table1[شرح])+4,FIND("به نرخ",Table1[شرح])-FIND("سهم",Table1[شرح])-5),"")</f>
        <v>بورس اوراق بهادار تهران(بورس1)</v>
      </c>
      <c r="K2438" s="10" t="str">
        <f>CHOOSE(MID(Table1[تاریخ],6,2),"فروردین","اردیبهشت","خرداد","تیر","مرداد","شهریور","مهر","آبان","آذر","دی","بهمن","اسفند")</f>
        <v>شهریور</v>
      </c>
      <c r="L2438" s="10" t="str">
        <f>LEFT(Table1[[#All],[تاریخ]],4)</f>
        <v>1399</v>
      </c>
      <c r="M2438" s="13" t="str">
        <f>Table1[سال]&amp;"-"&amp;Table1[ماه]</f>
        <v>1399-شهریور</v>
      </c>
      <c r="N2438" s="9"/>
    </row>
    <row r="2439" spans="1:14" ht="15.75" x14ac:dyDescent="0.25">
      <c r="A2439" s="17" t="str">
        <f>IF(AND(C2439&gt;='گزارش روزانه'!$F$2,C2439&lt;='گزارش روزانه'!$F$4,J2439='گزارش روزانه'!$D$6),MAX($A$1:A2438)+1,"")</f>
        <v/>
      </c>
      <c r="B2439" s="10">
        <v>2438</v>
      </c>
      <c r="C2439" s="10" t="s">
        <v>322</v>
      </c>
      <c r="D2439" s="10" t="s">
        <v>329</v>
      </c>
      <c r="E2439" s="11">
        <v>0</v>
      </c>
      <c r="F2439" s="11">
        <v>156587400</v>
      </c>
      <c r="G2439" s="11">
        <v>1121968815</v>
      </c>
      <c r="H24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39" s="10">
        <f>VALUE(IFERROR(MID(Table1[شرح],11,FIND("سهم",Table1[شرح])-11),0))</f>
        <v>3630</v>
      </c>
      <c r="J2439" s="10" t="str">
        <f>IFERROR(MID(Table1[شرح],FIND("سهم",Table1[شرح])+4,FIND("به نرخ",Table1[شرح])-FIND("سهم",Table1[شرح])-5),"")</f>
        <v>سرمایه گذاری تامین اجتماعی(شستا1)</v>
      </c>
      <c r="K2439" s="10" t="str">
        <f>CHOOSE(MID(Table1[تاریخ],6,2),"فروردین","اردیبهشت","خرداد","تیر","مرداد","شهریور","مهر","آبان","آذر","دی","بهمن","اسفند")</f>
        <v>شهریور</v>
      </c>
      <c r="L2439" s="10" t="str">
        <f>LEFT(Table1[[#All],[تاریخ]],4)</f>
        <v>1399</v>
      </c>
      <c r="M2439" s="13" t="str">
        <f>Table1[سال]&amp;"-"&amp;Table1[ماه]</f>
        <v>1399-شهریور</v>
      </c>
      <c r="N2439" s="9"/>
    </row>
    <row r="2440" spans="1:14" ht="15.75" x14ac:dyDescent="0.25">
      <c r="A2440" s="17" t="str">
        <f>IF(AND(C2440&gt;='گزارش روزانه'!$F$2,C2440&lt;='گزارش روزانه'!$F$4,J2440='گزارش روزانه'!$D$6),MAX($A$1:A2439)+1,"")</f>
        <v/>
      </c>
      <c r="B2440" s="10">
        <v>2439</v>
      </c>
      <c r="C2440" s="10" t="s">
        <v>322</v>
      </c>
      <c r="D2440" s="10" t="s">
        <v>330</v>
      </c>
      <c r="E2440" s="11">
        <v>0</v>
      </c>
      <c r="F2440" s="11">
        <v>25750586</v>
      </c>
      <c r="G2440" s="11">
        <v>965381415</v>
      </c>
      <c r="H24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0" s="10">
        <f>VALUE(IFERROR(MID(Table1[شرح],11,FIND("سهم",Table1[شرح])-11),0))</f>
        <v>520</v>
      </c>
      <c r="J2440" s="10" t="str">
        <f>IFERROR(MID(Table1[شرح],FIND("سهم",Table1[شرح])+4,FIND("به نرخ",Table1[شرح])-FIND("سهم",Table1[شرح])-5),"")</f>
        <v>بورس کالای ایران(کالا1)</v>
      </c>
      <c r="K2440" s="10" t="str">
        <f>CHOOSE(MID(Table1[تاریخ],6,2),"فروردین","اردیبهشت","خرداد","تیر","مرداد","شهریور","مهر","آبان","آذر","دی","بهمن","اسفند")</f>
        <v>شهریور</v>
      </c>
      <c r="L2440" s="10" t="str">
        <f>LEFT(Table1[[#All],[تاریخ]],4)</f>
        <v>1399</v>
      </c>
      <c r="M2440" s="13" t="str">
        <f>Table1[سال]&amp;"-"&amp;Table1[ماه]</f>
        <v>1399-شهریور</v>
      </c>
      <c r="N2440" s="9"/>
    </row>
    <row r="2441" spans="1:14" ht="15.75" x14ac:dyDescent="0.25">
      <c r="A2441" s="17" t="str">
        <f>IF(AND(C2441&gt;='گزارش روزانه'!$F$2,C2441&lt;='گزارش روزانه'!$F$4,J2441='گزارش روزانه'!$D$6),MAX($A$1:A2440)+1,"")</f>
        <v/>
      </c>
      <c r="B2441" s="10">
        <v>2440</v>
      </c>
      <c r="C2441" s="10" t="s">
        <v>322</v>
      </c>
      <c r="D2441" s="10" t="s">
        <v>331</v>
      </c>
      <c r="E2441" s="11">
        <v>0</v>
      </c>
      <c r="F2441" s="11">
        <v>26433290</v>
      </c>
      <c r="G2441" s="11">
        <v>939630829</v>
      </c>
      <c r="H24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1" s="10">
        <f>VALUE(IFERROR(MID(Table1[شرح],11,FIND("سهم",Table1[شرح])-11),0))</f>
        <v>534</v>
      </c>
      <c r="J2441" s="10" t="str">
        <f>IFERROR(MID(Table1[شرح],FIND("سهم",Table1[شرح])+4,FIND("به نرخ",Table1[شرح])-FIND("سهم",Table1[شرح])-5),"")</f>
        <v>بورس کالای ایران(کالا1)</v>
      </c>
      <c r="K2441" s="10" t="str">
        <f>CHOOSE(MID(Table1[تاریخ],6,2),"فروردین","اردیبهشت","خرداد","تیر","مرداد","شهریور","مهر","آبان","آذر","دی","بهمن","اسفند")</f>
        <v>شهریور</v>
      </c>
      <c r="L2441" s="10" t="str">
        <f>LEFT(Table1[[#All],[تاریخ]],4)</f>
        <v>1399</v>
      </c>
      <c r="M2441" s="13" t="str">
        <f>Table1[سال]&amp;"-"&amp;Table1[ماه]</f>
        <v>1399-شهریور</v>
      </c>
      <c r="N2441" s="9"/>
    </row>
    <row r="2442" spans="1:14" ht="15.75" x14ac:dyDescent="0.25">
      <c r="A2442" s="17" t="str">
        <f>IF(AND(C2442&gt;='گزارش روزانه'!$F$2,C2442&lt;='گزارش روزانه'!$F$4,J2442='گزارش روزانه'!$D$6),MAX($A$1:A2441)+1,"")</f>
        <v/>
      </c>
      <c r="B2442" s="10">
        <v>2441</v>
      </c>
      <c r="C2442" s="10" t="s">
        <v>322</v>
      </c>
      <c r="D2442" s="10" t="s">
        <v>332</v>
      </c>
      <c r="E2442" s="11">
        <v>0</v>
      </c>
      <c r="F2442" s="11">
        <v>54043759</v>
      </c>
      <c r="G2442" s="11">
        <v>913197539</v>
      </c>
      <c r="H24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2" s="10">
        <f>VALUE(IFERROR(MID(Table1[شرح],11,FIND("سهم",Table1[شرح])-11),0))</f>
        <v>1092</v>
      </c>
      <c r="J2442" s="10" t="str">
        <f>IFERROR(MID(Table1[شرح],FIND("سهم",Table1[شرح])+4,FIND("به نرخ",Table1[شرح])-FIND("سهم",Table1[شرح])-5),"")</f>
        <v>بورس کالای ایران(کالا1)</v>
      </c>
      <c r="K2442" s="10" t="str">
        <f>CHOOSE(MID(Table1[تاریخ],6,2),"فروردین","اردیبهشت","خرداد","تیر","مرداد","شهریور","مهر","آبان","آذر","دی","بهمن","اسفند")</f>
        <v>شهریور</v>
      </c>
      <c r="L2442" s="10" t="str">
        <f>LEFT(Table1[[#All],[تاریخ]],4)</f>
        <v>1399</v>
      </c>
      <c r="M2442" s="13" t="str">
        <f>Table1[سال]&amp;"-"&amp;Table1[ماه]</f>
        <v>1399-شهریور</v>
      </c>
      <c r="N2442" s="9"/>
    </row>
    <row r="2443" spans="1:14" ht="15.75" x14ac:dyDescent="0.25">
      <c r="A2443" s="17" t="str">
        <f>IF(AND(C2443&gt;='گزارش روزانه'!$F$2,C2443&lt;='گزارش روزانه'!$F$4,J2443='گزارش روزانه'!$D$6),MAX($A$1:A2442)+1,"")</f>
        <v/>
      </c>
      <c r="B2443" s="10">
        <v>2442</v>
      </c>
      <c r="C2443" s="10" t="s">
        <v>322</v>
      </c>
      <c r="D2443" s="10" t="s">
        <v>333</v>
      </c>
      <c r="E2443" s="11">
        <v>0</v>
      </c>
      <c r="F2443" s="11">
        <v>18505786</v>
      </c>
      <c r="G2443" s="11">
        <v>859153780</v>
      </c>
      <c r="H24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3" s="10">
        <f>VALUE(IFERROR(MID(Table1[شرح],11,FIND("سهم",Table1[شرح])-11),0))</f>
        <v>374</v>
      </c>
      <c r="J2443" s="10" t="str">
        <f>IFERROR(MID(Table1[شرح],FIND("سهم",Table1[شرح])+4,FIND("به نرخ",Table1[شرح])-FIND("سهم",Table1[شرح])-5),"")</f>
        <v>بورس کالای ایران(کالا1)</v>
      </c>
      <c r="K2443" s="10" t="str">
        <f>CHOOSE(MID(Table1[تاریخ],6,2),"فروردین","اردیبهشت","خرداد","تیر","مرداد","شهریور","مهر","آبان","آذر","دی","بهمن","اسفند")</f>
        <v>شهریور</v>
      </c>
      <c r="L2443" s="10" t="str">
        <f>LEFT(Table1[[#All],[تاریخ]],4)</f>
        <v>1399</v>
      </c>
      <c r="M2443" s="13" t="str">
        <f>Table1[سال]&amp;"-"&amp;Table1[ماه]</f>
        <v>1399-شهریور</v>
      </c>
      <c r="N2443" s="9"/>
    </row>
    <row r="2444" spans="1:14" ht="15.75" x14ac:dyDescent="0.25">
      <c r="A2444" s="17" t="str">
        <f>IF(AND(C2444&gt;='گزارش روزانه'!$F$2,C2444&lt;='گزارش روزانه'!$F$4,J2444='گزارش روزانه'!$D$6),MAX($A$1:A2443)+1,"")</f>
        <v/>
      </c>
      <c r="B2444" s="10">
        <v>2443</v>
      </c>
      <c r="C2444" s="10" t="s">
        <v>322</v>
      </c>
      <c r="D2444" s="10" t="s">
        <v>334</v>
      </c>
      <c r="E2444" s="11">
        <v>0</v>
      </c>
      <c r="F2444" s="11">
        <v>199119949</v>
      </c>
      <c r="G2444" s="11">
        <v>840647994</v>
      </c>
      <c r="H24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4" s="10">
        <f>VALUE(IFERROR(MID(Table1[شرح],11,FIND("سهم",Table1[شرح])-11),0))</f>
        <v>4025</v>
      </c>
      <c r="J2444" s="10" t="str">
        <f>IFERROR(MID(Table1[شرح],FIND("سهم",Table1[شرح])+4,FIND("به نرخ",Table1[شرح])-FIND("سهم",Table1[شرح])-5),"")</f>
        <v>بورس کالای ایران(کالا1)</v>
      </c>
      <c r="K2444" s="10" t="str">
        <f>CHOOSE(MID(Table1[تاریخ],6,2),"فروردین","اردیبهشت","خرداد","تیر","مرداد","شهریور","مهر","آبان","آذر","دی","بهمن","اسفند")</f>
        <v>شهریور</v>
      </c>
      <c r="L2444" s="10" t="str">
        <f>LEFT(Table1[[#All],[تاریخ]],4)</f>
        <v>1399</v>
      </c>
      <c r="M2444" s="13" t="str">
        <f>Table1[سال]&amp;"-"&amp;Table1[ماه]</f>
        <v>1399-شهریور</v>
      </c>
      <c r="N2444" s="9"/>
    </row>
    <row r="2445" spans="1:14" ht="15.75" x14ac:dyDescent="0.25">
      <c r="A2445" s="17" t="str">
        <f>IF(AND(C2445&gt;='گزارش روزانه'!$F$2,C2445&lt;='گزارش روزانه'!$F$4,J2445='گزارش روزانه'!$D$6),MAX($A$1:A2444)+1,"")</f>
        <v/>
      </c>
      <c r="B2445" s="10">
        <v>2444</v>
      </c>
      <c r="C2445" s="10" t="s">
        <v>322</v>
      </c>
      <c r="D2445" s="10" t="s">
        <v>335</v>
      </c>
      <c r="E2445" s="11">
        <v>0</v>
      </c>
      <c r="F2445" s="11">
        <v>384558351</v>
      </c>
      <c r="G2445" s="11">
        <v>641528045</v>
      </c>
      <c r="H24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5" s="10">
        <f>VALUE(IFERROR(MID(Table1[شرح],11,FIND("سهم",Table1[شرح])-11),0))</f>
        <v>7775</v>
      </c>
      <c r="J2445" s="10" t="str">
        <f>IFERROR(MID(Table1[شرح],FIND("سهم",Table1[شرح])+4,FIND("به نرخ",Table1[شرح])-FIND("سهم",Table1[شرح])-5),"")</f>
        <v>بورس کالای ایران(کالا1)</v>
      </c>
      <c r="K2445" s="10" t="str">
        <f>CHOOSE(MID(Table1[تاریخ],6,2),"فروردین","اردیبهشت","خرداد","تیر","مرداد","شهریور","مهر","آبان","آذر","دی","بهمن","اسفند")</f>
        <v>شهریور</v>
      </c>
      <c r="L2445" s="10" t="str">
        <f>LEFT(Table1[[#All],[تاریخ]],4)</f>
        <v>1399</v>
      </c>
      <c r="M2445" s="13" t="str">
        <f>Table1[سال]&amp;"-"&amp;Table1[ماه]</f>
        <v>1399-شهریور</v>
      </c>
      <c r="N2445" s="9"/>
    </row>
    <row r="2446" spans="1:14" ht="15.75" x14ac:dyDescent="0.25">
      <c r="A2446" s="17" t="str">
        <f>IF(AND(C2446&gt;='گزارش روزانه'!$F$2,C2446&lt;='گزارش روزانه'!$F$4,J2446='گزارش روزانه'!$D$6),MAX($A$1:A2445)+1,"")</f>
        <v/>
      </c>
      <c r="B2446" s="10">
        <v>2445</v>
      </c>
      <c r="C2446" s="10" t="s">
        <v>322</v>
      </c>
      <c r="D2446" s="10" t="s">
        <v>336</v>
      </c>
      <c r="E2446" s="11">
        <v>0</v>
      </c>
      <c r="F2446" s="11">
        <v>8383237</v>
      </c>
      <c r="G2446" s="11">
        <v>256969694</v>
      </c>
      <c r="H24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6" s="10">
        <f>VALUE(IFERROR(MID(Table1[شرح],11,FIND("سهم",Table1[شرح])-11),0))</f>
        <v>171</v>
      </c>
      <c r="J2446" s="10" t="str">
        <f>IFERROR(MID(Table1[شرح],FIND("سهم",Table1[شرح])+4,FIND("به نرخ",Table1[شرح])-FIND("سهم",Table1[شرح])-5),"")</f>
        <v>بورس کالای ایران(کالا1)</v>
      </c>
      <c r="K2446" s="10" t="str">
        <f>CHOOSE(MID(Table1[تاریخ],6,2),"فروردین","اردیبهشت","خرداد","تیر","مرداد","شهریور","مهر","آبان","آذر","دی","بهمن","اسفند")</f>
        <v>شهریور</v>
      </c>
      <c r="L2446" s="10" t="str">
        <f>LEFT(Table1[[#All],[تاریخ]],4)</f>
        <v>1399</v>
      </c>
      <c r="M2446" s="13" t="str">
        <f>Table1[سال]&amp;"-"&amp;Table1[ماه]</f>
        <v>1399-شهریور</v>
      </c>
      <c r="N2446" s="9"/>
    </row>
    <row r="2447" spans="1:14" ht="15.75" x14ac:dyDescent="0.25">
      <c r="A2447" s="17" t="str">
        <f>IF(AND(C2447&gt;='گزارش روزانه'!$F$2,C2447&lt;='گزارش روزانه'!$F$4,J2447='گزارش روزانه'!$D$6),MAX($A$1:A2446)+1,"")</f>
        <v/>
      </c>
      <c r="B2447" s="10">
        <v>2446</v>
      </c>
      <c r="C2447" s="10" t="s">
        <v>322</v>
      </c>
      <c r="D2447" s="10" t="s">
        <v>337</v>
      </c>
      <c r="E2447" s="11">
        <v>0</v>
      </c>
      <c r="F2447" s="11">
        <v>79812884</v>
      </c>
      <c r="G2447" s="11">
        <v>248586457</v>
      </c>
      <c r="H24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7" s="10">
        <f>VALUE(IFERROR(MID(Table1[شرح],11,FIND("سهم",Table1[شرح])-11),0))</f>
        <v>1629</v>
      </c>
      <c r="J2447" s="10" t="str">
        <f>IFERROR(MID(Table1[شرح],FIND("سهم",Table1[شرح])+4,FIND("به نرخ",Table1[شرح])-FIND("سهم",Table1[شرح])-5),"")</f>
        <v>بورس کالای ایران(کالا1)</v>
      </c>
      <c r="K2447" s="10" t="str">
        <f>CHOOSE(MID(Table1[تاریخ],6,2),"فروردین","اردیبهشت","خرداد","تیر","مرداد","شهریور","مهر","آبان","آذر","دی","بهمن","اسفند")</f>
        <v>شهریور</v>
      </c>
      <c r="L2447" s="10" t="str">
        <f>LEFT(Table1[[#All],[تاریخ]],4)</f>
        <v>1399</v>
      </c>
      <c r="M2447" s="13" t="str">
        <f>Table1[سال]&amp;"-"&amp;Table1[ماه]</f>
        <v>1399-شهریور</v>
      </c>
      <c r="N2447" s="9"/>
    </row>
    <row r="2448" spans="1:14" ht="15.75" x14ac:dyDescent="0.25">
      <c r="A2448" s="17" t="str">
        <f>IF(AND(C2448&gt;='گزارش روزانه'!$F$2,C2448&lt;='گزارش روزانه'!$F$4,J2448='گزارش روزانه'!$D$6),MAX($A$1:A2447)+1,"")</f>
        <v/>
      </c>
      <c r="B2448" s="10">
        <v>2447</v>
      </c>
      <c r="C2448" s="10" t="s">
        <v>322</v>
      </c>
      <c r="D2448" s="10" t="s">
        <v>338</v>
      </c>
      <c r="E2448" s="11">
        <v>0</v>
      </c>
      <c r="F2448" s="11">
        <v>17301399</v>
      </c>
      <c r="G2448" s="11">
        <v>168773573</v>
      </c>
      <c r="H24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8" s="10">
        <f>VALUE(IFERROR(MID(Table1[شرح],11,FIND("سهم",Table1[شرح])-11),0))</f>
        <v>500</v>
      </c>
      <c r="J2448" s="10" t="str">
        <f>IFERROR(MID(Table1[شرح],FIND("سهم",Table1[شرح])+4,FIND("به نرخ",Table1[شرح])-FIND("سهم",Table1[شرح])-5),"")</f>
        <v>پالایش نفت تهران(شتران1)</v>
      </c>
      <c r="K2448" s="10" t="str">
        <f>CHOOSE(MID(Table1[تاریخ],6,2),"فروردین","اردیبهشت","خرداد","تیر","مرداد","شهریور","مهر","آبان","آذر","دی","بهمن","اسفند")</f>
        <v>شهریور</v>
      </c>
      <c r="L2448" s="10" t="str">
        <f>LEFT(Table1[[#All],[تاریخ]],4)</f>
        <v>1399</v>
      </c>
      <c r="M2448" s="13" t="str">
        <f>Table1[سال]&amp;"-"&amp;Table1[ماه]</f>
        <v>1399-شهریور</v>
      </c>
      <c r="N2448" s="9"/>
    </row>
    <row r="2449" spans="1:14" ht="15.75" x14ac:dyDescent="0.25">
      <c r="A2449" s="17" t="str">
        <f>IF(AND(C2449&gt;='گزارش روزانه'!$F$2,C2449&lt;='گزارش روزانه'!$F$4,J2449='گزارش روزانه'!$D$6),MAX($A$1:A2448)+1,"")</f>
        <v/>
      </c>
      <c r="B2449" s="10">
        <v>2448</v>
      </c>
      <c r="C2449" s="10" t="s">
        <v>322</v>
      </c>
      <c r="D2449" s="10" t="s">
        <v>339</v>
      </c>
      <c r="E2449" s="11">
        <v>0</v>
      </c>
      <c r="F2449" s="11">
        <v>81451666</v>
      </c>
      <c r="G2449" s="11">
        <v>151472174</v>
      </c>
      <c r="H24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49" s="10">
        <f>VALUE(IFERROR(MID(Table1[شرح],11,FIND("سهم",Table1[شرح])-11),0))</f>
        <v>8836</v>
      </c>
      <c r="J2449" s="10" t="str">
        <f>IFERROR(MID(Table1[شرح],FIND("سهم",Table1[شرح])+4,FIND("به نرخ",Table1[شرح])-FIND("سهم",Table1[شرح])-5),"")</f>
        <v>گلوکوزان(غگل1)</v>
      </c>
      <c r="K2449" s="10" t="str">
        <f>CHOOSE(MID(Table1[تاریخ],6,2),"فروردین","اردیبهشت","خرداد","تیر","مرداد","شهریور","مهر","آبان","آذر","دی","بهمن","اسفند")</f>
        <v>شهریور</v>
      </c>
      <c r="L2449" s="10" t="str">
        <f>LEFT(Table1[[#All],[تاریخ]],4)</f>
        <v>1399</v>
      </c>
      <c r="M2449" s="13" t="str">
        <f>Table1[سال]&amp;"-"&amp;Table1[ماه]</f>
        <v>1399-شهریور</v>
      </c>
      <c r="N2449" s="9"/>
    </row>
    <row r="2450" spans="1:14" ht="15.75" x14ac:dyDescent="0.25">
      <c r="A2450" s="17" t="str">
        <f>IF(AND(C2450&gt;='گزارش روزانه'!$F$2,C2450&lt;='گزارش روزانه'!$F$4,J2450='گزارش روزانه'!$D$6),MAX($A$1:A2449)+1,"")</f>
        <v/>
      </c>
      <c r="B2450" s="10">
        <v>2449</v>
      </c>
      <c r="C2450" s="10" t="s">
        <v>322</v>
      </c>
      <c r="D2450" s="10" t="s">
        <v>340</v>
      </c>
      <c r="E2450" s="11">
        <v>0</v>
      </c>
      <c r="F2450" s="11">
        <v>70111603</v>
      </c>
      <c r="G2450" s="11">
        <v>70020508</v>
      </c>
      <c r="H24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50" s="10">
        <f>VALUE(IFERROR(MID(Table1[شرح],11,FIND("سهم",Table1[شرح])-11),0))</f>
        <v>7614</v>
      </c>
      <c r="J2450" s="10" t="str">
        <f>IFERROR(MID(Table1[شرح],FIND("سهم",Table1[شرح])+4,FIND("به نرخ",Table1[شرح])-FIND("سهم",Table1[شرح])-5),"")</f>
        <v>گلوکوزان(غگل1)</v>
      </c>
      <c r="K2450" s="10" t="str">
        <f>CHOOSE(MID(Table1[تاریخ],6,2),"فروردین","اردیبهشت","خرداد","تیر","مرداد","شهریور","مهر","آبان","آذر","دی","بهمن","اسفند")</f>
        <v>شهریور</v>
      </c>
      <c r="L2450" s="10" t="str">
        <f>LEFT(Table1[[#All],[تاریخ]],4)</f>
        <v>1399</v>
      </c>
      <c r="M2450" s="13" t="str">
        <f>Table1[سال]&amp;"-"&amp;Table1[ماه]</f>
        <v>1399-شهریور</v>
      </c>
      <c r="N2450" s="9"/>
    </row>
    <row r="2451" spans="1:14" ht="15.75" x14ac:dyDescent="0.25">
      <c r="A2451" s="17" t="str">
        <f>IF(AND(C2451&gt;='گزارش روزانه'!$F$2,C2451&lt;='گزارش روزانه'!$F$4,J2451='گزارش روزانه'!$D$6),MAX($A$1:A2450)+1,"")</f>
        <v/>
      </c>
      <c r="B2451" s="10">
        <v>2450</v>
      </c>
      <c r="C2451" s="10" t="s">
        <v>319</v>
      </c>
      <c r="D2451" s="10" t="s">
        <v>320</v>
      </c>
      <c r="E2451" s="11">
        <v>0</v>
      </c>
      <c r="F2451" s="11">
        <v>50000000</v>
      </c>
      <c r="G2451" s="11">
        <v>279820</v>
      </c>
      <c r="H24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51" s="10">
        <f>VALUE(IFERROR(MID(Table1[شرح],11,FIND("سهم",Table1[شرح])-11),0))</f>
        <v>0</v>
      </c>
      <c r="J2451" s="10" t="str">
        <f>IFERROR(MID(Table1[شرح],FIND("سهم",Table1[شرح])+4,FIND("به نرخ",Table1[شرح])-FIND("سهم",Table1[شرح])-5),"")</f>
        <v/>
      </c>
      <c r="K2451" s="10" t="str">
        <f>CHOOSE(MID(Table1[تاریخ],6,2),"فروردین","اردیبهشت","خرداد","تیر","مرداد","شهریور","مهر","آبان","آذر","دی","بهمن","اسفند")</f>
        <v>شهریور</v>
      </c>
      <c r="L2451" s="10" t="str">
        <f>LEFT(Table1[[#All],[تاریخ]],4)</f>
        <v>1399</v>
      </c>
      <c r="M2451" s="13" t="str">
        <f>Table1[سال]&amp;"-"&amp;Table1[ماه]</f>
        <v>1399-شهریور</v>
      </c>
      <c r="N2451" s="9"/>
    </row>
    <row r="2452" spans="1:14" ht="15.75" x14ac:dyDescent="0.25">
      <c r="A2452" s="17" t="str">
        <f>IF(AND(C2452&gt;='گزارش روزانه'!$F$2,C2452&lt;='گزارش روزانه'!$F$4,J2452='گزارش روزانه'!$D$6),MAX($A$1:A2451)+1,"")</f>
        <v/>
      </c>
      <c r="B2452" s="10">
        <v>2451</v>
      </c>
      <c r="C2452" s="10" t="s">
        <v>319</v>
      </c>
      <c r="D2452" s="10" t="s">
        <v>321</v>
      </c>
      <c r="E2452" s="11">
        <v>0</v>
      </c>
      <c r="F2452" s="11">
        <v>50000000</v>
      </c>
      <c r="G2452" s="11">
        <v>-49720180</v>
      </c>
      <c r="H24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52" s="10">
        <f>VALUE(IFERROR(MID(Table1[شرح],11,FIND("سهم",Table1[شرح])-11),0))</f>
        <v>0</v>
      </c>
      <c r="J2452" s="10" t="str">
        <f>IFERROR(MID(Table1[شرح],FIND("سهم",Table1[شرح])+4,FIND("به نرخ",Table1[شرح])-FIND("سهم",Table1[شرح])-5),"")</f>
        <v/>
      </c>
      <c r="K2452" s="10" t="str">
        <f>CHOOSE(MID(Table1[تاریخ],6,2),"فروردین","اردیبهشت","خرداد","تیر","مرداد","شهریور","مهر","آبان","آذر","دی","بهمن","اسفند")</f>
        <v>شهریور</v>
      </c>
      <c r="L2452" s="10" t="str">
        <f>LEFT(Table1[[#All],[تاریخ]],4)</f>
        <v>1399</v>
      </c>
      <c r="M2452" s="13" t="str">
        <f>Table1[سال]&amp;"-"&amp;Table1[ماه]</f>
        <v>1399-شهریور</v>
      </c>
      <c r="N2452" s="9"/>
    </row>
    <row r="2453" spans="1:14" ht="15.75" x14ac:dyDescent="0.25">
      <c r="A2453" s="17" t="str">
        <f>IF(AND(C2453&gt;='گزارش روزانه'!$F$2,C2453&lt;='گزارش روزانه'!$F$4,J2453='گزارش روزانه'!$D$6),MAX($A$1:A2452)+1,"")</f>
        <v/>
      </c>
      <c r="B2453" s="10">
        <v>2452</v>
      </c>
      <c r="C2453" s="10" t="s">
        <v>317</v>
      </c>
      <c r="D2453" s="10" t="s">
        <v>318</v>
      </c>
      <c r="E2453" s="11">
        <v>500095883</v>
      </c>
      <c r="F2453" s="11">
        <v>0</v>
      </c>
      <c r="G2453" s="11">
        <v>-499816063</v>
      </c>
      <c r="H24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53" s="10">
        <f>VALUE(IFERROR(MID(Table1[شرح],11,FIND("سهم",Table1[شرح])-11),0))</f>
        <v>8416</v>
      </c>
      <c r="J2453" s="10" t="str">
        <f>IFERROR(MID(Table1[شرح],FIND("سهم",Table1[شرح])+4,FIND("به نرخ",Table1[شرح])-FIND("سهم",Table1[شرح])-5),"")</f>
        <v>فرابورس ایران(فرابورس1)</v>
      </c>
      <c r="K2453" s="10" t="str">
        <f>CHOOSE(MID(Table1[تاریخ],6,2),"فروردین","اردیبهشت","خرداد","تیر","مرداد","شهریور","مهر","آبان","آذر","دی","بهمن","اسفند")</f>
        <v>شهریور</v>
      </c>
      <c r="L2453" s="10" t="str">
        <f>LEFT(Table1[[#All],[تاریخ]],4)</f>
        <v>1399</v>
      </c>
      <c r="M2453" s="13" t="str">
        <f>Table1[سال]&amp;"-"&amp;Table1[ماه]</f>
        <v>1399-شهریور</v>
      </c>
      <c r="N2453" s="9"/>
    </row>
    <row r="2454" spans="1:14" ht="15.75" x14ac:dyDescent="0.25">
      <c r="A2454" s="17" t="str">
        <f>IF(AND(C2454&gt;='گزارش روزانه'!$F$2,C2454&lt;='گزارش روزانه'!$F$4,J2454='گزارش روزانه'!$D$6),MAX($A$1:A2453)+1,"")</f>
        <v/>
      </c>
      <c r="B2454" s="10">
        <v>2453</v>
      </c>
      <c r="C2454" s="10" t="s">
        <v>315</v>
      </c>
      <c r="D2454" s="10" t="s">
        <v>316</v>
      </c>
      <c r="E2454" s="11">
        <v>0</v>
      </c>
      <c r="F2454" s="11">
        <v>500000000</v>
      </c>
      <c r="G2454" s="11">
        <v>183937</v>
      </c>
      <c r="H24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54" s="10">
        <f>VALUE(IFERROR(MID(Table1[شرح],11,FIND("سهم",Table1[شرح])-11),0))</f>
        <v>0</v>
      </c>
      <c r="J2454" s="10" t="str">
        <f>IFERROR(MID(Table1[شرح],FIND("سهم",Table1[شرح])+4,FIND("به نرخ",Table1[شرح])-FIND("سهم",Table1[شرح])-5),"")</f>
        <v/>
      </c>
      <c r="K2454" s="10" t="str">
        <f>CHOOSE(MID(Table1[تاریخ],6,2),"فروردین","اردیبهشت","خرداد","تیر","مرداد","شهریور","مهر","آبان","آذر","دی","بهمن","اسفند")</f>
        <v>شهریور</v>
      </c>
      <c r="L2454" s="10" t="str">
        <f>LEFT(Table1[[#All],[تاریخ]],4)</f>
        <v>1399</v>
      </c>
      <c r="M2454" s="13" t="str">
        <f>Table1[سال]&amp;"-"&amp;Table1[ماه]</f>
        <v>1399-شهریور</v>
      </c>
      <c r="N2454" s="9"/>
    </row>
    <row r="2455" spans="1:14" ht="15.75" x14ac:dyDescent="0.25">
      <c r="A2455" s="17" t="str">
        <f>IF(AND(C2455&gt;='گزارش روزانه'!$F$2,C2455&lt;='گزارش روزانه'!$F$4,J2455='گزارش روزانه'!$D$6),MAX($A$1:A2454)+1,"")</f>
        <v/>
      </c>
      <c r="B2455" s="10">
        <v>2454</v>
      </c>
      <c r="C2455" s="10" t="s">
        <v>309</v>
      </c>
      <c r="D2455" s="10" t="s">
        <v>310</v>
      </c>
      <c r="E2455" s="11">
        <v>31486973</v>
      </c>
      <c r="F2455" s="11">
        <v>0</v>
      </c>
      <c r="G2455" s="11">
        <v>-398712855</v>
      </c>
      <c r="H24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55" s="10">
        <f>VALUE(IFERROR(MID(Table1[شرح],11,FIND("سهم",Table1[شرح])-11),0))</f>
        <v>647</v>
      </c>
      <c r="J2455" s="10" t="str">
        <f>IFERROR(MID(Table1[شرح],FIND("سهم",Table1[شرح])+4,FIND("به نرخ",Table1[شرح])-FIND("سهم",Table1[شرح])-5),"")</f>
        <v>فرابورس ایران(فرابورس1)</v>
      </c>
      <c r="K2455" s="10" t="str">
        <f>CHOOSE(MID(Table1[تاریخ],6,2),"فروردین","اردیبهشت","خرداد","تیر","مرداد","شهریور","مهر","آبان","آذر","دی","بهمن","اسفند")</f>
        <v>شهریور</v>
      </c>
      <c r="L2455" s="10" t="str">
        <f>LEFT(Table1[[#All],[تاریخ]],4)</f>
        <v>1399</v>
      </c>
      <c r="M2455" s="13" t="str">
        <f>Table1[سال]&amp;"-"&amp;Table1[ماه]</f>
        <v>1399-شهریور</v>
      </c>
      <c r="N2455" s="9"/>
    </row>
    <row r="2456" spans="1:14" ht="15.75" x14ac:dyDescent="0.25">
      <c r="A2456" s="17" t="str">
        <f>IF(AND(C2456&gt;='گزارش روزانه'!$F$2,C2456&lt;='گزارش روزانه'!$F$4,J2456='گزارش روزانه'!$D$6),MAX($A$1:A2455)+1,"")</f>
        <v/>
      </c>
      <c r="B2456" s="10">
        <v>2455</v>
      </c>
      <c r="C2456" s="10" t="s">
        <v>309</v>
      </c>
      <c r="D2456" s="10" t="s">
        <v>311</v>
      </c>
      <c r="E2456" s="11">
        <v>160954293</v>
      </c>
      <c r="F2456" s="11">
        <v>0</v>
      </c>
      <c r="G2456" s="11">
        <v>-367225882</v>
      </c>
      <c r="H24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56" s="10">
        <f>VALUE(IFERROR(MID(Table1[شرح],11,FIND("سهم",Table1[شرح])-11),0))</f>
        <v>3308</v>
      </c>
      <c r="J2456" s="10" t="str">
        <f>IFERROR(MID(Table1[شرح],FIND("سهم",Table1[شرح])+4,FIND("به نرخ",Table1[شرح])-FIND("سهم",Table1[شرح])-5),"")</f>
        <v>فرابورس ایران(فرابورس1)</v>
      </c>
      <c r="K2456" s="10" t="str">
        <f>CHOOSE(MID(Table1[تاریخ],6,2),"فروردین","اردیبهشت","خرداد","تیر","مرداد","شهریور","مهر","آبان","آذر","دی","بهمن","اسفند")</f>
        <v>شهریور</v>
      </c>
      <c r="L2456" s="10" t="str">
        <f>LEFT(Table1[[#All],[تاریخ]],4)</f>
        <v>1399</v>
      </c>
      <c r="M2456" s="13" t="str">
        <f>Table1[سال]&amp;"-"&amp;Table1[ماه]</f>
        <v>1399-شهریور</v>
      </c>
      <c r="N2456" s="9"/>
    </row>
    <row r="2457" spans="1:14" ht="15.75" x14ac:dyDescent="0.25">
      <c r="A2457" s="17" t="str">
        <f>IF(AND(C2457&gt;='گزارش روزانه'!$F$2,C2457&lt;='گزارش روزانه'!$F$4,J2457='گزارش روزانه'!$D$6),MAX($A$1:A2456)+1,"")</f>
        <v/>
      </c>
      <c r="B2457" s="10">
        <v>2456</v>
      </c>
      <c r="C2457" s="10" t="s">
        <v>309</v>
      </c>
      <c r="D2457" s="10" t="s">
        <v>312</v>
      </c>
      <c r="E2457" s="11">
        <v>192638318</v>
      </c>
      <c r="F2457" s="11">
        <v>0</v>
      </c>
      <c r="G2457" s="11">
        <v>-206271589</v>
      </c>
      <c r="H24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57" s="10">
        <f>VALUE(IFERROR(MID(Table1[شرح],11,FIND("سهم",Table1[شرح])-11),0))</f>
        <v>3960</v>
      </c>
      <c r="J2457" s="10" t="str">
        <f>IFERROR(MID(Table1[شرح],FIND("سهم",Table1[شرح])+4,FIND("به نرخ",Table1[شرح])-FIND("سهم",Table1[شرح])-5),"")</f>
        <v>فرابورس ایران(فرابورس1)</v>
      </c>
      <c r="K2457" s="10" t="str">
        <f>CHOOSE(MID(Table1[تاریخ],6,2),"فروردین","اردیبهشت","خرداد","تیر","مرداد","شهریور","مهر","آبان","آذر","دی","بهمن","اسفند")</f>
        <v>شهریور</v>
      </c>
      <c r="L2457" s="10" t="str">
        <f>LEFT(Table1[[#All],[تاریخ]],4)</f>
        <v>1399</v>
      </c>
      <c r="M2457" s="13" t="str">
        <f>Table1[سال]&amp;"-"&amp;Table1[ماه]</f>
        <v>1399-شهریور</v>
      </c>
      <c r="N2457" s="9"/>
    </row>
    <row r="2458" spans="1:14" ht="15.75" x14ac:dyDescent="0.25">
      <c r="A2458" s="17" t="str">
        <f>IF(AND(C2458&gt;='گزارش روزانه'!$F$2,C2458&lt;='گزارش روزانه'!$F$4,J2458='گزارش روزانه'!$D$6),MAX($A$1:A2457)+1,"")</f>
        <v/>
      </c>
      <c r="B2458" s="10">
        <v>2457</v>
      </c>
      <c r="C2458" s="10" t="s">
        <v>309</v>
      </c>
      <c r="D2458" s="10" t="s">
        <v>313</v>
      </c>
      <c r="E2458" s="11">
        <v>2626341</v>
      </c>
      <c r="F2458" s="11">
        <v>0</v>
      </c>
      <c r="G2458" s="11">
        <v>-13633271</v>
      </c>
      <c r="H24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58" s="10">
        <f>VALUE(IFERROR(MID(Table1[شرح],11,FIND("سهم",Table1[شرح])-11),0))</f>
        <v>54</v>
      </c>
      <c r="J2458" s="10" t="str">
        <f>IFERROR(MID(Table1[شرح],FIND("سهم",Table1[شرح])+4,FIND("به نرخ",Table1[شرح])-FIND("سهم",Table1[شرح])-5),"")</f>
        <v>فرابورس ایران(فرابورس1)</v>
      </c>
      <c r="K2458" s="10" t="str">
        <f>CHOOSE(MID(Table1[تاریخ],6,2),"فروردین","اردیبهشت","خرداد","تیر","مرداد","شهریور","مهر","آبان","آذر","دی","بهمن","اسفند")</f>
        <v>شهریور</v>
      </c>
      <c r="L2458" s="10" t="str">
        <f>LEFT(Table1[[#All],[تاریخ]],4)</f>
        <v>1399</v>
      </c>
      <c r="M2458" s="13" t="str">
        <f>Table1[سال]&amp;"-"&amp;Table1[ماه]</f>
        <v>1399-شهریور</v>
      </c>
      <c r="N2458" s="9"/>
    </row>
    <row r="2459" spans="1:14" ht="15.75" x14ac:dyDescent="0.25">
      <c r="A2459" s="17" t="str">
        <f>IF(AND(C2459&gt;='گزارش روزانه'!$F$2,C2459&lt;='گزارش روزانه'!$F$4,J2459='گزارش روزانه'!$D$6),MAX($A$1:A2458)+1,"")</f>
        <v/>
      </c>
      <c r="B2459" s="10">
        <v>2458</v>
      </c>
      <c r="C2459" s="10" t="s">
        <v>309</v>
      </c>
      <c r="D2459" s="10" t="s">
        <v>314</v>
      </c>
      <c r="E2459" s="11">
        <v>11190867</v>
      </c>
      <c r="F2459" s="11">
        <v>0</v>
      </c>
      <c r="G2459" s="11">
        <v>-11006930</v>
      </c>
      <c r="H24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59" s="10">
        <f>VALUE(IFERROR(MID(Table1[شرح],11,FIND("سهم",Table1[شرح])-11),0))</f>
        <v>231</v>
      </c>
      <c r="J2459" s="10" t="str">
        <f>IFERROR(MID(Table1[شرح],FIND("سهم",Table1[شرح])+4,FIND("به نرخ",Table1[شرح])-FIND("سهم",Table1[شرح])-5),"")</f>
        <v>فرابورس ایران(فرابورس1)</v>
      </c>
      <c r="K2459" s="10" t="str">
        <f>CHOOSE(MID(Table1[تاریخ],6,2),"فروردین","اردیبهشت","خرداد","تیر","مرداد","شهریور","مهر","آبان","آذر","دی","بهمن","اسفند")</f>
        <v>شهریور</v>
      </c>
      <c r="L2459" s="10" t="str">
        <f>LEFT(Table1[[#All],[تاریخ]],4)</f>
        <v>1399</v>
      </c>
      <c r="M2459" s="13" t="str">
        <f>Table1[سال]&amp;"-"&amp;Table1[ماه]</f>
        <v>1399-شهریور</v>
      </c>
      <c r="N2459" s="9"/>
    </row>
    <row r="2460" spans="1:14" ht="15.75" x14ac:dyDescent="0.25">
      <c r="A2460" s="17" t="str">
        <f>IF(AND(C2460&gt;='گزارش روزانه'!$F$2,C2460&lt;='گزارش روزانه'!$F$4,J2460='گزارش روزانه'!$D$6),MAX($A$1:A2459)+1,"")</f>
        <v/>
      </c>
      <c r="B2460" s="10">
        <v>2459</v>
      </c>
      <c r="C2460" s="10" t="s">
        <v>307</v>
      </c>
      <c r="D2460" s="10" t="s">
        <v>308</v>
      </c>
      <c r="E2460" s="11">
        <v>0</v>
      </c>
      <c r="F2460" s="11">
        <v>400000000</v>
      </c>
      <c r="G2460" s="11">
        <v>1287145</v>
      </c>
      <c r="H24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60" s="10">
        <f>VALUE(IFERROR(MID(Table1[شرح],11,FIND("سهم",Table1[شرح])-11),0))</f>
        <v>0</v>
      </c>
      <c r="J2460" s="10" t="str">
        <f>IFERROR(MID(Table1[شرح],FIND("سهم",Table1[شرح])+4,FIND("به نرخ",Table1[شرح])-FIND("سهم",Table1[شرح])-5),"")</f>
        <v/>
      </c>
      <c r="K2460" s="10" t="str">
        <f>CHOOSE(MID(Table1[تاریخ],6,2),"فروردین","اردیبهشت","خرداد","تیر","مرداد","شهریور","مهر","آبان","آذر","دی","بهمن","اسفند")</f>
        <v>شهریور</v>
      </c>
      <c r="L2460" s="10" t="str">
        <f>LEFT(Table1[[#All],[تاریخ]],4)</f>
        <v>1399</v>
      </c>
      <c r="M2460" s="13" t="str">
        <f>Table1[سال]&amp;"-"&amp;Table1[ماه]</f>
        <v>1399-شهریور</v>
      </c>
      <c r="N2460" s="9"/>
    </row>
    <row r="2461" spans="1:14" ht="15.75" x14ac:dyDescent="0.25">
      <c r="A2461" s="17" t="str">
        <f>IF(AND(C2461&gt;='گزارش روزانه'!$F$2,C2461&lt;='گزارش روزانه'!$F$4,J2461='گزارش روزانه'!$D$6),MAX($A$1:A2460)+1,"")</f>
        <v/>
      </c>
      <c r="B2461" s="10">
        <v>2460</v>
      </c>
      <c r="C2461" s="10" t="s">
        <v>305</v>
      </c>
      <c r="D2461" s="10" t="s">
        <v>306</v>
      </c>
      <c r="E2461" s="11">
        <v>1285752</v>
      </c>
      <c r="F2461" s="11">
        <v>0</v>
      </c>
      <c r="G2461" s="11">
        <v>1393</v>
      </c>
      <c r="H24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61" s="10">
        <f>VALUE(IFERROR(MID(Table1[شرح],11,FIND("سهم",Table1[شرح])-11),0))</f>
        <v>732</v>
      </c>
      <c r="J2461" s="10" t="str">
        <f>IFERROR(MID(Table1[شرح],FIND("سهم",Table1[شرح])+4,FIND("به نرخ",Table1[شرح])-FIND("سهم",Table1[شرح])-5),"")</f>
        <v>توسعه و عمران امید(ثامید1)</v>
      </c>
      <c r="K2461" s="10" t="str">
        <f>CHOOSE(MID(Table1[تاریخ],6,2),"فروردین","اردیبهشت","خرداد","تیر","مرداد","شهریور","مهر","آبان","آذر","دی","بهمن","اسفند")</f>
        <v>شهریور</v>
      </c>
      <c r="L2461" s="10" t="str">
        <f>LEFT(Table1[[#All],[تاریخ]],4)</f>
        <v>1399</v>
      </c>
      <c r="M2461" s="13" t="str">
        <f>Table1[سال]&amp;"-"&amp;Table1[ماه]</f>
        <v>1399-شهریور</v>
      </c>
      <c r="N2461" s="9"/>
    </row>
    <row r="2462" spans="1:14" ht="15.75" x14ac:dyDescent="0.25">
      <c r="A2462" s="17" t="str">
        <f>IF(AND(C2462&gt;='گزارش روزانه'!$F$2,C2462&lt;='گزارش روزانه'!$F$4,J2462='گزارش روزانه'!$D$6),MAX($A$1:A2461)+1,"")</f>
        <v/>
      </c>
      <c r="B2462" s="10">
        <v>2461</v>
      </c>
      <c r="C2462" s="10" t="s">
        <v>302</v>
      </c>
      <c r="D2462" s="10" t="s">
        <v>303</v>
      </c>
      <c r="E2462" s="11">
        <v>429990220</v>
      </c>
      <c r="F2462" s="11">
        <v>0</v>
      </c>
      <c r="G2462" s="11">
        <v>70011173</v>
      </c>
      <c r="H24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62" s="10">
        <f>VALUE(IFERROR(MID(Table1[شرح],11,FIND("سهم",Table1[شرح])-11),0))</f>
        <v>20000</v>
      </c>
      <c r="J2462" s="10" t="str">
        <f>IFERROR(MID(Table1[شرح],FIND("سهم",Table1[شرح])+4,FIND("به نرخ",Table1[شرح])-FIND("سهم",Table1[شرح])-5),"")</f>
        <v>آسان پرداخت پرشین(آپ1)</v>
      </c>
      <c r="K2462" s="10" t="str">
        <f>CHOOSE(MID(Table1[تاریخ],6,2),"فروردین","اردیبهشت","خرداد","تیر","مرداد","شهریور","مهر","آبان","آذر","دی","بهمن","اسفند")</f>
        <v>شهریور</v>
      </c>
      <c r="L2462" s="10" t="str">
        <f>LEFT(Table1[[#All],[تاریخ]],4)</f>
        <v>1399</v>
      </c>
      <c r="M2462" s="13" t="str">
        <f>Table1[سال]&amp;"-"&amp;Table1[ماه]</f>
        <v>1399-شهریور</v>
      </c>
      <c r="N2462" s="9"/>
    </row>
    <row r="2463" spans="1:14" ht="15.75" x14ac:dyDescent="0.25">
      <c r="A2463" s="17" t="str">
        <f>IF(AND(C2463&gt;='گزارش روزانه'!$F$2,C2463&lt;='گزارش روزانه'!$F$4,J2463='گزارش روزانه'!$D$6),MAX($A$1:A2462)+1,"")</f>
        <v/>
      </c>
      <c r="B2463" s="10">
        <v>2462</v>
      </c>
      <c r="C2463" s="10" t="s">
        <v>302</v>
      </c>
      <c r="D2463" s="10" t="s">
        <v>304</v>
      </c>
      <c r="E2463" s="11">
        <v>0</v>
      </c>
      <c r="F2463" s="11">
        <v>500000000</v>
      </c>
      <c r="G2463" s="11">
        <v>500001393</v>
      </c>
      <c r="H24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63" s="10">
        <f>VALUE(IFERROR(MID(Table1[شرح],11,FIND("سهم",Table1[شرح])-11),0))</f>
        <v>0</v>
      </c>
      <c r="J2463" s="10" t="str">
        <f>IFERROR(MID(Table1[شرح],FIND("سهم",Table1[شرح])+4,FIND("به نرخ",Table1[شرح])-FIND("سهم",Table1[شرح])-5),"")</f>
        <v/>
      </c>
      <c r="K2463" s="10" t="str">
        <f>CHOOSE(MID(Table1[تاریخ],6,2),"فروردین","اردیبهشت","خرداد","تیر","مرداد","شهریور","مهر","آبان","آذر","دی","بهمن","اسفند")</f>
        <v>شهریور</v>
      </c>
      <c r="L2463" s="10" t="str">
        <f>LEFT(Table1[[#All],[تاریخ]],4)</f>
        <v>1399</v>
      </c>
      <c r="M2463" s="13" t="str">
        <f>Table1[سال]&amp;"-"&amp;Table1[ماه]</f>
        <v>1399-شهریور</v>
      </c>
      <c r="N2463" s="9"/>
    </row>
    <row r="2464" spans="1:14" ht="15.75" x14ac:dyDescent="0.25">
      <c r="A2464" s="17" t="str">
        <f>IF(AND(C2464&gt;='گزارش روزانه'!$F$2,C2464&lt;='گزارش روزانه'!$F$4,J2464='گزارش روزانه'!$D$6),MAX($A$1:A2463)+1,"")</f>
        <v/>
      </c>
      <c r="B2464" s="10">
        <v>2463</v>
      </c>
      <c r="C2464" s="10" t="s">
        <v>298</v>
      </c>
      <c r="D2464" s="10" t="s">
        <v>154</v>
      </c>
      <c r="E2464" s="11">
        <v>314360</v>
      </c>
      <c r="F2464" s="11">
        <v>0</v>
      </c>
      <c r="G2464" s="11">
        <v>0</v>
      </c>
      <c r="H24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2464" s="10">
        <f>VALUE(IFERROR(MID(Table1[شرح],11,FIND("سهم",Table1[شرح])-11),0))</f>
        <v>0</v>
      </c>
      <c r="J2464" s="10" t="str">
        <f>IFERROR(MID(Table1[شرح],FIND("سهم",Table1[شرح])+4,FIND("به نرخ",Table1[شرح])-FIND("سهم",Table1[شرح])-5),"")</f>
        <v/>
      </c>
      <c r="K2464" s="10" t="str">
        <f>CHOOSE(MID(Table1[تاریخ],6,2),"فروردین","اردیبهشت","خرداد","تیر","مرداد","شهریور","مهر","آبان","آذر","دی","بهمن","اسفند")</f>
        <v>شهریور</v>
      </c>
      <c r="L2464" s="10" t="str">
        <f>LEFT(Table1[[#All],[تاریخ]],4)</f>
        <v>1399</v>
      </c>
      <c r="M2464" s="13" t="str">
        <f>Table1[سال]&amp;"-"&amp;Table1[ماه]</f>
        <v>1399-شهریور</v>
      </c>
      <c r="N2464" s="9"/>
    </row>
    <row r="2465" spans="1:14" ht="15.75" x14ac:dyDescent="0.25">
      <c r="A2465" s="17" t="str">
        <f>IF(AND(C2465&gt;='گزارش روزانه'!$F$2,C2465&lt;='گزارش روزانه'!$F$4,J2465='گزارش روزانه'!$D$6),MAX($A$1:A2464)+1,"")</f>
        <v/>
      </c>
      <c r="B2465" s="10">
        <v>2464</v>
      </c>
      <c r="C2465" s="10" t="s">
        <v>298</v>
      </c>
      <c r="D2465" s="10" t="s">
        <v>299</v>
      </c>
      <c r="E2465" s="11">
        <v>64658485</v>
      </c>
      <c r="F2465" s="11">
        <v>0</v>
      </c>
      <c r="G2465" s="11">
        <v>314360</v>
      </c>
      <c r="H24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65" s="10">
        <f>VALUE(IFERROR(MID(Table1[شرح],11,FIND("سهم",Table1[شرح])-11),0))</f>
        <v>1165</v>
      </c>
      <c r="J2465" s="10" t="str">
        <f>IFERROR(MID(Table1[شرح],FIND("سهم",Table1[شرح])+4,FIND("به نرخ",Table1[شرح])-FIND("سهم",Table1[شرح])-5),"")</f>
        <v>فرابورس ایران(فرابورس1)</v>
      </c>
      <c r="K2465" s="10" t="str">
        <f>CHOOSE(MID(Table1[تاریخ],6,2),"فروردین","اردیبهشت","خرداد","تیر","مرداد","شهریور","مهر","آبان","آذر","دی","بهمن","اسفند")</f>
        <v>شهریور</v>
      </c>
      <c r="L2465" s="10" t="str">
        <f>LEFT(Table1[[#All],[تاریخ]],4)</f>
        <v>1399</v>
      </c>
      <c r="M2465" s="13" t="str">
        <f>Table1[سال]&amp;"-"&amp;Table1[ماه]</f>
        <v>1399-شهریور</v>
      </c>
      <c r="N2465" s="9"/>
    </row>
    <row r="2466" spans="1:14" ht="15.75" x14ac:dyDescent="0.25">
      <c r="A2466" s="17" t="str">
        <f>IF(AND(C2466&gt;='گزارش روزانه'!$F$2,C2466&lt;='گزارش روزانه'!$F$4,J2466='گزارش روزانه'!$D$6),MAX($A$1:A2465)+1,"")</f>
        <v/>
      </c>
      <c r="B2466" s="10">
        <v>2465</v>
      </c>
      <c r="C2466" s="10" t="s">
        <v>298</v>
      </c>
      <c r="D2466" s="10" t="s">
        <v>300</v>
      </c>
      <c r="E2466" s="11">
        <v>5224905</v>
      </c>
      <c r="F2466" s="11">
        <v>0</v>
      </c>
      <c r="G2466" s="11">
        <v>64972845</v>
      </c>
      <c r="H24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66" s="10">
        <f>VALUE(IFERROR(MID(Table1[شرح],11,FIND("سهم",Table1[شرح])-11),0))</f>
        <v>95</v>
      </c>
      <c r="J2466" s="10" t="str">
        <f>IFERROR(MID(Table1[شرح],FIND("سهم",Table1[شرح])+4,FIND("به نرخ",Table1[شرح])-FIND("سهم",Table1[شرح])-5),"")</f>
        <v>فرابورس ایران(فرابورس1)</v>
      </c>
      <c r="K2466" s="10" t="str">
        <f>CHOOSE(MID(Table1[تاریخ],6,2),"فروردین","اردیبهشت","خرداد","تیر","مرداد","شهریور","مهر","آبان","آذر","دی","بهمن","اسفند")</f>
        <v>شهریور</v>
      </c>
      <c r="L2466" s="10" t="str">
        <f>LEFT(Table1[[#All],[تاریخ]],4)</f>
        <v>1399</v>
      </c>
      <c r="M2466" s="13" t="str">
        <f>Table1[سال]&amp;"-"&amp;Table1[ماه]</f>
        <v>1399-شهریور</v>
      </c>
      <c r="N2466" s="9"/>
    </row>
    <row r="2467" spans="1:14" ht="15.75" x14ac:dyDescent="0.25">
      <c r="A2467" s="17" t="str">
        <f>IF(AND(C2467&gt;='گزارش روزانه'!$F$2,C2467&lt;='گزارش روزانه'!$F$4,J2467='گزارش روزانه'!$D$6),MAX($A$1:A2466)+1,"")</f>
        <v/>
      </c>
      <c r="B2467" s="10">
        <v>2466</v>
      </c>
      <c r="C2467" s="10" t="s">
        <v>298</v>
      </c>
      <c r="D2467" s="10" t="s">
        <v>301</v>
      </c>
      <c r="E2467" s="11">
        <v>0</v>
      </c>
      <c r="F2467" s="11">
        <v>186577</v>
      </c>
      <c r="G2467" s="11">
        <v>70197750</v>
      </c>
      <c r="H24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467" s="10">
        <f>VALUE(IFERROR(MID(Table1[شرح],11,FIND("سهم",Table1[شرح])-11),0))</f>
        <v>0</v>
      </c>
      <c r="J2467" s="10" t="str">
        <f>IFERROR(MID(Table1[شرح],FIND("سهم",Table1[شرح])+4,FIND("به نرخ",Table1[شرح])-FIND("سهم",Table1[شرح])-5),"")</f>
        <v/>
      </c>
      <c r="K2467" s="10" t="str">
        <f>CHOOSE(MID(Table1[تاریخ],6,2),"فروردین","اردیبهشت","خرداد","تیر","مرداد","شهریور","مهر","آبان","آذر","دی","بهمن","اسفند")</f>
        <v>شهریور</v>
      </c>
      <c r="L2467" s="10" t="str">
        <f>LEFT(Table1[[#All],[تاریخ]],4)</f>
        <v>1399</v>
      </c>
      <c r="M2467" s="13" t="str">
        <f>Table1[سال]&amp;"-"&amp;Table1[ماه]</f>
        <v>1399-شهریور</v>
      </c>
      <c r="N2467" s="9"/>
    </row>
    <row r="2468" spans="1:14" ht="15.75" x14ac:dyDescent="0.25">
      <c r="A2468" s="17" t="str">
        <f>IF(AND(C2468&gt;='گزارش روزانه'!$F$2,C2468&lt;='گزارش روزانه'!$F$4,J2468='گزارش روزانه'!$D$6),MAX($A$1:A2467)+1,"")</f>
        <v/>
      </c>
      <c r="B2468" s="10">
        <v>2467</v>
      </c>
      <c r="C2468" s="10" t="s">
        <v>297</v>
      </c>
      <c r="D2468" s="10" t="s">
        <v>152</v>
      </c>
      <c r="E2468" s="11">
        <v>0</v>
      </c>
      <c r="F2468" s="11">
        <v>314360</v>
      </c>
      <c r="G2468" s="11">
        <v>314360</v>
      </c>
      <c r="H24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2468" s="10">
        <f>VALUE(IFERROR(MID(Table1[شرح],11,FIND("سهم",Table1[شرح])-11),0))</f>
        <v>0</v>
      </c>
      <c r="J2468" s="10" t="str">
        <f>IFERROR(MID(Table1[شرح],FIND("سهم",Table1[شرح])+4,FIND("به نرخ",Table1[شرح])-FIND("سهم",Table1[شرح])-5),"")</f>
        <v/>
      </c>
      <c r="K2468" s="10" t="str">
        <f>CHOOSE(MID(Table1[تاریخ],6,2),"فروردین","اردیبهشت","خرداد","تیر","مرداد","شهریور","مهر","آبان","آذر","دی","بهمن","اسفند")</f>
        <v>مهر</v>
      </c>
      <c r="L2468" s="10" t="str">
        <f>LEFT(Table1[[#All],[تاریخ]],4)</f>
        <v>1399</v>
      </c>
      <c r="M2468" s="13" t="str">
        <f>Table1[سال]&amp;"-"&amp;Table1[ماه]</f>
        <v>1399-مهر</v>
      </c>
      <c r="N2468" s="9"/>
    </row>
    <row r="2469" spans="1:14" ht="15.75" x14ac:dyDescent="0.25">
      <c r="A2469" s="17" t="str">
        <f>IF(AND(C2469&gt;='گزارش روزانه'!$F$2,C2469&lt;='گزارش روزانه'!$F$4,J2469='گزارش روزانه'!$D$6),MAX($A$1:A2468)+1,"")</f>
        <v/>
      </c>
      <c r="B2469" s="10">
        <v>2468</v>
      </c>
      <c r="C2469" s="10" t="s">
        <v>293</v>
      </c>
      <c r="D2469" s="10" t="s">
        <v>294</v>
      </c>
      <c r="E2469" s="11">
        <v>320489568</v>
      </c>
      <c r="F2469" s="11">
        <v>0</v>
      </c>
      <c r="G2469" s="11">
        <v>997514</v>
      </c>
      <c r="H24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69" s="10">
        <f>VALUE(IFERROR(MID(Table1[شرح],11,FIND("سهم",Table1[شرح])-11),0))</f>
        <v>5235</v>
      </c>
      <c r="J2469" s="10" t="str">
        <f>IFERROR(MID(Table1[شرح],FIND("سهم",Table1[شرح])+4,FIND("به نرخ",Table1[شرح])-FIND("سهم",Table1[شرح])-5),"")</f>
        <v>فرابورس ایران(فرابورس1)</v>
      </c>
      <c r="K2469" s="10" t="str">
        <f>CHOOSE(MID(Table1[تاریخ],6,2),"فروردین","اردیبهشت","خرداد","تیر","مرداد","شهریور","مهر","آبان","آذر","دی","بهمن","اسفند")</f>
        <v>مهر</v>
      </c>
      <c r="L2469" s="10" t="str">
        <f>LEFT(Table1[[#All],[تاریخ]],4)</f>
        <v>1399</v>
      </c>
      <c r="M2469" s="13" t="str">
        <f>Table1[سال]&amp;"-"&amp;Table1[ماه]</f>
        <v>1399-مهر</v>
      </c>
      <c r="N2469" s="9"/>
    </row>
    <row r="2470" spans="1:14" ht="15.75" x14ac:dyDescent="0.25">
      <c r="A2470" s="17" t="str">
        <f>IF(AND(C2470&gt;='گزارش روزانه'!$F$2,C2470&lt;='گزارش روزانه'!$F$4,J2470='گزارش روزانه'!$D$6),MAX($A$1:A2469)+1,"")</f>
        <v/>
      </c>
      <c r="B2470" s="10">
        <v>2469</v>
      </c>
      <c r="C2470" s="10" t="s">
        <v>293</v>
      </c>
      <c r="D2470" s="10" t="s">
        <v>295</v>
      </c>
      <c r="E2470" s="11">
        <v>55483278</v>
      </c>
      <c r="F2470" s="11">
        <v>0</v>
      </c>
      <c r="G2470" s="11">
        <v>321487082</v>
      </c>
      <c r="H24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0" s="10">
        <f>VALUE(IFERROR(MID(Table1[شرح],11,FIND("سهم",Table1[شرح])-11),0))</f>
        <v>910</v>
      </c>
      <c r="J2470" s="10" t="str">
        <f>IFERROR(MID(Table1[شرح],FIND("سهم",Table1[شرح])+4,FIND("به نرخ",Table1[شرح])-FIND("سهم",Table1[شرح])-5),"")</f>
        <v>فرابورس ایران(فرابورس1)</v>
      </c>
      <c r="K2470" s="10" t="str">
        <f>CHOOSE(MID(Table1[تاریخ],6,2),"فروردین","اردیبهشت","خرداد","تیر","مرداد","شهریور","مهر","آبان","آذر","دی","بهمن","اسفند")</f>
        <v>مهر</v>
      </c>
      <c r="L2470" s="10" t="str">
        <f>LEFT(Table1[[#All],[تاریخ]],4)</f>
        <v>1399</v>
      </c>
      <c r="M2470" s="13" t="str">
        <f>Table1[سال]&amp;"-"&amp;Table1[ماه]</f>
        <v>1399-مهر</v>
      </c>
      <c r="N2470" s="9"/>
    </row>
    <row r="2471" spans="1:14" ht="15.75" x14ac:dyDescent="0.25">
      <c r="A2471" s="17" t="str">
        <f>IF(AND(C2471&gt;='گزارش روزانه'!$F$2,C2471&lt;='گزارش روزانه'!$F$4,J2471='گزارش روزانه'!$D$6),MAX($A$1:A2470)+1,"")</f>
        <v/>
      </c>
      <c r="B2471" s="10">
        <v>2470</v>
      </c>
      <c r="C2471" s="10" t="s">
        <v>293</v>
      </c>
      <c r="D2471" s="10" t="s">
        <v>296</v>
      </c>
      <c r="E2471" s="11">
        <v>0</v>
      </c>
      <c r="F2471" s="11">
        <v>376656000</v>
      </c>
      <c r="G2471" s="11">
        <v>376970360</v>
      </c>
      <c r="H24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71" s="10">
        <f>VALUE(IFERROR(MID(Table1[شرح],11,FIND("سهم",Table1[شرح])-11),0))</f>
        <v>20000</v>
      </c>
      <c r="J2471" s="10" t="str">
        <f>IFERROR(MID(Table1[شرح],FIND("سهم",Table1[شرح])+4,FIND("به نرخ",Table1[شرح])-FIND("سهم",Table1[شرح])-5),"")</f>
        <v>آسان پرداخت پرشین(آپ1)</v>
      </c>
      <c r="K2471" s="10" t="str">
        <f>CHOOSE(MID(Table1[تاریخ],6,2),"فروردین","اردیبهشت","خرداد","تیر","مرداد","شهریور","مهر","آبان","آذر","دی","بهمن","اسفند")</f>
        <v>مهر</v>
      </c>
      <c r="L2471" s="10" t="str">
        <f>LEFT(Table1[[#All],[تاریخ]],4)</f>
        <v>1399</v>
      </c>
      <c r="M2471" s="13" t="str">
        <f>Table1[سال]&amp;"-"&amp;Table1[ماه]</f>
        <v>1399-مهر</v>
      </c>
      <c r="N2471" s="9"/>
    </row>
    <row r="2472" spans="1:14" ht="15.75" x14ac:dyDescent="0.25">
      <c r="A2472" s="17" t="str">
        <f>IF(AND(C2472&gt;='گزارش روزانه'!$F$2,C2472&lt;='گزارش روزانه'!$F$4,J2472='گزارش روزانه'!$D$6),MAX($A$1:A2471)+1,"")</f>
        <v/>
      </c>
      <c r="B2472" s="10">
        <v>2471</v>
      </c>
      <c r="C2472" s="10" t="s">
        <v>276</v>
      </c>
      <c r="D2472" s="10" t="s">
        <v>277</v>
      </c>
      <c r="E2472" s="11">
        <v>3998427319</v>
      </c>
      <c r="F2472" s="11">
        <v>0</v>
      </c>
      <c r="G2472" s="11">
        <v>11043517930</v>
      </c>
      <c r="H24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2" s="10">
        <f>VALUE(IFERROR(MID(Table1[شرح],11,FIND("سهم",Table1[شرح])-11),0))</f>
        <v>58454</v>
      </c>
      <c r="J2472" s="10" t="str">
        <f>IFERROR(MID(Table1[شرح],FIND("سهم",Table1[شرح])+4,FIND("به نرخ",Table1[شرح])-FIND("سهم",Table1[شرح])-5),"")</f>
        <v>بورس اوراق بهادار تهران(بورس1)</v>
      </c>
      <c r="K2472" s="10" t="str">
        <f>CHOOSE(MID(Table1[تاریخ],6,2),"فروردین","اردیبهشت","خرداد","تیر","مرداد","شهریور","مهر","آبان","آذر","دی","بهمن","اسفند")</f>
        <v>مهر</v>
      </c>
      <c r="L2472" s="10" t="str">
        <f>LEFT(Table1[[#All],[تاریخ]],4)</f>
        <v>1399</v>
      </c>
      <c r="M2472" s="13" t="str">
        <f>Table1[سال]&amp;"-"&amp;Table1[ماه]</f>
        <v>1399-مهر</v>
      </c>
      <c r="N2472" s="9"/>
    </row>
    <row r="2473" spans="1:14" ht="15.75" x14ac:dyDescent="0.25">
      <c r="A2473" s="17" t="str">
        <f>IF(AND(C2473&gt;='گزارش روزانه'!$F$2,C2473&lt;='گزارش روزانه'!$F$4,J2473='گزارش روزانه'!$D$6),MAX($A$1:A2472)+1,"")</f>
        <v/>
      </c>
      <c r="B2473" s="10">
        <v>2472</v>
      </c>
      <c r="C2473" s="10" t="s">
        <v>276</v>
      </c>
      <c r="D2473" s="10" t="s">
        <v>278</v>
      </c>
      <c r="E2473" s="11">
        <v>611718097</v>
      </c>
      <c r="F2473" s="11">
        <v>0</v>
      </c>
      <c r="G2473" s="11">
        <v>15041945249</v>
      </c>
      <c r="H24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3" s="10">
        <f>VALUE(IFERROR(MID(Table1[شرح],11,FIND("سهم",Table1[شرح])-11),0))</f>
        <v>8956</v>
      </c>
      <c r="J2473" s="10" t="str">
        <f>IFERROR(MID(Table1[شرح],FIND("سهم",Table1[شرح])+4,FIND("به نرخ",Table1[شرح])-FIND("سهم",Table1[شرح])-5),"")</f>
        <v>بورس اوراق بهادار تهران(بورس1)</v>
      </c>
      <c r="K2473" s="10" t="str">
        <f>CHOOSE(MID(Table1[تاریخ],6,2),"فروردین","اردیبهشت","خرداد","تیر","مرداد","شهریور","مهر","آبان","آذر","دی","بهمن","اسفند")</f>
        <v>مهر</v>
      </c>
      <c r="L2473" s="10" t="str">
        <f>LEFT(Table1[[#All],[تاریخ]],4)</f>
        <v>1399</v>
      </c>
      <c r="M2473" s="13" t="str">
        <f>Table1[سال]&amp;"-"&amp;Table1[ماه]</f>
        <v>1399-مهر</v>
      </c>
      <c r="N2473" s="9"/>
    </row>
    <row r="2474" spans="1:14" ht="15.75" x14ac:dyDescent="0.25">
      <c r="A2474" s="17" t="str">
        <f>IF(AND(C2474&gt;='گزارش روزانه'!$F$2,C2474&lt;='گزارش روزانه'!$F$4,J2474='گزارش روزانه'!$D$6),MAX($A$1:A2473)+1,"")</f>
        <v/>
      </c>
      <c r="B2474" s="10">
        <v>2473</v>
      </c>
      <c r="C2474" s="10" t="s">
        <v>276</v>
      </c>
      <c r="D2474" s="10" t="s">
        <v>279</v>
      </c>
      <c r="E2474" s="11">
        <v>1523325640</v>
      </c>
      <c r="F2474" s="11">
        <v>0</v>
      </c>
      <c r="G2474" s="11">
        <v>15653663346</v>
      </c>
      <c r="H24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4" s="10">
        <f>VALUE(IFERROR(MID(Table1[شرح],11,FIND("سهم",Table1[شرح])-11),0))</f>
        <v>22319</v>
      </c>
      <c r="J2474" s="10" t="str">
        <f>IFERROR(MID(Table1[شرح],FIND("سهم",Table1[شرح])+4,FIND("به نرخ",Table1[شرح])-FIND("سهم",Table1[شرح])-5),"")</f>
        <v>بورس اوراق بهادار تهران(بورس1)</v>
      </c>
      <c r="K2474" s="10" t="str">
        <f>CHOOSE(MID(Table1[تاریخ],6,2),"فروردین","اردیبهشت","خرداد","تیر","مرداد","شهریور","مهر","آبان","آذر","دی","بهمن","اسفند")</f>
        <v>مهر</v>
      </c>
      <c r="L2474" s="10" t="str">
        <f>LEFT(Table1[[#All],[تاریخ]],4)</f>
        <v>1399</v>
      </c>
      <c r="M2474" s="13" t="str">
        <f>Table1[سال]&amp;"-"&amp;Table1[ماه]</f>
        <v>1399-مهر</v>
      </c>
      <c r="N2474" s="9"/>
    </row>
    <row r="2475" spans="1:14" ht="15.75" x14ac:dyDescent="0.25">
      <c r="A2475" s="17" t="str">
        <f>IF(AND(C2475&gt;='گزارش روزانه'!$F$2,C2475&lt;='گزارش روزانه'!$F$4,J2475='گزارش روزانه'!$D$6),MAX($A$1:A2474)+1,"")</f>
        <v/>
      </c>
      <c r="B2475" s="10">
        <v>2474</v>
      </c>
      <c r="C2475" s="10" t="s">
        <v>276</v>
      </c>
      <c r="D2475" s="10" t="s">
        <v>280</v>
      </c>
      <c r="E2475" s="11">
        <v>101212103</v>
      </c>
      <c r="F2475" s="11">
        <v>0</v>
      </c>
      <c r="G2475" s="11">
        <v>17176988986</v>
      </c>
      <c r="H24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5" s="10">
        <f>VALUE(IFERROR(MID(Table1[شرح],11,FIND("سهم",Table1[شرح])-11),0))</f>
        <v>1484</v>
      </c>
      <c r="J2475" s="10" t="str">
        <f>IFERROR(MID(Table1[شرح],FIND("سهم",Table1[شرح])+4,FIND("به نرخ",Table1[شرح])-FIND("سهم",Table1[شرح])-5),"")</f>
        <v>بورس اوراق بهادار تهران(بورس1)</v>
      </c>
      <c r="K2475" s="10" t="str">
        <f>CHOOSE(MID(Table1[تاریخ],6,2),"فروردین","اردیبهشت","خرداد","تیر","مرداد","شهریور","مهر","آبان","آذر","دی","بهمن","اسفند")</f>
        <v>مهر</v>
      </c>
      <c r="L2475" s="10" t="str">
        <f>LEFT(Table1[[#All],[تاریخ]],4)</f>
        <v>1399</v>
      </c>
      <c r="M2475" s="13" t="str">
        <f>Table1[سال]&amp;"-"&amp;Table1[ماه]</f>
        <v>1399-مهر</v>
      </c>
      <c r="N2475" s="9"/>
    </row>
    <row r="2476" spans="1:14" ht="15.75" x14ac:dyDescent="0.25">
      <c r="A2476" s="17" t="str">
        <f>IF(AND(C2476&gt;='گزارش روزانه'!$F$2,C2476&lt;='گزارش روزانه'!$F$4,J2476='گزارش روزانه'!$D$6),MAX($A$1:A2475)+1,"")</f>
        <v/>
      </c>
      <c r="B2476" s="10">
        <v>2475</v>
      </c>
      <c r="C2476" s="10" t="s">
        <v>276</v>
      </c>
      <c r="D2476" s="10" t="s">
        <v>281</v>
      </c>
      <c r="E2476" s="11">
        <v>598146445</v>
      </c>
      <c r="F2476" s="11">
        <v>0</v>
      </c>
      <c r="G2476" s="11">
        <v>17278201089</v>
      </c>
      <c r="H24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6" s="10">
        <f>VALUE(IFERROR(MID(Table1[شرح],11,FIND("سهم",Table1[شرح])-11),0))</f>
        <v>8787</v>
      </c>
      <c r="J2476" s="10" t="str">
        <f>IFERROR(MID(Table1[شرح],FIND("سهم",Table1[شرح])+4,FIND("به نرخ",Table1[شرح])-FIND("سهم",Table1[شرح])-5),"")</f>
        <v>بورس اوراق بهادار تهران(بورس1)</v>
      </c>
      <c r="K2476" s="10" t="str">
        <f>CHOOSE(MID(Table1[تاریخ],6,2),"فروردین","اردیبهشت","خرداد","تیر","مرداد","شهریور","مهر","آبان","آذر","دی","بهمن","اسفند")</f>
        <v>مهر</v>
      </c>
      <c r="L2476" s="10" t="str">
        <f>LEFT(Table1[[#All],[تاریخ]],4)</f>
        <v>1399</v>
      </c>
      <c r="M2476" s="13" t="str">
        <f>Table1[سال]&amp;"-"&amp;Table1[ماه]</f>
        <v>1399-مهر</v>
      </c>
      <c r="N2476" s="9"/>
    </row>
    <row r="2477" spans="1:14" ht="15.75" x14ac:dyDescent="0.25">
      <c r="A2477" s="17" t="str">
        <f>IF(AND(C2477&gt;='گزارش روزانه'!$F$2,C2477&lt;='گزارش روزانه'!$F$4,J2477='گزارش روزانه'!$D$6),MAX($A$1:A2476)+1,"")</f>
        <v/>
      </c>
      <c r="B2477" s="10">
        <v>2476</v>
      </c>
      <c r="C2477" s="10" t="s">
        <v>276</v>
      </c>
      <c r="D2477" s="10" t="s">
        <v>282</v>
      </c>
      <c r="E2477" s="11">
        <v>6093414847</v>
      </c>
      <c r="F2477" s="11">
        <v>0</v>
      </c>
      <c r="G2477" s="11">
        <v>17876347534</v>
      </c>
      <c r="H24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7" s="10">
        <f>VALUE(IFERROR(MID(Table1[شرح],11,FIND("سهم",Table1[شرح])-11),0))</f>
        <v>89541</v>
      </c>
      <c r="J2477" s="10" t="str">
        <f>IFERROR(MID(Table1[شرح],FIND("سهم",Table1[شرح])+4,FIND("به نرخ",Table1[شرح])-FIND("سهم",Table1[شرح])-5),"")</f>
        <v>بورس اوراق بهادار تهران(بورس1)</v>
      </c>
      <c r="K2477" s="10" t="str">
        <f>CHOOSE(MID(Table1[تاریخ],6,2),"فروردین","اردیبهشت","خرداد","تیر","مرداد","شهریور","مهر","آبان","آذر","دی","بهمن","اسفند")</f>
        <v>مهر</v>
      </c>
      <c r="L2477" s="10" t="str">
        <f>LEFT(Table1[[#All],[تاریخ]],4)</f>
        <v>1399</v>
      </c>
      <c r="M2477" s="13" t="str">
        <f>Table1[سال]&amp;"-"&amp;Table1[ماه]</f>
        <v>1399-مهر</v>
      </c>
      <c r="N2477" s="9"/>
    </row>
    <row r="2478" spans="1:14" ht="15.75" x14ac:dyDescent="0.25">
      <c r="A2478" s="17" t="str">
        <f>IF(AND(C2478&gt;='گزارش روزانه'!$F$2,C2478&lt;='گزارش روزانه'!$F$4,J2478='گزارش روزانه'!$D$6),MAX($A$1:A2477)+1,"")</f>
        <v/>
      </c>
      <c r="B2478" s="10">
        <v>2477</v>
      </c>
      <c r="C2478" s="10" t="s">
        <v>276</v>
      </c>
      <c r="D2478" s="10" t="s">
        <v>283</v>
      </c>
      <c r="E2478" s="11">
        <v>33980667</v>
      </c>
      <c r="F2478" s="11">
        <v>0</v>
      </c>
      <c r="G2478" s="11">
        <v>23969762381</v>
      </c>
      <c r="H24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8" s="10">
        <f>VALUE(IFERROR(MID(Table1[شرح],11,FIND("سهم",Table1[شرح])-11),0))</f>
        <v>500</v>
      </c>
      <c r="J2478" s="10" t="str">
        <f>IFERROR(MID(Table1[شرح],FIND("سهم",Table1[شرح])+4,FIND("به نرخ",Table1[شرح])-FIND("سهم",Table1[شرح])-5),"")</f>
        <v>بورس اوراق بهادار تهران(بورس1)</v>
      </c>
      <c r="K2478" s="10" t="str">
        <f>CHOOSE(MID(Table1[تاریخ],6,2),"فروردین","اردیبهشت","خرداد","تیر","مرداد","شهریور","مهر","آبان","آذر","دی","بهمن","اسفند")</f>
        <v>مهر</v>
      </c>
      <c r="L2478" s="10" t="str">
        <f>LEFT(Table1[[#All],[تاریخ]],4)</f>
        <v>1399</v>
      </c>
      <c r="M2478" s="13" t="str">
        <f>Table1[سال]&amp;"-"&amp;Table1[ماه]</f>
        <v>1399-مهر</v>
      </c>
      <c r="N2478" s="9"/>
    </row>
    <row r="2479" spans="1:14" ht="15.75" x14ac:dyDescent="0.25">
      <c r="A2479" s="17" t="str">
        <f>IF(AND(C2479&gt;='گزارش روزانه'!$F$2,C2479&lt;='گزارش روزانه'!$F$4,J2479='گزارش روزانه'!$D$6),MAX($A$1:A2478)+1,"")</f>
        <v/>
      </c>
      <c r="B2479" s="10">
        <v>2478</v>
      </c>
      <c r="C2479" s="10" t="s">
        <v>276</v>
      </c>
      <c r="D2479" s="10" t="s">
        <v>284</v>
      </c>
      <c r="E2479" s="11">
        <v>254032376</v>
      </c>
      <c r="F2479" s="11">
        <v>0</v>
      </c>
      <c r="G2479" s="11">
        <v>24003743048</v>
      </c>
      <c r="H24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79" s="10">
        <f>VALUE(IFERROR(MID(Table1[شرح],11,FIND("سهم",Table1[شرح])-11),0))</f>
        <v>3739</v>
      </c>
      <c r="J2479" s="10" t="str">
        <f>IFERROR(MID(Table1[شرح],FIND("سهم",Table1[شرح])+4,FIND("به نرخ",Table1[شرح])-FIND("سهم",Table1[شرح])-5),"")</f>
        <v>بورس اوراق بهادار تهران(بورس1)</v>
      </c>
      <c r="K2479" s="10" t="str">
        <f>CHOOSE(MID(Table1[تاریخ],6,2),"فروردین","اردیبهشت","خرداد","تیر","مرداد","شهریور","مهر","آبان","آذر","دی","بهمن","اسفند")</f>
        <v>مهر</v>
      </c>
      <c r="L2479" s="10" t="str">
        <f>LEFT(Table1[[#All],[تاریخ]],4)</f>
        <v>1399</v>
      </c>
      <c r="M2479" s="13" t="str">
        <f>Table1[سال]&amp;"-"&amp;Table1[ماه]</f>
        <v>1399-مهر</v>
      </c>
      <c r="N2479" s="9"/>
    </row>
    <row r="2480" spans="1:14" ht="15.75" x14ac:dyDescent="0.25">
      <c r="A2480" s="17" t="str">
        <f>IF(AND(C2480&gt;='گزارش روزانه'!$F$2,C2480&lt;='گزارش روزانه'!$F$4,J2480='گزارش روزانه'!$D$6),MAX($A$1:A2479)+1,"")</f>
        <v/>
      </c>
      <c r="B2480" s="10">
        <v>2479</v>
      </c>
      <c r="C2480" s="10" t="s">
        <v>276</v>
      </c>
      <c r="D2480" s="10" t="s">
        <v>285</v>
      </c>
      <c r="E2480" s="11">
        <v>42716111</v>
      </c>
      <c r="F2480" s="11">
        <v>0</v>
      </c>
      <c r="G2480" s="11">
        <v>24257775424</v>
      </c>
      <c r="H24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80" s="10">
        <f>VALUE(IFERROR(MID(Table1[شرح],11,FIND("سهم",Table1[شرح])-11),0))</f>
        <v>629</v>
      </c>
      <c r="J2480" s="10" t="str">
        <f>IFERROR(MID(Table1[شرح],FIND("سهم",Table1[شرح])+4,FIND("به نرخ",Table1[شرح])-FIND("سهم",Table1[شرح])-5),"")</f>
        <v>بورس اوراق بهادار تهران(بورس1)</v>
      </c>
      <c r="K2480" s="10" t="str">
        <f>CHOOSE(MID(Table1[تاریخ],6,2),"فروردین","اردیبهشت","خرداد","تیر","مرداد","شهریور","مهر","آبان","آذر","دی","بهمن","اسفند")</f>
        <v>مهر</v>
      </c>
      <c r="L2480" s="10" t="str">
        <f>LEFT(Table1[[#All],[تاریخ]],4)</f>
        <v>1399</v>
      </c>
      <c r="M2480" s="13" t="str">
        <f>Table1[سال]&amp;"-"&amp;Table1[ماه]</f>
        <v>1399-مهر</v>
      </c>
      <c r="N2480" s="9"/>
    </row>
    <row r="2481" spans="1:14" ht="15.75" x14ac:dyDescent="0.25">
      <c r="A2481" s="17" t="str">
        <f>IF(AND(C2481&gt;='گزارش روزانه'!$F$2,C2481&lt;='گزارش روزانه'!$F$4,J2481='گزارش روزانه'!$D$6),MAX($A$1:A2480)+1,"")</f>
        <v/>
      </c>
      <c r="B2481" s="10">
        <v>2480</v>
      </c>
      <c r="C2481" s="10" t="s">
        <v>276</v>
      </c>
      <c r="D2481" s="10" t="s">
        <v>286</v>
      </c>
      <c r="E2481" s="11">
        <v>63211263</v>
      </c>
      <c r="F2481" s="11">
        <v>0</v>
      </c>
      <c r="G2481" s="11">
        <v>24300491535</v>
      </c>
      <c r="H24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81" s="10">
        <f>VALUE(IFERROR(MID(Table1[شرح],11,FIND("سهم",Table1[شرح])-11),0))</f>
        <v>933</v>
      </c>
      <c r="J2481" s="10" t="str">
        <f>IFERROR(MID(Table1[شرح],FIND("سهم",Table1[شرح])+4,FIND("به نرخ",Table1[شرح])-FIND("سهم",Table1[شرح])-5),"")</f>
        <v>بورس اوراق بهادار تهران(بورس1)</v>
      </c>
      <c r="K2481" s="10" t="str">
        <f>CHOOSE(MID(Table1[تاریخ],6,2),"فروردین","اردیبهشت","خرداد","تیر","مرداد","شهریور","مهر","آبان","آذر","دی","بهمن","اسفند")</f>
        <v>مهر</v>
      </c>
      <c r="L2481" s="10" t="str">
        <f>LEFT(Table1[[#All],[تاریخ]],4)</f>
        <v>1399</v>
      </c>
      <c r="M2481" s="13" t="str">
        <f>Table1[سال]&amp;"-"&amp;Table1[ماه]</f>
        <v>1399-مهر</v>
      </c>
      <c r="N2481" s="9"/>
    </row>
    <row r="2482" spans="1:14" ht="15.75" x14ac:dyDescent="0.25">
      <c r="A2482" s="17" t="str">
        <f>IF(AND(C2482&gt;='گزارش روزانه'!$F$2,C2482&lt;='گزارش روزانه'!$F$4,J2482='گزارش روزانه'!$D$6),MAX($A$1:A2481)+1,"")</f>
        <v/>
      </c>
      <c r="B2482" s="10">
        <v>2481</v>
      </c>
      <c r="C2482" s="10" t="s">
        <v>276</v>
      </c>
      <c r="D2482" s="10" t="s">
        <v>287</v>
      </c>
      <c r="E2482" s="11">
        <v>315535347</v>
      </c>
      <c r="F2482" s="11">
        <v>0</v>
      </c>
      <c r="G2482" s="11">
        <v>24363702798</v>
      </c>
      <c r="H24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82" s="10">
        <f>VALUE(IFERROR(MID(Table1[شرح],11,FIND("سهم",Table1[شرح])-11),0))</f>
        <v>4658</v>
      </c>
      <c r="J2482" s="10" t="str">
        <f>IFERROR(MID(Table1[شرح],FIND("سهم",Table1[شرح])+4,FIND("به نرخ",Table1[شرح])-FIND("سهم",Table1[شرح])-5),"")</f>
        <v>بورس اوراق بهادار تهران(بورس1)</v>
      </c>
      <c r="K2482" s="10" t="str">
        <f>CHOOSE(MID(Table1[تاریخ],6,2),"فروردین","اردیبهشت","خرداد","تیر","مرداد","شهریور","مهر","آبان","آذر","دی","بهمن","اسفند")</f>
        <v>مهر</v>
      </c>
      <c r="L2482" s="10" t="str">
        <f>LEFT(Table1[[#All],[تاریخ]],4)</f>
        <v>1399</v>
      </c>
      <c r="M2482" s="13" t="str">
        <f>Table1[سال]&amp;"-"&amp;Table1[ماه]</f>
        <v>1399-مهر</v>
      </c>
      <c r="N2482" s="9"/>
    </row>
    <row r="2483" spans="1:14" ht="15.75" x14ac:dyDescent="0.25">
      <c r="A2483" s="17" t="str">
        <f>IF(AND(C2483&gt;='گزارش روزانه'!$F$2,C2483&lt;='گزارش روزانه'!$F$4,J2483='گزارش روزانه'!$D$6),MAX($A$1:A2482)+1,"")</f>
        <v/>
      </c>
      <c r="B2483" s="10">
        <v>2482</v>
      </c>
      <c r="C2483" s="10" t="s">
        <v>276</v>
      </c>
      <c r="D2483" s="10" t="s">
        <v>288</v>
      </c>
      <c r="E2483" s="11">
        <v>0</v>
      </c>
      <c r="F2483" s="11">
        <v>23491440077</v>
      </c>
      <c r="G2483" s="11">
        <v>24679238145</v>
      </c>
      <c r="H24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83" s="10">
        <f>VALUE(IFERROR(MID(Table1[شرح],11,FIND("سهم",Table1[شرح])-11),0))</f>
        <v>300000</v>
      </c>
      <c r="J2483" s="10" t="str">
        <f>IFERROR(MID(Table1[شرح],FIND("سهم",Table1[شرح])+4,FIND("به نرخ",Table1[شرح])-FIND("سهم",Table1[شرح])-5),"")</f>
        <v>فرابورس ایران(فرابورس1)</v>
      </c>
      <c r="K2483" s="10" t="str">
        <f>CHOOSE(MID(Table1[تاریخ],6,2),"فروردین","اردیبهشت","خرداد","تیر","مرداد","شهریور","مهر","آبان","آذر","دی","بهمن","اسفند")</f>
        <v>مهر</v>
      </c>
      <c r="L2483" s="10" t="str">
        <f>LEFT(Table1[[#All],[تاریخ]],4)</f>
        <v>1399</v>
      </c>
      <c r="M2483" s="13" t="str">
        <f>Table1[سال]&amp;"-"&amp;Table1[ماه]</f>
        <v>1399-مهر</v>
      </c>
      <c r="N2483" s="9"/>
    </row>
    <row r="2484" spans="1:14" ht="15.75" x14ac:dyDescent="0.25">
      <c r="A2484" s="17" t="str">
        <f>IF(AND(C2484&gt;='گزارش روزانه'!$F$2,C2484&lt;='گزارش روزانه'!$F$4,J2484='گزارش روزانه'!$D$6),MAX($A$1:A2483)+1,"")</f>
        <v/>
      </c>
      <c r="B2484" s="10">
        <v>2483</v>
      </c>
      <c r="C2484" s="10" t="s">
        <v>276</v>
      </c>
      <c r="D2484" s="10" t="s">
        <v>289</v>
      </c>
      <c r="E2484" s="11">
        <v>0</v>
      </c>
      <c r="F2484" s="11">
        <v>430183583</v>
      </c>
      <c r="G2484" s="11">
        <v>1187798068</v>
      </c>
      <c r="H24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84" s="10">
        <f>VALUE(IFERROR(MID(Table1[شرح],11,FIND("سهم",Table1[شرح])-11),0))</f>
        <v>6405</v>
      </c>
      <c r="J2484" s="10" t="str">
        <f>IFERROR(MID(Table1[شرح],FIND("سهم",Table1[شرح])+4,FIND("به نرخ",Table1[شرح])-FIND("سهم",Table1[شرح])-5),"")</f>
        <v>بورس اوراق بهادار تهران(بورس1)</v>
      </c>
      <c r="K2484" s="10" t="str">
        <f>CHOOSE(MID(Table1[تاریخ],6,2),"فروردین","اردیبهشت","خرداد","تیر","مرداد","شهریور","مهر","آبان","آذر","دی","بهمن","اسفند")</f>
        <v>مهر</v>
      </c>
      <c r="L2484" s="10" t="str">
        <f>LEFT(Table1[[#All],[تاریخ]],4)</f>
        <v>1399</v>
      </c>
      <c r="M2484" s="13" t="str">
        <f>Table1[سال]&amp;"-"&amp;Table1[ماه]</f>
        <v>1399-مهر</v>
      </c>
      <c r="N2484" s="9"/>
    </row>
    <row r="2485" spans="1:14" ht="15.75" x14ac:dyDescent="0.25">
      <c r="A2485" s="17" t="str">
        <f>IF(AND(C2485&gt;='گزارش روزانه'!$F$2,C2485&lt;='گزارش روزانه'!$F$4,J2485='گزارش روزانه'!$D$6),MAX($A$1:A2484)+1,"")</f>
        <v/>
      </c>
      <c r="B2485" s="10">
        <v>2484</v>
      </c>
      <c r="C2485" s="10" t="s">
        <v>276</v>
      </c>
      <c r="D2485" s="10" t="s">
        <v>290</v>
      </c>
      <c r="E2485" s="11">
        <v>0</v>
      </c>
      <c r="F2485" s="11">
        <v>629163966</v>
      </c>
      <c r="G2485" s="11">
        <v>757614485</v>
      </c>
      <c r="H24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85" s="10">
        <f>VALUE(IFERROR(MID(Table1[شرح],11,FIND("سهم",Table1[شرح])-11),0))</f>
        <v>9369</v>
      </c>
      <c r="J2485" s="10" t="str">
        <f>IFERROR(MID(Table1[شرح],FIND("سهم",Table1[شرح])+4,FIND("به نرخ",Table1[شرح])-FIND("سهم",Table1[شرح])-5),"")</f>
        <v>بورس اوراق بهادار تهران(بورس1)</v>
      </c>
      <c r="K2485" s="10" t="str">
        <f>CHOOSE(MID(Table1[تاریخ],6,2),"فروردین","اردیبهشت","خرداد","تیر","مرداد","شهریور","مهر","آبان","آذر","دی","بهمن","اسفند")</f>
        <v>مهر</v>
      </c>
      <c r="L2485" s="10" t="str">
        <f>LEFT(Table1[[#All],[تاریخ]],4)</f>
        <v>1399</v>
      </c>
      <c r="M2485" s="13" t="str">
        <f>Table1[سال]&amp;"-"&amp;Table1[ماه]</f>
        <v>1399-مهر</v>
      </c>
      <c r="N2485" s="9"/>
    </row>
    <row r="2486" spans="1:14" ht="15.75" x14ac:dyDescent="0.25">
      <c r="A2486" s="17" t="str">
        <f>IF(AND(C2486&gt;='گزارش روزانه'!$F$2,C2486&lt;='گزارش روزانه'!$F$4,J2486='گزارش روزانه'!$D$6),MAX($A$1:A2485)+1,"")</f>
        <v/>
      </c>
      <c r="B2486" s="10">
        <v>2485</v>
      </c>
      <c r="C2486" s="10" t="s">
        <v>276</v>
      </c>
      <c r="D2486" s="10" t="s">
        <v>291</v>
      </c>
      <c r="E2486" s="11">
        <v>0</v>
      </c>
      <c r="F2486" s="11">
        <v>7251545</v>
      </c>
      <c r="G2486" s="11">
        <v>128450519</v>
      </c>
      <c r="H24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86" s="10">
        <f>VALUE(IFERROR(MID(Table1[شرح],11,FIND("سهم",Table1[شرح])-11),0))</f>
        <v>108</v>
      </c>
      <c r="J2486" s="10" t="str">
        <f>IFERROR(MID(Table1[شرح],FIND("سهم",Table1[شرح])+4,FIND("به نرخ",Table1[شرح])-FIND("سهم",Table1[شرح])-5),"")</f>
        <v>بورس اوراق بهادار تهران(بورس1)</v>
      </c>
      <c r="K2486" s="10" t="str">
        <f>CHOOSE(MID(Table1[تاریخ],6,2),"فروردین","اردیبهشت","خرداد","تیر","مرداد","شهریور","مهر","آبان","آذر","دی","بهمن","اسفند")</f>
        <v>مهر</v>
      </c>
      <c r="L2486" s="10" t="str">
        <f>LEFT(Table1[[#All],[تاریخ]],4)</f>
        <v>1399</v>
      </c>
      <c r="M2486" s="13" t="str">
        <f>Table1[سال]&amp;"-"&amp;Table1[ماه]</f>
        <v>1399-مهر</v>
      </c>
      <c r="N2486" s="9"/>
    </row>
    <row r="2487" spans="1:14" ht="15.75" x14ac:dyDescent="0.25">
      <c r="A2487" s="17" t="str">
        <f>IF(AND(C2487&gt;='گزارش روزانه'!$F$2,C2487&lt;='گزارش روزانه'!$F$4,J2487='گزارش روزانه'!$D$6),MAX($A$1:A2486)+1,"")</f>
        <v/>
      </c>
      <c r="B2487" s="10">
        <v>2486</v>
      </c>
      <c r="C2487" s="10" t="s">
        <v>276</v>
      </c>
      <c r="D2487" s="10" t="s">
        <v>292</v>
      </c>
      <c r="E2487" s="11">
        <v>0</v>
      </c>
      <c r="F2487" s="11">
        <v>120201460</v>
      </c>
      <c r="G2487" s="11">
        <v>121198974</v>
      </c>
      <c r="H24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487" s="10">
        <f>VALUE(IFERROR(MID(Table1[شرح],11,FIND("سهم",Table1[شرح])-11),0))</f>
        <v>1791</v>
      </c>
      <c r="J2487" s="10" t="str">
        <f>IFERROR(MID(Table1[شرح],FIND("سهم",Table1[شرح])+4,FIND("به نرخ",Table1[شرح])-FIND("سهم",Table1[شرح])-5),"")</f>
        <v>بورس اوراق بهادار تهران(بورس1)</v>
      </c>
      <c r="K2487" s="10" t="str">
        <f>CHOOSE(MID(Table1[تاریخ],6,2),"فروردین","اردیبهشت","خرداد","تیر","مرداد","شهریور","مهر","آبان","آذر","دی","بهمن","اسفند")</f>
        <v>مهر</v>
      </c>
      <c r="L2487" s="10" t="str">
        <f>LEFT(Table1[[#All],[تاریخ]],4)</f>
        <v>1399</v>
      </c>
      <c r="M2487" s="13" t="str">
        <f>Table1[سال]&amp;"-"&amp;Table1[ماه]</f>
        <v>1399-مهر</v>
      </c>
      <c r="N2487" s="9"/>
    </row>
    <row r="2488" spans="1:14" ht="15.75" x14ac:dyDescent="0.25">
      <c r="A2488" s="17" t="str">
        <f>IF(AND(C2488&gt;='گزارش روزانه'!$F$2,C2488&lt;='گزارش روزانه'!$F$4,J2488='گزارش روزانه'!$D$6),MAX($A$1:A2487)+1,"")</f>
        <v/>
      </c>
      <c r="B2488" s="10">
        <v>2487</v>
      </c>
      <c r="C2488" s="10" t="s">
        <v>274</v>
      </c>
      <c r="D2488" s="10" t="s">
        <v>275</v>
      </c>
      <c r="E2488" s="11">
        <v>11035954030</v>
      </c>
      <c r="F2488" s="11">
        <v>0</v>
      </c>
      <c r="G2488" s="11">
        <v>7563900</v>
      </c>
      <c r="H24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88" s="10">
        <f>VALUE(IFERROR(MID(Table1[شرح],11,FIND("سهم",Table1[شرح])-11),0))</f>
        <v>155300</v>
      </c>
      <c r="J2488" s="10" t="str">
        <f>IFERROR(MID(Table1[شرح],FIND("سهم",Table1[شرح])+4,FIND("به نرخ",Table1[شرح])-FIND("سهم",Table1[شرح])-5),"")</f>
        <v>فرابورس ایران(فرابورس1)</v>
      </c>
      <c r="K2488" s="10" t="str">
        <f>CHOOSE(MID(Table1[تاریخ],6,2),"فروردین","اردیبهشت","خرداد","تیر","مرداد","شهریور","مهر","آبان","آذر","دی","بهمن","اسفند")</f>
        <v>مهر</v>
      </c>
      <c r="L2488" s="10" t="str">
        <f>LEFT(Table1[[#All],[تاریخ]],4)</f>
        <v>1399</v>
      </c>
      <c r="M2488" s="13" t="str">
        <f>Table1[سال]&amp;"-"&amp;Table1[ماه]</f>
        <v>1399-مهر</v>
      </c>
      <c r="N2488" s="9"/>
    </row>
    <row r="2489" spans="1:14" ht="15.75" x14ac:dyDescent="0.25">
      <c r="A2489" s="17" t="str">
        <f>IF(AND(C2489&gt;='گزارش روزانه'!$F$2,C2489&lt;='گزارش روزانه'!$F$4,J2489='گزارش روزانه'!$D$6),MAX($A$1:A2488)+1,"")</f>
        <v/>
      </c>
      <c r="B2489" s="10">
        <v>2488</v>
      </c>
      <c r="C2489" s="10" t="s">
        <v>271</v>
      </c>
      <c r="D2489" s="10" t="s">
        <v>272</v>
      </c>
      <c r="E2489" s="11">
        <v>7506157</v>
      </c>
      <c r="F2489" s="11">
        <v>0</v>
      </c>
      <c r="G2489" s="11">
        <v>130570</v>
      </c>
      <c r="H24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89" s="10">
        <f>VALUE(IFERROR(MID(Table1[شرح],11,FIND("سهم",Table1[شرح])-11),0))</f>
        <v>114</v>
      </c>
      <c r="J2489" s="10" t="str">
        <f>IFERROR(MID(Table1[شرح],FIND("سهم",Table1[شرح])+4,FIND("به نرخ",Table1[شرح])-FIND("سهم",Table1[شرح])-5),"")</f>
        <v>بورس اوراق بهادار تهران(بورس1)</v>
      </c>
      <c r="K2489" s="10" t="str">
        <f>CHOOSE(MID(Table1[تاریخ],6,2),"فروردین","اردیبهشت","خرداد","تیر","مرداد","شهریور","مهر","آبان","آذر","دی","بهمن","اسفند")</f>
        <v>مهر</v>
      </c>
      <c r="L2489" s="10" t="str">
        <f>LEFT(Table1[[#All],[تاریخ]],4)</f>
        <v>1399</v>
      </c>
      <c r="M2489" s="13" t="str">
        <f>Table1[سال]&amp;"-"&amp;Table1[ماه]</f>
        <v>1399-مهر</v>
      </c>
      <c r="N2489" s="9"/>
    </row>
    <row r="2490" spans="1:14" ht="15.75" x14ac:dyDescent="0.25">
      <c r="A2490" s="17" t="str">
        <f>IF(AND(C2490&gt;='گزارش روزانه'!$F$2,C2490&lt;='گزارش روزانه'!$F$4,J2490='گزارش روزانه'!$D$6),MAX($A$1:A2489)+1,"")</f>
        <v/>
      </c>
      <c r="B2490" s="10">
        <v>2489</v>
      </c>
      <c r="C2490" s="10" t="s">
        <v>271</v>
      </c>
      <c r="D2490" s="10" t="s">
        <v>273</v>
      </c>
      <c r="E2490" s="11">
        <v>0</v>
      </c>
      <c r="F2490" s="11">
        <v>72827</v>
      </c>
      <c r="G2490" s="11">
        <v>7636727</v>
      </c>
      <c r="H24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490" s="10">
        <f>VALUE(IFERROR(MID(Table1[شرح],11,FIND("سهم",Table1[شرح])-11),0))</f>
        <v>0</v>
      </c>
      <c r="J2490" s="10" t="str">
        <f>IFERROR(MID(Table1[شرح],FIND("سهم",Table1[شرح])+4,FIND("به نرخ",Table1[شرح])-FIND("سهم",Table1[شرح])-5),"")</f>
        <v/>
      </c>
      <c r="K2490" s="10" t="str">
        <f>CHOOSE(MID(Table1[تاریخ],6,2),"فروردین","اردیبهشت","خرداد","تیر","مرداد","شهریور","مهر","آبان","آذر","دی","بهمن","اسفند")</f>
        <v>مهر</v>
      </c>
      <c r="L2490" s="10" t="str">
        <f>LEFT(Table1[[#All],[تاریخ]],4)</f>
        <v>1399</v>
      </c>
      <c r="M2490" s="13" t="str">
        <f>Table1[سال]&amp;"-"&amp;Table1[ماه]</f>
        <v>1399-مهر</v>
      </c>
      <c r="N2490" s="9"/>
    </row>
    <row r="2491" spans="1:14" ht="15.75" x14ac:dyDescent="0.25">
      <c r="A2491" s="17" t="str">
        <f>IF(AND(C2491&gt;='گزارش روزانه'!$F$2,C2491&lt;='گزارش روزانه'!$F$4,J2491='گزارش روزانه'!$D$6),MAX($A$1:A2490)+1,"")</f>
        <v/>
      </c>
      <c r="B2491" s="10">
        <v>2490</v>
      </c>
      <c r="C2491" s="10" t="s">
        <v>269</v>
      </c>
      <c r="D2491" s="10" t="s">
        <v>270</v>
      </c>
      <c r="E2491" s="11">
        <v>400011322</v>
      </c>
      <c r="F2491" s="11">
        <v>0</v>
      </c>
      <c r="G2491" s="11">
        <v>-399880752</v>
      </c>
      <c r="H24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91" s="10">
        <f>VALUE(IFERROR(MID(Table1[شرح],11,FIND("سهم",Table1[شرح])-11),0))</f>
        <v>7442</v>
      </c>
      <c r="J2491" s="10" t="str">
        <f>IFERROR(MID(Table1[شرح],FIND("سهم",Table1[شرح])+4,FIND("به نرخ",Table1[شرح])-FIND("سهم",Table1[شرح])-5),"")</f>
        <v>فرابورس ایران(فرابورس1)</v>
      </c>
      <c r="K2491" s="10" t="str">
        <f>CHOOSE(MID(Table1[تاریخ],6,2),"فروردین","اردیبهشت","خرداد","تیر","مرداد","شهریور","مهر","آبان","آذر","دی","بهمن","اسفند")</f>
        <v>آبان</v>
      </c>
      <c r="L2491" s="10" t="str">
        <f>LEFT(Table1[[#All],[تاریخ]],4)</f>
        <v>1399</v>
      </c>
      <c r="M2491" s="13" t="str">
        <f>Table1[سال]&amp;"-"&amp;Table1[ماه]</f>
        <v>1399-آبان</v>
      </c>
      <c r="N2491" s="9"/>
    </row>
    <row r="2492" spans="1:14" ht="15.75" x14ac:dyDescent="0.25">
      <c r="A2492" s="17" t="str">
        <f>IF(AND(C2492&gt;='گزارش روزانه'!$F$2,C2492&lt;='گزارش روزانه'!$F$4,J2492='گزارش روزانه'!$D$6),MAX($A$1:A2491)+1,"")</f>
        <v/>
      </c>
      <c r="B2492" s="10">
        <v>2491</v>
      </c>
      <c r="C2492" s="10" t="s">
        <v>267</v>
      </c>
      <c r="D2492" s="10" t="s">
        <v>268</v>
      </c>
      <c r="E2492" s="11">
        <v>0</v>
      </c>
      <c r="F2492" s="11">
        <v>400000000</v>
      </c>
      <c r="G2492" s="11">
        <v>119248</v>
      </c>
      <c r="H24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92" s="10">
        <f>VALUE(IFERROR(MID(Table1[شرح],11,FIND("سهم",Table1[شرح])-11),0))</f>
        <v>0</v>
      </c>
      <c r="J2492" s="10" t="str">
        <f>IFERROR(MID(Table1[شرح],FIND("سهم",Table1[شرح])+4,FIND("به نرخ",Table1[شرح])-FIND("سهم",Table1[شرح])-5),"")</f>
        <v/>
      </c>
      <c r="K2492" s="10" t="str">
        <f>CHOOSE(MID(Table1[تاریخ],6,2),"فروردین","اردیبهشت","خرداد","تیر","مرداد","شهریور","مهر","آبان","آذر","دی","بهمن","اسفند")</f>
        <v>آبان</v>
      </c>
      <c r="L2492" s="10" t="str">
        <f>LEFT(Table1[[#All],[تاریخ]],4)</f>
        <v>1399</v>
      </c>
      <c r="M2492" s="13" t="str">
        <f>Table1[سال]&amp;"-"&amp;Table1[ماه]</f>
        <v>1399-آبان</v>
      </c>
      <c r="N2492" s="9"/>
    </row>
    <row r="2493" spans="1:14" ht="15.75" x14ac:dyDescent="0.25">
      <c r="A2493" s="17" t="str">
        <f>IF(AND(C2493&gt;='گزارش روزانه'!$F$2,C2493&lt;='گزارش روزانه'!$F$4,J2493='گزارش روزانه'!$D$6),MAX($A$1:A2492)+1,"")</f>
        <v/>
      </c>
      <c r="B2493" s="10">
        <v>2492</v>
      </c>
      <c r="C2493" s="10" t="s">
        <v>265</v>
      </c>
      <c r="D2493" s="10" t="s">
        <v>266</v>
      </c>
      <c r="E2493" s="11">
        <v>99191345</v>
      </c>
      <c r="F2493" s="11">
        <v>0</v>
      </c>
      <c r="G2493" s="11">
        <v>-99072097</v>
      </c>
      <c r="H24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93" s="10">
        <f>VALUE(IFERROR(MID(Table1[شرح],11,FIND("سهم",Table1[شرح])-11),0))</f>
        <v>2110</v>
      </c>
      <c r="J2493" s="10" t="str">
        <f>IFERROR(MID(Table1[شرح],FIND("سهم",Table1[شرح])+4,FIND("به نرخ",Table1[شرح])-FIND("سهم",Table1[شرح])-5),"")</f>
        <v>فرابورس ایران(فرابورس1)</v>
      </c>
      <c r="K2493" s="10" t="str">
        <f>CHOOSE(MID(Table1[تاریخ],6,2),"فروردین","اردیبهشت","خرداد","تیر","مرداد","شهریور","مهر","آبان","آذر","دی","بهمن","اسفند")</f>
        <v>آبان</v>
      </c>
      <c r="L2493" s="10" t="str">
        <f>LEFT(Table1[[#All],[تاریخ]],4)</f>
        <v>1399</v>
      </c>
      <c r="M2493" s="13" t="str">
        <f>Table1[سال]&amp;"-"&amp;Table1[ماه]</f>
        <v>1399-آبان</v>
      </c>
      <c r="N2493" s="9"/>
    </row>
    <row r="2494" spans="1:14" ht="15.75" x14ac:dyDescent="0.25">
      <c r="A2494" s="17" t="str">
        <f>IF(AND(C2494&gt;='گزارش روزانه'!$F$2,C2494&lt;='گزارش روزانه'!$F$4,J2494='گزارش روزانه'!$D$6),MAX($A$1:A2493)+1,"")</f>
        <v/>
      </c>
      <c r="B2494" s="10">
        <v>2493</v>
      </c>
      <c r="C2494" s="10" t="s">
        <v>263</v>
      </c>
      <c r="D2494" s="10" t="s">
        <v>264</v>
      </c>
      <c r="E2494" s="11">
        <v>0</v>
      </c>
      <c r="F2494" s="11">
        <v>100000000</v>
      </c>
      <c r="G2494" s="11">
        <v>927903</v>
      </c>
      <c r="H24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494" s="10">
        <f>VALUE(IFERROR(MID(Table1[شرح],11,FIND("سهم",Table1[شرح])-11),0))</f>
        <v>0</v>
      </c>
      <c r="J2494" s="10" t="str">
        <f>IFERROR(MID(Table1[شرح],FIND("سهم",Table1[شرح])+4,FIND("به نرخ",Table1[شرح])-FIND("سهم",Table1[شرح])-5),"")</f>
        <v/>
      </c>
      <c r="K2494" s="10" t="str">
        <f>CHOOSE(MID(Table1[تاریخ],6,2),"فروردین","اردیبهشت","خرداد","تیر","مرداد","شهریور","مهر","آبان","آذر","دی","بهمن","اسفند")</f>
        <v>آبان</v>
      </c>
      <c r="L2494" s="10" t="str">
        <f>LEFT(Table1[[#All],[تاریخ]],4)</f>
        <v>1399</v>
      </c>
      <c r="M2494" s="13" t="str">
        <f>Table1[سال]&amp;"-"&amp;Table1[ماه]</f>
        <v>1399-آبان</v>
      </c>
      <c r="N2494" s="9"/>
    </row>
    <row r="2495" spans="1:14" ht="15.75" x14ac:dyDescent="0.25">
      <c r="A2495" s="17" t="str">
        <f>IF(AND(C2495&gt;='گزارش روزانه'!$F$2,C2495&lt;='گزارش روزانه'!$F$4,J2495='گزارش روزانه'!$D$6),MAX($A$1:A2494)+1,"")</f>
        <v/>
      </c>
      <c r="B2495" s="10">
        <v>2494</v>
      </c>
      <c r="C2495" s="10" t="s">
        <v>253</v>
      </c>
      <c r="D2495" s="10" t="s">
        <v>254</v>
      </c>
      <c r="E2495" s="11">
        <v>31876853</v>
      </c>
      <c r="F2495" s="11">
        <v>0</v>
      </c>
      <c r="G2495" s="11">
        <v>-499806254</v>
      </c>
      <c r="H24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95" s="10">
        <f>VALUE(IFERROR(MID(Table1[شرح],11,FIND("سهم",Table1[شرح])-11),0))</f>
        <v>695</v>
      </c>
      <c r="J2495" s="10" t="str">
        <f>IFERROR(MID(Table1[شرح],FIND("سهم",Table1[شرح])+4,FIND("به نرخ",Table1[شرح])-FIND("سهم",Table1[شرح])-5),"")</f>
        <v>فرابورس ایران(فرابورس1)</v>
      </c>
      <c r="K2495" s="10" t="str">
        <f>CHOOSE(MID(Table1[تاریخ],6,2),"فروردین","اردیبهشت","خرداد","تیر","مرداد","شهریور","مهر","آبان","آذر","دی","بهمن","اسفند")</f>
        <v>آبان</v>
      </c>
      <c r="L2495" s="10" t="str">
        <f>LEFT(Table1[[#All],[تاریخ]],4)</f>
        <v>1399</v>
      </c>
      <c r="M2495" s="13" t="str">
        <f>Table1[سال]&amp;"-"&amp;Table1[ماه]</f>
        <v>1399-آبان</v>
      </c>
      <c r="N2495" s="9"/>
    </row>
    <row r="2496" spans="1:14" ht="15.75" x14ac:dyDescent="0.25">
      <c r="A2496" s="17" t="str">
        <f>IF(AND(C2496&gt;='گزارش روزانه'!$F$2,C2496&lt;='گزارش روزانه'!$F$4,J2496='گزارش روزانه'!$D$6),MAX($A$1:A2495)+1,"")</f>
        <v/>
      </c>
      <c r="B2496" s="10">
        <v>2495</v>
      </c>
      <c r="C2496" s="10" t="s">
        <v>253</v>
      </c>
      <c r="D2496" s="10" t="s">
        <v>255</v>
      </c>
      <c r="E2496" s="11">
        <v>312982634</v>
      </c>
      <c r="F2496" s="11">
        <v>0</v>
      </c>
      <c r="G2496" s="11">
        <v>-467929401</v>
      </c>
      <c r="H24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96" s="10">
        <f>VALUE(IFERROR(MID(Table1[شرح],11,FIND("سهم",Table1[شرح])-11),0))</f>
        <v>6930</v>
      </c>
      <c r="J2496" s="10" t="str">
        <f>IFERROR(MID(Table1[شرح],FIND("سهم",Table1[شرح])+4,FIND("به نرخ",Table1[شرح])-FIND("سهم",Table1[شرح])-5),"")</f>
        <v>فرابورس ایران(فرابورس1)</v>
      </c>
      <c r="K2496" s="10" t="str">
        <f>CHOOSE(MID(Table1[تاریخ],6,2),"فروردین","اردیبهشت","خرداد","تیر","مرداد","شهریور","مهر","آبان","آذر","دی","بهمن","اسفند")</f>
        <v>آبان</v>
      </c>
      <c r="L2496" s="10" t="str">
        <f>LEFT(Table1[[#All],[تاریخ]],4)</f>
        <v>1399</v>
      </c>
      <c r="M2496" s="13" t="str">
        <f>Table1[سال]&amp;"-"&amp;Table1[ماه]</f>
        <v>1399-آبان</v>
      </c>
      <c r="N2496" s="9"/>
    </row>
    <row r="2497" spans="1:14" ht="15.75" x14ac:dyDescent="0.25">
      <c r="A2497" s="17" t="str">
        <f>IF(AND(C2497&gt;='گزارش روزانه'!$F$2,C2497&lt;='گزارش روزانه'!$F$4,J2497='گزارش روزانه'!$D$6),MAX($A$1:A2496)+1,"")</f>
        <v/>
      </c>
      <c r="B2497" s="10">
        <v>2496</v>
      </c>
      <c r="C2497" s="10" t="s">
        <v>253</v>
      </c>
      <c r="D2497" s="10" t="s">
        <v>256</v>
      </c>
      <c r="E2497" s="11">
        <v>32510448</v>
      </c>
      <c r="F2497" s="11">
        <v>0</v>
      </c>
      <c r="G2497" s="11">
        <v>-154946767</v>
      </c>
      <c r="H24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97" s="10">
        <f>VALUE(IFERROR(MID(Table1[شرح],11,FIND("سهم",Table1[شرح])-11),0))</f>
        <v>720</v>
      </c>
      <c r="J2497" s="10" t="str">
        <f>IFERROR(MID(Table1[شرح],FIND("سهم",Table1[شرح])+4,FIND("به نرخ",Table1[شرح])-FIND("سهم",Table1[شرح])-5),"")</f>
        <v>فرابورس ایران(فرابورس1)</v>
      </c>
      <c r="K2497" s="10" t="str">
        <f>CHOOSE(MID(Table1[تاریخ],6,2),"فروردین","اردیبهشت","خرداد","تیر","مرداد","شهریور","مهر","آبان","آذر","دی","بهمن","اسفند")</f>
        <v>آبان</v>
      </c>
      <c r="L2497" s="10" t="str">
        <f>LEFT(Table1[[#All],[تاریخ]],4)</f>
        <v>1399</v>
      </c>
      <c r="M2497" s="13" t="str">
        <f>Table1[سال]&amp;"-"&amp;Table1[ماه]</f>
        <v>1399-آبان</v>
      </c>
      <c r="N2497" s="9"/>
    </row>
    <row r="2498" spans="1:14" ht="15.75" x14ac:dyDescent="0.25">
      <c r="A2498" s="17" t="str">
        <f>IF(AND(C2498&gt;='گزارش روزانه'!$F$2,C2498&lt;='گزارش روزانه'!$F$4,J2498='گزارش روزانه'!$D$6),MAX($A$1:A2497)+1,"")</f>
        <v/>
      </c>
      <c r="B2498" s="10">
        <v>2497</v>
      </c>
      <c r="C2498" s="10" t="s">
        <v>253</v>
      </c>
      <c r="D2498" s="10" t="s">
        <v>257</v>
      </c>
      <c r="E2498" s="11">
        <v>35663255</v>
      </c>
      <c r="F2498" s="11">
        <v>0</v>
      </c>
      <c r="G2498" s="11">
        <v>-122436319</v>
      </c>
      <c r="H24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98" s="10">
        <f>VALUE(IFERROR(MID(Table1[شرح],11,FIND("سهم",Table1[شرح])-11),0))</f>
        <v>790</v>
      </c>
      <c r="J2498" s="10" t="str">
        <f>IFERROR(MID(Table1[شرح],FIND("سهم",Table1[شرح])+4,FIND("به نرخ",Table1[شرح])-FIND("سهم",Table1[شرح])-5),"")</f>
        <v>فرابورس ایران(فرابورس1)</v>
      </c>
      <c r="K2498" s="10" t="str">
        <f>CHOOSE(MID(Table1[تاریخ],6,2),"فروردین","اردیبهشت","خرداد","تیر","مرداد","شهریور","مهر","آبان","آذر","دی","بهمن","اسفند")</f>
        <v>آبان</v>
      </c>
      <c r="L2498" s="10" t="str">
        <f>LEFT(Table1[[#All],[تاریخ]],4)</f>
        <v>1399</v>
      </c>
      <c r="M2498" s="13" t="str">
        <f>Table1[سال]&amp;"-"&amp;Table1[ماه]</f>
        <v>1399-آبان</v>
      </c>
      <c r="N2498" s="9"/>
    </row>
    <row r="2499" spans="1:14" ht="15.75" x14ac:dyDescent="0.25">
      <c r="A2499" s="17" t="str">
        <f>IF(AND(C2499&gt;='گزارش روزانه'!$F$2,C2499&lt;='گزارش روزانه'!$F$4,J2499='گزارش روزانه'!$D$6),MAX($A$1:A2498)+1,"")</f>
        <v/>
      </c>
      <c r="B2499" s="10">
        <v>2498</v>
      </c>
      <c r="C2499" s="10" t="s">
        <v>253</v>
      </c>
      <c r="D2499" s="10" t="s">
        <v>258</v>
      </c>
      <c r="E2499" s="11">
        <v>45554854</v>
      </c>
      <c r="F2499" s="11">
        <v>0</v>
      </c>
      <c r="G2499" s="11">
        <v>-86773064</v>
      </c>
      <c r="H24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499" s="10">
        <f>VALUE(IFERROR(MID(Table1[شرح],11,FIND("سهم",Table1[شرح])-11),0))</f>
        <v>1020</v>
      </c>
      <c r="J2499" s="10" t="str">
        <f>IFERROR(MID(Table1[شرح],FIND("سهم",Table1[شرح])+4,FIND("به نرخ",Table1[شرح])-FIND("سهم",Table1[شرح])-5),"")</f>
        <v>فرابورس ایران(فرابورس1)</v>
      </c>
      <c r="K2499" s="10" t="str">
        <f>CHOOSE(MID(Table1[تاریخ],6,2),"فروردین","اردیبهشت","خرداد","تیر","مرداد","شهریور","مهر","آبان","آذر","دی","بهمن","اسفند")</f>
        <v>آبان</v>
      </c>
      <c r="L2499" s="10" t="str">
        <f>LEFT(Table1[[#All],[تاریخ]],4)</f>
        <v>1399</v>
      </c>
      <c r="M2499" s="13" t="str">
        <f>Table1[سال]&amp;"-"&amp;Table1[ماه]</f>
        <v>1399-آبان</v>
      </c>
      <c r="N2499" s="9"/>
    </row>
    <row r="2500" spans="1:14" ht="15.75" x14ac:dyDescent="0.25">
      <c r="A2500" s="17" t="str">
        <f>IF(AND(C2500&gt;='گزارش روزانه'!$F$2,C2500&lt;='گزارش روزانه'!$F$4,J2500='گزارش روزانه'!$D$6),MAX($A$1:A2499)+1,"")</f>
        <v/>
      </c>
      <c r="B2500" s="10">
        <v>2499</v>
      </c>
      <c r="C2500" s="10" t="s">
        <v>253</v>
      </c>
      <c r="D2500" s="10" t="s">
        <v>259</v>
      </c>
      <c r="E2500" s="11">
        <v>5348433</v>
      </c>
      <c r="F2500" s="11">
        <v>0</v>
      </c>
      <c r="G2500" s="11">
        <v>-41218210</v>
      </c>
      <c r="H25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00" s="10">
        <f>VALUE(IFERROR(MID(Table1[شرح],11,FIND("سهم",Table1[شرح])-11),0))</f>
        <v>120</v>
      </c>
      <c r="J2500" s="10" t="str">
        <f>IFERROR(MID(Table1[شرح],FIND("سهم",Table1[شرح])+4,FIND("به نرخ",Table1[شرح])-FIND("سهم",Table1[شرح])-5),"")</f>
        <v>فرابورس ایران(فرابورس1)</v>
      </c>
      <c r="K2500" s="10" t="str">
        <f>CHOOSE(MID(Table1[تاریخ],6,2),"فروردین","اردیبهشت","خرداد","تیر","مرداد","شهریور","مهر","آبان","آذر","دی","بهمن","اسفند")</f>
        <v>آبان</v>
      </c>
      <c r="L2500" s="10" t="str">
        <f>LEFT(Table1[[#All],[تاریخ]],4)</f>
        <v>1399</v>
      </c>
      <c r="M2500" s="13" t="str">
        <f>Table1[سال]&amp;"-"&amp;Table1[ماه]</f>
        <v>1399-آبان</v>
      </c>
      <c r="N2500" s="9"/>
    </row>
    <row r="2501" spans="1:14" ht="15.75" x14ac:dyDescent="0.25">
      <c r="A2501" s="17" t="str">
        <f>IF(AND(C2501&gt;='گزارش روزانه'!$F$2,C2501&lt;='گزارش روزانه'!$F$4,J2501='گزارش روزانه'!$D$6),MAX($A$1:A2500)+1,"")</f>
        <v/>
      </c>
      <c r="B2501" s="10">
        <v>2500</v>
      </c>
      <c r="C2501" s="10" t="s">
        <v>253</v>
      </c>
      <c r="D2501" s="10" t="s">
        <v>260</v>
      </c>
      <c r="E2501" s="11">
        <v>109276294</v>
      </c>
      <c r="F2501" s="11">
        <v>0</v>
      </c>
      <c r="G2501" s="11">
        <v>-35869777</v>
      </c>
      <c r="H25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01" s="10">
        <f>VALUE(IFERROR(MID(Table1[شرح],11,FIND("سهم",Table1[شرح])-11),0))</f>
        <v>2478</v>
      </c>
      <c r="J2501" s="10" t="str">
        <f>IFERROR(MID(Table1[شرح],FIND("سهم",Table1[شرح])+4,FIND("به نرخ",Table1[شرح])-FIND("سهم",Table1[شرح])-5),"")</f>
        <v>فرابورس ایران(فرابورس1)</v>
      </c>
      <c r="K2501" s="10" t="str">
        <f>CHOOSE(MID(Table1[تاریخ],6,2),"فروردین","اردیبهشت","خرداد","تیر","مرداد","شهریور","مهر","آبان","آذر","دی","بهمن","اسفند")</f>
        <v>آبان</v>
      </c>
      <c r="L2501" s="10" t="str">
        <f>LEFT(Table1[[#All],[تاریخ]],4)</f>
        <v>1399</v>
      </c>
      <c r="M2501" s="13" t="str">
        <f>Table1[سال]&amp;"-"&amp;Table1[ماه]</f>
        <v>1399-آبان</v>
      </c>
      <c r="N2501" s="9"/>
    </row>
    <row r="2502" spans="1:14" ht="15.75" x14ac:dyDescent="0.25">
      <c r="A2502" s="17" t="str">
        <f>IF(AND(C2502&gt;='گزارش روزانه'!$F$2,C2502&lt;='گزارش روزانه'!$F$4,J2502='گزارش روزانه'!$D$6),MAX($A$1:A2501)+1,"")</f>
        <v/>
      </c>
      <c r="B2502" s="10">
        <v>2501</v>
      </c>
      <c r="C2502" s="10" t="s">
        <v>253</v>
      </c>
      <c r="D2502" s="10" t="s">
        <v>261</v>
      </c>
      <c r="E2502" s="11">
        <v>0</v>
      </c>
      <c r="F2502" s="11">
        <v>40703712</v>
      </c>
      <c r="G2502" s="11">
        <v>73406517</v>
      </c>
      <c r="H25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02" s="10">
        <f>VALUE(IFERROR(MID(Table1[شرح],11,FIND("سهم",Table1[شرح])-11),0))</f>
        <v>830</v>
      </c>
      <c r="J2502" s="10" t="str">
        <f>IFERROR(MID(Table1[شرح],FIND("سهم",Table1[شرح])+4,FIND("به نرخ",Table1[شرح])-FIND("سهم",Table1[شرح])-5),"")</f>
        <v>کلر پارس(کلر1)</v>
      </c>
      <c r="K2502" s="10" t="str">
        <f>CHOOSE(MID(Table1[تاریخ],6,2),"فروردین","اردیبهشت","خرداد","تیر","مرداد","شهریور","مهر","آبان","آذر","دی","بهمن","اسفند")</f>
        <v>آبان</v>
      </c>
      <c r="L2502" s="10" t="str">
        <f>LEFT(Table1[[#All],[تاریخ]],4)</f>
        <v>1399</v>
      </c>
      <c r="M2502" s="13" t="str">
        <f>Table1[سال]&amp;"-"&amp;Table1[ماه]</f>
        <v>1399-آبان</v>
      </c>
      <c r="N2502" s="9"/>
    </row>
    <row r="2503" spans="1:14" ht="15.75" x14ac:dyDescent="0.25">
      <c r="A2503" s="17" t="str">
        <f>IF(AND(C2503&gt;='گزارش روزانه'!$F$2,C2503&lt;='گزارش روزانه'!$F$4,J2503='گزارش روزانه'!$D$6),MAX($A$1:A2502)+1,"")</f>
        <v/>
      </c>
      <c r="B2503" s="10">
        <v>2502</v>
      </c>
      <c r="C2503" s="10" t="s">
        <v>253</v>
      </c>
      <c r="D2503" s="10" t="s">
        <v>262</v>
      </c>
      <c r="E2503" s="11">
        <v>0</v>
      </c>
      <c r="F2503" s="11">
        <v>31774902</v>
      </c>
      <c r="G2503" s="11">
        <v>32702805</v>
      </c>
      <c r="H25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03" s="10">
        <f>VALUE(IFERROR(MID(Table1[شرح],11,FIND("سهم",Table1[شرح])-11),0))</f>
        <v>1000</v>
      </c>
      <c r="J2503" s="10" t="str">
        <f>IFERROR(MID(Table1[شرح],FIND("سهم",Table1[شرح])+4,FIND("به نرخ",Table1[شرح])-FIND("سهم",Table1[شرح])-5),"")</f>
        <v>دارویی ره آورد تامین(درهآور1)</v>
      </c>
      <c r="K2503" s="10" t="str">
        <f>CHOOSE(MID(Table1[تاریخ],6,2),"فروردین","اردیبهشت","خرداد","تیر","مرداد","شهریور","مهر","آبان","آذر","دی","بهمن","اسفند")</f>
        <v>آبان</v>
      </c>
      <c r="L2503" s="10" t="str">
        <f>LEFT(Table1[[#All],[تاریخ]],4)</f>
        <v>1399</v>
      </c>
      <c r="M2503" s="13" t="str">
        <f>Table1[سال]&amp;"-"&amp;Table1[ماه]</f>
        <v>1399-آبان</v>
      </c>
      <c r="N2503" s="9"/>
    </row>
    <row r="2504" spans="1:14" ht="15.75" x14ac:dyDescent="0.25">
      <c r="A2504" s="17" t="str">
        <f>IF(AND(C2504&gt;='گزارش روزانه'!$F$2,C2504&lt;='گزارش روزانه'!$F$4,J2504='گزارش روزانه'!$D$6),MAX($A$1:A2503)+1,"")</f>
        <v/>
      </c>
      <c r="B2504" s="10">
        <v>2503</v>
      </c>
      <c r="C2504" s="10" t="s">
        <v>251</v>
      </c>
      <c r="D2504" s="10" t="s">
        <v>252</v>
      </c>
      <c r="E2504" s="11">
        <v>0</v>
      </c>
      <c r="F2504" s="11">
        <v>500000000</v>
      </c>
      <c r="G2504" s="11">
        <v>193746</v>
      </c>
      <c r="H25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04" s="10">
        <f>VALUE(IFERROR(MID(Table1[شرح],11,FIND("سهم",Table1[شرح])-11),0))</f>
        <v>0</v>
      </c>
      <c r="J2504" s="10" t="str">
        <f>IFERROR(MID(Table1[شرح],FIND("سهم",Table1[شرح])+4,FIND("به نرخ",Table1[شرح])-FIND("سهم",Table1[شرح])-5),"")</f>
        <v/>
      </c>
      <c r="K2504" s="10" t="str">
        <f>CHOOSE(MID(Table1[تاریخ],6,2),"فروردین","اردیبهشت","خرداد","تیر","مرداد","شهریور","مهر","آبان","آذر","دی","بهمن","اسفند")</f>
        <v>آبان</v>
      </c>
      <c r="L2504" s="10" t="str">
        <f>LEFT(Table1[[#All],[تاریخ]],4)</f>
        <v>1399</v>
      </c>
      <c r="M2504" s="13" t="str">
        <f>Table1[سال]&amp;"-"&amp;Table1[ماه]</f>
        <v>1399-آبان</v>
      </c>
      <c r="N2504" s="9"/>
    </row>
    <row r="2505" spans="1:14" ht="15.75" x14ac:dyDescent="0.25">
      <c r="A2505" s="17" t="str">
        <f>IF(AND(C2505&gt;='گزارش روزانه'!$F$2,C2505&lt;='گزارش روزانه'!$F$4,J2505='گزارش روزانه'!$D$6),MAX($A$1:A2504)+1,"")</f>
        <v/>
      </c>
      <c r="B2505" s="10">
        <v>2504</v>
      </c>
      <c r="C2505" s="10" t="s">
        <v>249</v>
      </c>
      <c r="D2505" s="10" t="s">
        <v>250</v>
      </c>
      <c r="E2505" s="11">
        <v>0</v>
      </c>
      <c r="F2505" s="11">
        <v>11915</v>
      </c>
      <c r="G2505" s="11">
        <v>205661</v>
      </c>
      <c r="H25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05" s="10">
        <f>VALUE(IFERROR(MID(Table1[شرح],11,FIND("سهم",Table1[شرح])-11),0))</f>
        <v>0</v>
      </c>
      <c r="J2505" s="10" t="str">
        <f>IFERROR(MID(Table1[شرح],FIND("سهم",Table1[شرح])+4,FIND("به نرخ",Table1[شرح])-FIND("سهم",Table1[شرح])-5),"")</f>
        <v/>
      </c>
      <c r="K2505" s="10" t="str">
        <f>CHOOSE(MID(Table1[تاریخ],6,2),"فروردین","اردیبهشت","خرداد","تیر","مرداد","شهریور","مهر","آبان","آذر","دی","بهمن","اسفند")</f>
        <v>آبان</v>
      </c>
      <c r="L2505" s="10" t="str">
        <f>LEFT(Table1[[#All],[تاریخ]],4)</f>
        <v>1399</v>
      </c>
      <c r="M2505" s="13" t="str">
        <f>Table1[سال]&amp;"-"&amp;Table1[ماه]</f>
        <v>1399-آبان</v>
      </c>
      <c r="N2505" s="9"/>
    </row>
    <row r="2506" spans="1:14" ht="15.75" x14ac:dyDescent="0.25">
      <c r="A2506" s="17" t="str">
        <f>IF(AND(C2506&gt;='گزارش روزانه'!$F$2,C2506&lt;='گزارش روزانه'!$F$4,J2506='گزارش روزانه'!$D$6),MAX($A$1:A2505)+1,"")</f>
        <v/>
      </c>
      <c r="B2506" s="10">
        <v>2505</v>
      </c>
      <c r="C2506" s="10" t="s">
        <v>247</v>
      </c>
      <c r="D2506" s="10" t="s">
        <v>248</v>
      </c>
      <c r="E2506" s="11">
        <v>0</v>
      </c>
      <c r="F2506" s="11">
        <v>305294</v>
      </c>
      <c r="G2506" s="11">
        <v>510955</v>
      </c>
      <c r="H25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06" s="10">
        <f>VALUE(IFERROR(MID(Table1[شرح],11,FIND("سهم",Table1[شرح])-11),0))</f>
        <v>0</v>
      </c>
      <c r="J2506" s="10" t="str">
        <f>IFERROR(MID(Table1[شرح],FIND("سهم",Table1[شرح])+4,FIND("به نرخ",Table1[شرح])-FIND("سهم",Table1[شرح])-5),"")</f>
        <v/>
      </c>
      <c r="K2506" s="10" t="str">
        <f>CHOOSE(MID(Table1[تاریخ],6,2),"فروردین","اردیبهشت","خرداد","تیر","مرداد","شهریور","مهر","آبان","آذر","دی","بهمن","اسفند")</f>
        <v>آذر</v>
      </c>
      <c r="L2506" s="10" t="str">
        <f>LEFT(Table1[[#All],[تاریخ]],4)</f>
        <v>1399</v>
      </c>
      <c r="M2506" s="13" t="str">
        <f>Table1[سال]&amp;"-"&amp;Table1[ماه]</f>
        <v>1399-آذر</v>
      </c>
      <c r="N2506" s="9"/>
    </row>
    <row r="2507" spans="1:14" ht="15.75" x14ac:dyDescent="0.25">
      <c r="A2507" s="17" t="str">
        <f>IF(AND(C2507&gt;='گزارش روزانه'!$F$2,C2507&lt;='گزارش روزانه'!$F$4,J2507='گزارش روزانه'!$D$6),MAX($A$1:A2506)+1,"")</f>
        <v/>
      </c>
      <c r="B2507" s="10">
        <v>2506</v>
      </c>
      <c r="C2507" s="10" t="s">
        <v>244</v>
      </c>
      <c r="D2507" s="10" t="s">
        <v>245</v>
      </c>
      <c r="E2507" s="11">
        <v>68074349</v>
      </c>
      <c r="F2507" s="11">
        <v>0</v>
      </c>
      <c r="G2507" s="11">
        <v>1110552</v>
      </c>
      <c r="H25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07" s="10">
        <f>VALUE(IFERROR(MID(Table1[شرح],11,FIND("سهم",Table1[شرح])-11),0))</f>
        <v>1240</v>
      </c>
      <c r="J2507" s="10" t="str">
        <f>IFERROR(MID(Table1[شرح],FIND("سهم",Table1[شرح])+4,FIND("به نرخ",Table1[شرح])-FIND("سهم",Table1[شرح])-5),"")</f>
        <v>فرابورس ایران(فرابورس1)</v>
      </c>
      <c r="K2507" s="10" t="str">
        <f>CHOOSE(MID(Table1[تاریخ],6,2),"فروردین","اردیبهشت","خرداد","تیر","مرداد","شهریور","مهر","آبان","آذر","دی","بهمن","اسفند")</f>
        <v>آذر</v>
      </c>
      <c r="L2507" s="10" t="str">
        <f>LEFT(Table1[[#All],[تاریخ]],4)</f>
        <v>1399</v>
      </c>
      <c r="M2507" s="13" t="str">
        <f>Table1[سال]&amp;"-"&amp;Table1[ماه]</f>
        <v>1399-آذر</v>
      </c>
      <c r="N2507" s="9"/>
    </row>
    <row r="2508" spans="1:14" ht="15.75" x14ac:dyDescent="0.25">
      <c r="A2508" s="17" t="str">
        <f>IF(AND(C2508&gt;='گزارش روزانه'!$F$2,C2508&lt;='گزارش روزانه'!$F$4,J2508='گزارش روزانه'!$D$6),MAX($A$1:A2507)+1,"")</f>
        <v/>
      </c>
      <c r="B2508" s="10">
        <v>2507</v>
      </c>
      <c r="C2508" s="10" t="s">
        <v>244</v>
      </c>
      <c r="D2508" s="10" t="s">
        <v>246</v>
      </c>
      <c r="E2508" s="11">
        <v>0</v>
      </c>
      <c r="F2508" s="11">
        <v>68673946</v>
      </c>
      <c r="G2508" s="11">
        <v>69184901</v>
      </c>
      <c r="H25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08" s="10">
        <f>VALUE(IFERROR(MID(Table1[شرح],11,FIND("سهم",Table1[شرح])-11),0))</f>
        <v>274</v>
      </c>
      <c r="J2508" s="10" t="str">
        <f>IFERROR(MID(Table1[شرح],FIND("سهم",Table1[شرح])+4,FIND("به نرخ",Table1[شرح])-FIND("سهم",Table1[شرح])-5),"")</f>
        <v>سایراشخاص بورس انرژی(انرژی31)</v>
      </c>
      <c r="K2508" s="10" t="str">
        <f>CHOOSE(MID(Table1[تاریخ],6,2),"فروردین","اردیبهشت","خرداد","تیر","مرداد","شهریور","مهر","آبان","آذر","دی","بهمن","اسفند")</f>
        <v>آذر</v>
      </c>
      <c r="L2508" s="10" t="str">
        <f>LEFT(Table1[[#All],[تاریخ]],4)</f>
        <v>1399</v>
      </c>
      <c r="M2508" s="13" t="str">
        <f>Table1[سال]&amp;"-"&amp;Table1[ماه]</f>
        <v>1399-آذر</v>
      </c>
      <c r="N2508" s="9"/>
    </row>
    <row r="2509" spans="1:14" ht="15.75" x14ac:dyDescent="0.25">
      <c r="A2509" s="17" t="str">
        <f>IF(AND(C2509&gt;='گزارش روزانه'!$F$2,C2509&lt;='گزارش روزانه'!$F$4,J2509='گزارش روزانه'!$D$6),MAX($A$1:A2508)+1,"")</f>
        <v/>
      </c>
      <c r="B2509" s="10">
        <v>2508</v>
      </c>
      <c r="C2509" s="10" t="s">
        <v>242</v>
      </c>
      <c r="D2509" s="10" t="s">
        <v>243</v>
      </c>
      <c r="E2509" s="11">
        <v>175634</v>
      </c>
      <c r="F2509" s="11">
        <v>0</v>
      </c>
      <c r="G2509" s="11">
        <v>934918</v>
      </c>
      <c r="H25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09" s="10">
        <f>VALUE(IFERROR(MID(Table1[شرح],11,FIND("سهم",Table1[شرح])-11),0))</f>
        <v>7</v>
      </c>
      <c r="J2509" s="10" t="str">
        <f>IFERROR(MID(Table1[شرح],FIND("سهم",Table1[شرح])+4,FIND("به نرخ",Table1[شرح])-FIND("سهم",Table1[شرح])-5),"")</f>
        <v>صنایع چوب خزر کاسپین(چخزر1)</v>
      </c>
      <c r="K2509" s="10" t="str">
        <f>CHOOSE(MID(Table1[تاریخ],6,2),"فروردین","اردیبهشت","خرداد","تیر","مرداد","شهریور","مهر","آبان","آذر","دی","بهمن","اسفند")</f>
        <v>آذر</v>
      </c>
      <c r="L2509" s="10" t="str">
        <f>LEFT(Table1[[#All],[تاریخ]],4)</f>
        <v>1399</v>
      </c>
      <c r="M2509" s="13" t="str">
        <f>Table1[سال]&amp;"-"&amp;Table1[ماه]</f>
        <v>1399-آذر</v>
      </c>
      <c r="N2509" s="9"/>
    </row>
    <row r="2510" spans="1:14" ht="15.75" x14ac:dyDescent="0.25">
      <c r="A2510" s="17" t="str">
        <f>IF(AND(C2510&gt;='گزارش روزانه'!$F$2,C2510&lt;='گزارش روزانه'!$F$4,J2510='گزارش روزانه'!$D$6),MAX($A$1:A2509)+1,"")</f>
        <v/>
      </c>
      <c r="B2510" s="10">
        <v>2509</v>
      </c>
      <c r="C2510" s="10" t="s">
        <v>238</v>
      </c>
      <c r="D2510" s="10" t="s">
        <v>239</v>
      </c>
      <c r="E2510" s="11">
        <v>3201949</v>
      </c>
      <c r="F2510" s="11">
        <v>0</v>
      </c>
      <c r="G2510" s="11">
        <v>7156834</v>
      </c>
      <c r="H25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10" s="10">
        <f>VALUE(IFERROR(MID(Table1[شرح],11,FIND("سهم",Table1[شرح])-11),0))</f>
        <v>77</v>
      </c>
      <c r="J2510" s="10" t="str">
        <f>IFERROR(MID(Table1[شرح],FIND("سهم",Table1[شرح])+4,FIND("به نرخ",Table1[شرح])-FIND("سهم",Table1[شرح])-5),"")</f>
        <v>پتروشیمی بوعلی سینا(بوعلی1)</v>
      </c>
      <c r="K2510" s="10" t="str">
        <f>CHOOSE(MID(Table1[تاریخ],6,2),"فروردین","اردیبهشت","خرداد","تیر","مرداد","شهریور","مهر","آبان","آذر","دی","بهمن","اسفند")</f>
        <v>آذر</v>
      </c>
      <c r="L2510" s="10" t="str">
        <f>LEFT(Table1[[#All],[تاریخ]],4)</f>
        <v>1399</v>
      </c>
      <c r="M2510" s="13" t="str">
        <f>Table1[سال]&amp;"-"&amp;Table1[ماه]</f>
        <v>1399-آذر</v>
      </c>
      <c r="N2510" s="9"/>
    </row>
    <row r="2511" spans="1:14" ht="15.75" x14ac:dyDescent="0.25">
      <c r="A2511" s="17" t="str">
        <f>IF(AND(C2511&gt;='گزارش روزانه'!$F$2,C2511&lt;='گزارش روزانه'!$F$4,J2511='گزارش روزانه'!$D$6),MAX($A$1:A2510)+1,"")</f>
        <v/>
      </c>
      <c r="B2511" s="10">
        <v>2510</v>
      </c>
      <c r="C2511" s="10" t="s">
        <v>238</v>
      </c>
      <c r="D2511" s="10" t="s">
        <v>240</v>
      </c>
      <c r="E2511" s="11">
        <v>814045</v>
      </c>
      <c r="F2511" s="11">
        <v>0</v>
      </c>
      <c r="G2511" s="11">
        <v>10358783</v>
      </c>
      <c r="H25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11" s="10">
        <f>VALUE(IFERROR(MID(Table1[شرح],11,FIND("سهم",Table1[شرح])-11),0))</f>
        <v>56</v>
      </c>
      <c r="J2511" s="10" t="str">
        <f>IFERROR(MID(Table1[شرح],FIND("سهم",Table1[شرح])+4,FIND("به نرخ",Table1[شرح])-FIND("سهم",Table1[شرح])-5),"")</f>
        <v>مدیریت سرمایه گذاری کوثربهمن(وکبهمن1)</v>
      </c>
      <c r="K2511" s="10" t="str">
        <f>CHOOSE(MID(Table1[تاریخ],6,2),"فروردین","اردیبهشت","خرداد","تیر","مرداد","شهریور","مهر","آبان","آذر","دی","بهمن","اسفند")</f>
        <v>آذر</v>
      </c>
      <c r="L2511" s="10" t="str">
        <f>LEFT(Table1[[#All],[تاریخ]],4)</f>
        <v>1399</v>
      </c>
      <c r="M2511" s="13" t="str">
        <f>Table1[سال]&amp;"-"&amp;Table1[ماه]</f>
        <v>1399-آذر</v>
      </c>
      <c r="N2511" s="9"/>
    </row>
    <row r="2512" spans="1:14" ht="15.75" x14ac:dyDescent="0.25">
      <c r="A2512" s="17" t="str">
        <f>IF(AND(C2512&gt;='گزارش روزانه'!$F$2,C2512&lt;='گزارش روزانه'!$F$4,J2512='گزارش روزانه'!$D$6),MAX($A$1:A2511)+1,"")</f>
        <v/>
      </c>
      <c r="B2512" s="10">
        <v>2511</v>
      </c>
      <c r="C2512" s="10" t="s">
        <v>238</v>
      </c>
      <c r="D2512" s="10" t="s">
        <v>241</v>
      </c>
      <c r="E2512" s="11">
        <v>0</v>
      </c>
      <c r="F2512" s="11">
        <v>10237910</v>
      </c>
      <c r="G2512" s="11">
        <v>11172828</v>
      </c>
      <c r="H25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12" s="10">
        <f>VALUE(IFERROR(MID(Table1[شرح],11,FIND("سهم",Table1[شرح])-11),0))</f>
        <v>57</v>
      </c>
      <c r="J2512" s="10" t="str">
        <f>IFERROR(MID(Table1[شرح],FIND("سهم",Table1[شرح])+4,FIND("به نرخ",Table1[شرح])-FIND("سهم",Table1[شرح])-5),"")</f>
        <v>پلیمر آریا ساسول(آریا1)</v>
      </c>
      <c r="K2512" s="10" t="str">
        <f>CHOOSE(MID(Table1[تاریخ],6,2),"فروردین","اردیبهشت","خرداد","تیر","مرداد","شهریور","مهر","آبان","آذر","دی","بهمن","اسفند")</f>
        <v>آذر</v>
      </c>
      <c r="L2512" s="10" t="str">
        <f>LEFT(Table1[[#All],[تاریخ]],4)</f>
        <v>1399</v>
      </c>
      <c r="M2512" s="13" t="str">
        <f>Table1[سال]&amp;"-"&amp;Table1[ماه]</f>
        <v>1399-آذر</v>
      </c>
      <c r="N2512" s="9"/>
    </row>
    <row r="2513" spans="1:14" ht="15.75" x14ac:dyDescent="0.25">
      <c r="A2513" s="17" t="str">
        <f>IF(AND(C2513&gt;='گزارش روزانه'!$F$2,C2513&lt;='گزارش روزانه'!$F$4,J2513='گزارش روزانه'!$D$6),MAX($A$1:A2512)+1,"")</f>
        <v/>
      </c>
      <c r="B2513" s="10">
        <v>2512</v>
      </c>
      <c r="C2513" s="10" t="s">
        <v>236</v>
      </c>
      <c r="D2513" s="10" t="s">
        <v>237</v>
      </c>
      <c r="E2513" s="11">
        <v>0</v>
      </c>
      <c r="F2513" s="11">
        <v>28673</v>
      </c>
      <c r="G2513" s="11">
        <v>7185507</v>
      </c>
      <c r="H25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13" s="10">
        <f>VALUE(IFERROR(MID(Table1[شرح],11,FIND("سهم",Table1[شرح])-11),0))</f>
        <v>0</v>
      </c>
      <c r="J2513" s="10" t="str">
        <f>IFERROR(MID(Table1[شرح],FIND("سهم",Table1[شرح])+4,FIND("به نرخ",Table1[شرح])-FIND("سهم",Table1[شرح])-5),"")</f>
        <v/>
      </c>
      <c r="K2513" s="10" t="str">
        <f>CHOOSE(MID(Table1[تاریخ],6,2),"فروردین","اردیبهشت","خرداد","تیر","مرداد","شهریور","مهر","آبان","آذر","دی","بهمن","اسفند")</f>
        <v>آذر</v>
      </c>
      <c r="L2513" s="10" t="str">
        <f>LEFT(Table1[[#All],[تاریخ]],4)</f>
        <v>1399</v>
      </c>
      <c r="M2513" s="13" t="str">
        <f>Table1[سال]&amp;"-"&amp;Table1[ماه]</f>
        <v>1399-آذر</v>
      </c>
      <c r="N2513" s="9"/>
    </row>
    <row r="2514" spans="1:14" ht="15.75" x14ac:dyDescent="0.25">
      <c r="A2514" s="17" t="str">
        <f>IF(AND(C2514&gt;='گزارش روزانه'!$F$2,C2514&lt;='گزارش روزانه'!$F$4,J2514='گزارش روزانه'!$D$6),MAX($A$1:A2513)+1,"")</f>
        <v/>
      </c>
      <c r="B2514" s="10">
        <v>2513</v>
      </c>
      <c r="C2514" s="10" t="s">
        <v>234</v>
      </c>
      <c r="D2514" s="10" t="s">
        <v>235</v>
      </c>
      <c r="E2514" s="11">
        <v>7166501</v>
      </c>
      <c r="F2514" s="11">
        <v>0</v>
      </c>
      <c r="G2514" s="11">
        <v>19006</v>
      </c>
      <c r="H25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14" s="10">
        <f>VALUE(IFERROR(MID(Table1[شرح],11,FIND("سهم",Table1[شرح])-11),0))</f>
        <v>600</v>
      </c>
      <c r="J2514" s="10" t="str">
        <f>IFERROR(MID(Table1[شرح],FIND("سهم",Table1[شرح])+4,FIND("به نرخ",Table1[شرح])-FIND("سهم",Table1[شرح])-5),"")</f>
        <v>پالایش نفت اصفهان(شپنا1)</v>
      </c>
      <c r="K2514" s="10" t="str">
        <f>CHOOSE(MID(Table1[تاریخ],6,2),"فروردین","اردیبهشت","خرداد","تیر","مرداد","شهریور","مهر","آبان","آذر","دی","بهمن","اسفند")</f>
        <v>دی</v>
      </c>
      <c r="L2514" s="10" t="str">
        <f>LEFT(Table1[[#All],[تاریخ]],4)</f>
        <v>1399</v>
      </c>
      <c r="M2514" s="13" t="str">
        <f>Table1[سال]&amp;"-"&amp;Table1[ماه]</f>
        <v>1399-دی</v>
      </c>
      <c r="N2514" s="9"/>
    </row>
    <row r="2515" spans="1:14" ht="15.75" x14ac:dyDescent="0.25">
      <c r="A2515" s="17" t="str">
        <f>IF(AND(C2515&gt;='گزارش روزانه'!$F$2,C2515&lt;='گزارش روزانه'!$F$4,J2515='گزارش روزانه'!$D$6),MAX($A$1:A2514)+1,"")</f>
        <v/>
      </c>
      <c r="B2515" s="10">
        <v>2514</v>
      </c>
      <c r="C2515" s="10" t="s">
        <v>232</v>
      </c>
      <c r="D2515" s="10" t="s">
        <v>233</v>
      </c>
      <c r="E2515" s="11">
        <v>0</v>
      </c>
      <c r="F2515" s="11">
        <v>50627</v>
      </c>
      <c r="G2515" s="11">
        <v>69633</v>
      </c>
      <c r="H25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15" s="10">
        <f>VALUE(IFERROR(MID(Table1[شرح],11,FIND("سهم",Table1[شرح])-11),0))</f>
        <v>0</v>
      </c>
      <c r="J2515" s="10" t="str">
        <f>IFERROR(MID(Table1[شرح],FIND("سهم",Table1[شرح])+4,FIND("به نرخ",Table1[شرح])-FIND("سهم",Table1[شرح])-5),"")</f>
        <v/>
      </c>
      <c r="K2515" s="10" t="str">
        <f>CHOOSE(MID(Table1[تاریخ],6,2),"فروردین","اردیبهشت","خرداد","تیر","مرداد","شهریور","مهر","آبان","آذر","دی","بهمن","اسفند")</f>
        <v>دی</v>
      </c>
      <c r="L2515" s="10" t="str">
        <f>LEFT(Table1[[#All],[تاریخ]],4)</f>
        <v>1399</v>
      </c>
      <c r="M2515" s="13" t="str">
        <f>Table1[سال]&amp;"-"&amp;Table1[ماه]</f>
        <v>1399-دی</v>
      </c>
      <c r="N2515" s="9"/>
    </row>
    <row r="2516" spans="1:14" ht="15.75" x14ac:dyDescent="0.25">
      <c r="A2516" s="17" t="str">
        <f>IF(AND(C2516&gt;='گزارش روزانه'!$F$2,C2516&lt;='گزارش روزانه'!$F$4,J2516='گزارش روزانه'!$D$6),MAX($A$1:A2515)+1,"")</f>
        <v/>
      </c>
      <c r="B2516" s="10">
        <v>2515</v>
      </c>
      <c r="C2516" s="10" t="s">
        <v>230</v>
      </c>
      <c r="D2516" s="10" t="s">
        <v>231</v>
      </c>
      <c r="E2516" s="11">
        <v>0</v>
      </c>
      <c r="F2516" s="11">
        <v>470</v>
      </c>
      <c r="G2516" s="11">
        <v>70103</v>
      </c>
      <c r="H25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16" s="10">
        <f>VALUE(IFERROR(MID(Table1[شرح],11,FIND("سهم",Table1[شرح])-11),0))</f>
        <v>0</v>
      </c>
      <c r="J2516" s="10" t="str">
        <f>IFERROR(MID(Table1[شرح],FIND("سهم",Table1[شرح])+4,FIND("به نرخ",Table1[شرح])-FIND("سهم",Table1[شرح])-5),"")</f>
        <v/>
      </c>
      <c r="K2516" s="10" t="str">
        <f>CHOOSE(MID(Table1[تاریخ],6,2),"فروردین","اردیبهشت","خرداد","تیر","مرداد","شهریور","مهر","آبان","آذر","دی","بهمن","اسفند")</f>
        <v>بهمن</v>
      </c>
      <c r="L2516" s="10" t="str">
        <f>LEFT(Table1[[#All],[تاریخ]],4)</f>
        <v>1399</v>
      </c>
      <c r="M2516" s="13" t="str">
        <f>Table1[سال]&amp;"-"&amp;Table1[ماه]</f>
        <v>1399-بهمن</v>
      </c>
      <c r="N2516" s="9"/>
    </row>
    <row r="2517" spans="1:14" ht="15.75" x14ac:dyDescent="0.25">
      <c r="A2517" s="17" t="str">
        <f>IF(AND(C2517&gt;='گزارش روزانه'!$F$2,C2517&lt;='گزارش روزانه'!$F$4,J2517='گزارش روزانه'!$D$6),MAX($A$1:A2516)+1,"")</f>
        <v/>
      </c>
      <c r="B2517" s="10">
        <v>2516</v>
      </c>
      <c r="C2517" s="10" t="s">
        <v>228</v>
      </c>
      <c r="D2517" s="10" t="s">
        <v>229</v>
      </c>
      <c r="E2517" s="11">
        <v>0</v>
      </c>
      <c r="F2517" s="11">
        <v>519</v>
      </c>
      <c r="G2517" s="11">
        <v>70622</v>
      </c>
      <c r="H25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17" s="10">
        <f>VALUE(IFERROR(MID(Table1[شرح],11,FIND("سهم",Table1[شرح])-11),0))</f>
        <v>0</v>
      </c>
      <c r="J2517" s="10" t="str">
        <f>IFERROR(MID(Table1[شرح],FIND("سهم",Table1[شرح])+4,FIND("به نرخ",Table1[شرح])-FIND("سهم",Table1[شرح])-5),"")</f>
        <v/>
      </c>
      <c r="K2517" s="10" t="str">
        <f>CHOOSE(MID(Table1[تاریخ],6,2),"فروردین","اردیبهشت","خرداد","تیر","مرداد","شهریور","مهر","آبان","آذر","دی","بهمن","اسفند")</f>
        <v>اسفند</v>
      </c>
      <c r="L2517" s="10" t="str">
        <f>LEFT(Table1[[#All],[تاریخ]],4)</f>
        <v>1399</v>
      </c>
      <c r="M2517" s="13" t="str">
        <f>Table1[سال]&amp;"-"&amp;Table1[ماه]</f>
        <v>1399-اسفند</v>
      </c>
      <c r="N2517" s="9"/>
    </row>
    <row r="2518" spans="1:14" ht="15.75" x14ac:dyDescent="0.25">
      <c r="A2518" s="17" t="str">
        <f>IF(AND(C2518&gt;='گزارش روزانه'!$F$2,C2518&lt;='گزارش روزانه'!$F$4,J2518='گزارش روزانه'!$D$6),MAX($A$1:A2517)+1,"")</f>
        <v/>
      </c>
      <c r="B2518" s="10">
        <v>2517</v>
      </c>
      <c r="C2518" s="10" t="s">
        <v>226</v>
      </c>
      <c r="D2518" s="10" t="s">
        <v>227</v>
      </c>
      <c r="E2518" s="11">
        <v>0</v>
      </c>
      <c r="F2518" s="11">
        <v>527</v>
      </c>
      <c r="G2518" s="11">
        <v>71149</v>
      </c>
      <c r="H25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18" s="10">
        <f>VALUE(IFERROR(MID(Table1[شرح],11,FIND("سهم",Table1[شرح])-11),0))</f>
        <v>0</v>
      </c>
      <c r="J2518" s="10" t="str">
        <f>IFERROR(MID(Table1[شرح],FIND("سهم",Table1[شرح])+4,FIND("به نرخ",Table1[شرح])-FIND("سهم",Table1[شرح])-5),"")</f>
        <v/>
      </c>
      <c r="K2518" s="10" t="str">
        <f>CHOOSE(MID(Table1[تاریخ],6,2),"فروردین","اردیبهشت","خرداد","تیر","مرداد","شهریور","مهر","آبان","آذر","دی","بهمن","اسفند")</f>
        <v>فروردین</v>
      </c>
      <c r="L2518" s="10" t="str">
        <f>LEFT(Table1[[#All],[تاریخ]],4)</f>
        <v>1400</v>
      </c>
      <c r="M2518" s="13" t="str">
        <f>Table1[سال]&amp;"-"&amp;Table1[ماه]</f>
        <v>1400-فروردین</v>
      </c>
      <c r="N2518" s="9"/>
    </row>
    <row r="2519" spans="1:14" ht="15.75" x14ac:dyDescent="0.25">
      <c r="A2519" s="17" t="str">
        <f>IF(AND(C2519&gt;='گزارش روزانه'!$F$2,C2519&lt;='گزارش روزانه'!$F$4,J2519='گزارش روزانه'!$D$6),MAX($A$1:A2518)+1,"")</f>
        <v/>
      </c>
      <c r="B2519" s="10">
        <v>2518</v>
      </c>
      <c r="C2519" s="10" t="s">
        <v>224</v>
      </c>
      <c r="D2519" s="10" t="s">
        <v>225</v>
      </c>
      <c r="E2519" s="11">
        <v>0</v>
      </c>
      <c r="F2519" s="11">
        <v>545</v>
      </c>
      <c r="G2519" s="11">
        <v>71694</v>
      </c>
      <c r="H25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19" s="10">
        <f>VALUE(IFERROR(MID(Table1[شرح],11,FIND("سهم",Table1[شرح])-11),0))</f>
        <v>0</v>
      </c>
      <c r="J2519" s="10" t="str">
        <f>IFERROR(MID(Table1[شرح],FIND("سهم",Table1[شرح])+4,FIND("به نرخ",Table1[شرح])-FIND("سهم",Table1[شرح])-5),"")</f>
        <v/>
      </c>
      <c r="K2519" s="10" t="str">
        <f>CHOOSE(MID(Table1[تاریخ],6,2),"فروردین","اردیبهشت","خرداد","تیر","مرداد","شهریور","مهر","آبان","آذر","دی","بهمن","اسفند")</f>
        <v>اردیبهشت</v>
      </c>
      <c r="L2519" s="10" t="str">
        <f>LEFT(Table1[[#All],[تاریخ]],4)</f>
        <v>1400</v>
      </c>
      <c r="M2519" s="13" t="str">
        <f>Table1[سال]&amp;"-"&amp;Table1[ماه]</f>
        <v>1400-اردیبهشت</v>
      </c>
      <c r="N2519" s="9"/>
    </row>
    <row r="2520" spans="1:14" ht="15.75" x14ac:dyDescent="0.25">
      <c r="A2520" s="17" t="str">
        <f>IF(AND(C2520&gt;='گزارش روزانه'!$F$2,C2520&lt;='گزارش روزانه'!$F$4,J2520='گزارش روزانه'!$D$6),MAX($A$1:A2519)+1,"")</f>
        <v/>
      </c>
      <c r="B2520" s="10">
        <v>2519</v>
      </c>
      <c r="C2520" s="10" t="s">
        <v>222</v>
      </c>
      <c r="D2520" s="10" t="s">
        <v>223</v>
      </c>
      <c r="E2520" s="11">
        <v>0</v>
      </c>
      <c r="F2520" s="11">
        <v>555</v>
      </c>
      <c r="G2520" s="11">
        <v>72249</v>
      </c>
      <c r="H25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20" s="10">
        <f>VALUE(IFERROR(MID(Table1[شرح],11,FIND("سهم",Table1[شرح])-11),0))</f>
        <v>0</v>
      </c>
      <c r="J2520" s="10" t="str">
        <f>IFERROR(MID(Table1[شرح],FIND("سهم",Table1[شرح])+4,FIND("به نرخ",Table1[شرح])-FIND("سهم",Table1[شرح])-5),"")</f>
        <v/>
      </c>
      <c r="K2520" s="10" t="str">
        <f>CHOOSE(MID(Table1[تاریخ],6,2),"فروردین","اردیبهشت","خرداد","تیر","مرداد","شهریور","مهر","آبان","آذر","دی","بهمن","اسفند")</f>
        <v>خرداد</v>
      </c>
      <c r="L2520" s="10" t="str">
        <f>LEFT(Table1[[#All],[تاریخ]],4)</f>
        <v>1400</v>
      </c>
      <c r="M2520" s="13" t="str">
        <f>Table1[سال]&amp;"-"&amp;Table1[ماه]</f>
        <v>1400-خرداد</v>
      </c>
      <c r="N2520" s="9"/>
    </row>
    <row r="2521" spans="1:14" ht="15.75" x14ac:dyDescent="0.25">
      <c r="A2521" s="17" t="str">
        <f>IF(AND(C2521&gt;='گزارش روزانه'!$F$2,C2521&lt;='گزارش روزانه'!$F$4,J2521='گزارش روزانه'!$D$6),MAX($A$1:A2520)+1,"")</f>
        <v/>
      </c>
      <c r="B2521" s="10">
        <v>2520</v>
      </c>
      <c r="C2521" s="10" t="s">
        <v>220</v>
      </c>
      <c r="D2521" s="10" t="s">
        <v>221</v>
      </c>
      <c r="E2521" s="11">
        <v>0</v>
      </c>
      <c r="F2521" s="11">
        <v>668</v>
      </c>
      <c r="G2521" s="11">
        <v>72917</v>
      </c>
      <c r="H25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21" s="10">
        <f>VALUE(IFERROR(MID(Table1[شرح],11,FIND("سهم",Table1[شرح])-11),0))</f>
        <v>0</v>
      </c>
      <c r="J2521" s="10" t="str">
        <f>IFERROR(MID(Table1[شرح],FIND("سهم",Table1[شرح])+4,FIND("به نرخ",Table1[شرح])-FIND("سهم",Table1[شرح])-5),"")</f>
        <v/>
      </c>
      <c r="K2521" s="10" t="str">
        <f>CHOOSE(MID(Table1[تاریخ],6,2),"فروردین","اردیبهشت","خرداد","تیر","مرداد","شهریور","مهر","آبان","آذر","دی","بهمن","اسفند")</f>
        <v>تیر</v>
      </c>
      <c r="L2521" s="10" t="str">
        <f>LEFT(Table1[[#All],[تاریخ]],4)</f>
        <v>1400</v>
      </c>
      <c r="M2521" s="13" t="str">
        <f>Table1[سال]&amp;"-"&amp;Table1[ماه]</f>
        <v>1400-تیر</v>
      </c>
      <c r="N2521" s="9"/>
    </row>
    <row r="2522" spans="1:14" ht="15.75" x14ac:dyDescent="0.25">
      <c r="A2522" s="17" t="str">
        <f>IF(AND(C2522&gt;='گزارش روزانه'!$F$2,C2522&lt;='گزارش روزانه'!$F$4,J2522='گزارش روزانه'!$D$6),MAX($A$1:A2521)+1,"")</f>
        <v/>
      </c>
      <c r="B2522" s="10">
        <v>2521</v>
      </c>
      <c r="C2522" s="10" t="s">
        <v>190</v>
      </c>
      <c r="D2522" s="10" t="s">
        <v>191</v>
      </c>
      <c r="E2522" s="11">
        <v>7893453</v>
      </c>
      <c r="F2522" s="11">
        <v>0</v>
      </c>
      <c r="G2522" s="11">
        <v>4669478</v>
      </c>
      <c r="H25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22" s="10">
        <f>VALUE(IFERROR(MID(Table1[شرح],11,FIND("سهم",Table1[شرح])-11),0))</f>
        <v>110</v>
      </c>
      <c r="J2522" s="10" t="str">
        <f>IFERROR(MID(Table1[شرح],FIND("سهم",Table1[شرح])+4,FIND("به نرخ",Table1[شرح])-FIND("سهم",Table1[شرح])-5),"")</f>
        <v>مجتمع صنایع لاستیک یزد(پیزد1)</v>
      </c>
      <c r="K2522" s="10" t="str">
        <f>CHOOSE(MID(Table1[تاریخ],6,2),"فروردین","اردیبهشت","خرداد","تیر","مرداد","شهریور","مهر","آبان","آذر","دی","بهمن","اسفند")</f>
        <v>مرداد</v>
      </c>
      <c r="L2522" s="10" t="str">
        <f>LEFT(Table1[[#All],[تاریخ]],4)</f>
        <v>1400</v>
      </c>
      <c r="M2522" s="13" t="str">
        <f>Table1[سال]&amp;"-"&amp;Table1[ماه]</f>
        <v>1400-مرداد</v>
      </c>
      <c r="N2522" s="9"/>
    </row>
    <row r="2523" spans="1:14" ht="15.75" x14ac:dyDescent="0.25">
      <c r="A2523" s="17" t="str">
        <f>IF(AND(C2523&gt;='گزارش روزانه'!$F$2,C2523&lt;='گزارش روزانه'!$F$4,J2523='گزارش روزانه'!$D$6),MAX($A$1:A2522)+1,"")</f>
        <v/>
      </c>
      <c r="B2523" s="10">
        <v>2522</v>
      </c>
      <c r="C2523" s="10" t="s">
        <v>190</v>
      </c>
      <c r="D2523" s="10" t="s">
        <v>192</v>
      </c>
      <c r="E2523" s="11">
        <v>9292216</v>
      </c>
      <c r="F2523" s="11">
        <v>0</v>
      </c>
      <c r="G2523" s="11">
        <v>12562931</v>
      </c>
      <c r="H25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23" s="10">
        <f>VALUE(IFERROR(MID(Table1[شرح],11,FIND("سهم",Table1[شرح])-11),0))</f>
        <v>130</v>
      </c>
      <c r="J2523" s="10" t="str">
        <f>IFERROR(MID(Table1[شرح],FIND("سهم",Table1[شرح])+4,FIND("به نرخ",Table1[شرح])-FIND("سهم",Table1[شرح])-5),"")</f>
        <v>مجتمع صنایع لاستیک یزد(پیزد1)</v>
      </c>
      <c r="K2523" s="10" t="str">
        <f>CHOOSE(MID(Table1[تاریخ],6,2),"فروردین","اردیبهشت","خرداد","تیر","مرداد","شهریور","مهر","آبان","آذر","دی","بهمن","اسفند")</f>
        <v>مرداد</v>
      </c>
      <c r="L2523" s="10" t="str">
        <f>LEFT(Table1[[#All],[تاریخ]],4)</f>
        <v>1400</v>
      </c>
      <c r="M2523" s="13" t="str">
        <f>Table1[سال]&amp;"-"&amp;Table1[ماه]</f>
        <v>1400-مرداد</v>
      </c>
      <c r="N2523" s="9"/>
    </row>
    <row r="2524" spans="1:14" ht="15.75" x14ac:dyDescent="0.25">
      <c r="A2524" s="17" t="str">
        <f>IF(AND(C2524&gt;='گزارش روزانه'!$F$2,C2524&lt;='گزارش روزانه'!$F$4,J2524='گزارش روزانه'!$D$6),MAX($A$1:A2523)+1,"")</f>
        <v/>
      </c>
      <c r="B2524" s="10">
        <v>2523</v>
      </c>
      <c r="C2524" s="10" t="s">
        <v>190</v>
      </c>
      <c r="D2524" s="10" t="s">
        <v>193</v>
      </c>
      <c r="E2524" s="11">
        <v>1000473</v>
      </c>
      <c r="F2524" s="11">
        <v>0</v>
      </c>
      <c r="G2524" s="11">
        <v>21855147</v>
      </c>
      <c r="H25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24" s="10">
        <f>VALUE(IFERROR(MID(Table1[شرح],11,FIND("سهم",Table1[شرح])-11),0))</f>
        <v>14</v>
      </c>
      <c r="J2524" s="10" t="str">
        <f>IFERROR(MID(Table1[شرح],FIND("سهم",Table1[شرح])+4,FIND("به نرخ",Table1[شرح])-FIND("سهم",Table1[شرح])-5),"")</f>
        <v>مجتمع صنایع لاستیک یزد(پیزد1)</v>
      </c>
      <c r="K2524" s="10" t="str">
        <f>CHOOSE(MID(Table1[تاریخ],6,2),"فروردین","اردیبهشت","خرداد","تیر","مرداد","شهریور","مهر","آبان","آذر","دی","بهمن","اسفند")</f>
        <v>مرداد</v>
      </c>
      <c r="L2524" s="10" t="str">
        <f>LEFT(Table1[[#All],[تاریخ]],4)</f>
        <v>1400</v>
      </c>
      <c r="M2524" s="13" t="str">
        <f>Table1[سال]&amp;"-"&amp;Table1[ماه]</f>
        <v>1400-مرداد</v>
      </c>
      <c r="N2524" s="9"/>
    </row>
    <row r="2525" spans="1:14" ht="15.75" x14ac:dyDescent="0.25">
      <c r="A2525" s="17" t="str">
        <f>IF(AND(C2525&gt;='گزارش روزانه'!$F$2,C2525&lt;='گزارش روزانه'!$F$4,J2525='گزارش روزانه'!$D$6),MAX($A$1:A2524)+1,"")</f>
        <v/>
      </c>
      <c r="B2525" s="10">
        <v>2524</v>
      </c>
      <c r="C2525" s="10" t="s">
        <v>190</v>
      </c>
      <c r="D2525" s="10" t="s">
        <v>194</v>
      </c>
      <c r="E2525" s="11">
        <v>7097361</v>
      </c>
      <c r="F2525" s="11">
        <v>0</v>
      </c>
      <c r="G2525" s="11">
        <v>22855620</v>
      </c>
      <c r="H25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25" s="10">
        <f>VALUE(IFERROR(MID(Table1[شرح],11,FIND("سهم",Table1[شرح])-11),0))</f>
        <v>280</v>
      </c>
      <c r="J2525" s="10" t="str">
        <f>IFERROR(MID(Table1[شرح],FIND("سهم",Table1[شرح])+4,FIND("به نرخ",Table1[شرح])-FIND("سهم",Table1[شرح])-5),"")</f>
        <v>گروه سرمایه گذاری میراث فرهنگی(سمگا1)</v>
      </c>
      <c r="K2525" s="10" t="str">
        <f>CHOOSE(MID(Table1[تاریخ],6,2),"فروردین","اردیبهشت","خرداد","تیر","مرداد","شهریور","مهر","آبان","آذر","دی","بهمن","اسفند")</f>
        <v>مرداد</v>
      </c>
      <c r="L2525" s="10" t="str">
        <f>LEFT(Table1[[#All],[تاریخ]],4)</f>
        <v>1400</v>
      </c>
      <c r="M2525" s="13" t="str">
        <f>Table1[سال]&amp;"-"&amp;Table1[ماه]</f>
        <v>1400-مرداد</v>
      </c>
      <c r="N2525" s="9"/>
    </row>
    <row r="2526" spans="1:14" ht="15.75" x14ac:dyDescent="0.25">
      <c r="A2526" s="17" t="str">
        <f>IF(AND(C2526&gt;='گزارش روزانه'!$F$2,C2526&lt;='گزارش روزانه'!$F$4,J2526='گزارش روزانه'!$D$6),MAX($A$1:A2525)+1,"")</f>
        <v/>
      </c>
      <c r="B2526" s="10">
        <v>2525</v>
      </c>
      <c r="C2526" s="10" t="s">
        <v>190</v>
      </c>
      <c r="D2526" s="10" t="s">
        <v>195</v>
      </c>
      <c r="E2526" s="11">
        <v>0</v>
      </c>
      <c r="F2526" s="11">
        <v>4452652</v>
      </c>
      <c r="G2526" s="11">
        <v>29952981</v>
      </c>
      <c r="H25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26" s="10">
        <f>VALUE(IFERROR(MID(Table1[شرح],11,FIND("سهم",Table1[شرح])-11),0))</f>
        <v>77</v>
      </c>
      <c r="J2526" s="10" t="str">
        <f>IFERROR(MID(Table1[شرح],FIND("سهم",Table1[شرح])+4,FIND("به نرخ",Table1[شرح])-FIND("سهم",Table1[شرح])-5),"")</f>
        <v>پتروشیمی بوعلی سینا(بوعلی1)</v>
      </c>
      <c r="K2526" s="10" t="str">
        <f>CHOOSE(MID(Table1[تاریخ],6,2),"فروردین","اردیبهشت","خرداد","تیر","مرداد","شهریور","مهر","آبان","آذر","دی","بهمن","اسفند")</f>
        <v>مرداد</v>
      </c>
      <c r="L2526" s="10" t="str">
        <f>LEFT(Table1[[#All],[تاریخ]],4)</f>
        <v>1400</v>
      </c>
      <c r="M2526" s="13" t="str">
        <f>Table1[سال]&amp;"-"&amp;Table1[ماه]</f>
        <v>1400-مرداد</v>
      </c>
      <c r="N2526" s="9"/>
    </row>
    <row r="2527" spans="1:14" ht="15.75" x14ac:dyDescent="0.25">
      <c r="A2527" s="17" t="str">
        <f>IF(AND(C2527&gt;='گزارش روزانه'!$F$2,C2527&lt;='گزارش روزانه'!$F$4,J2527='گزارش روزانه'!$D$6),MAX($A$1:A2526)+1,"")</f>
        <v/>
      </c>
      <c r="B2527" s="10">
        <v>2526</v>
      </c>
      <c r="C2527" s="10" t="s">
        <v>190</v>
      </c>
      <c r="D2527" s="10" t="s">
        <v>196</v>
      </c>
      <c r="E2527" s="11">
        <v>0</v>
      </c>
      <c r="F2527" s="11">
        <v>266437</v>
      </c>
      <c r="G2527" s="11">
        <v>25500329</v>
      </c>
      <c r="H25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27" s="10">
        <f>VALUE(IFERROR(MID(Table1[شرح],11,FIND("سهم",Table1[شرح])-11),0))</f>
        <v>7</v>
      </c>
      <c r="J2527" s="10" t="str">
        <f>IFERROR(MID(Table1[شرح],FIND("سهم",Table1[شرح])+4,FIND("به نرخ",Table1[شرح])-FIND("سهم",Table1[شرح])-5),"")</f>
        <v>صنایع چوب خزر کاسپین(چخزر1)</v>
      </c>
      <c r="K2527" s="10" t="str">
        <f>CHOOSE(MID(Table1[تاریخ],6,2),"فروردین","اردیبهشت","خرداد","تیر","مرداد","شهریور","مهر","آبان","آذر","دی","بهمن","اسفند")</f>
        <v>مرداد</v>
      </c>
      <c r="L2527" s="10" t="str">
        <f>LEFT(Table1[[#All],[تاریخ]],4)</f>
        <v>1400</v>
      </c>
      <c r="M2527" s="13" t="str">
        <f>Table1[سال]&amp;"-"&amp;Table1[ماه]</f>
        <v>1400-مرداد</v>
      </c>
      <c r="N2527" s="9"/>
    </row>
    <row r="2528" spans="1:14" ht="15.75" x14ac:dyDescent="0.25">
      <c r="A2528" s="17" t="str">
        <f>IF(AND(C2528&gt;='گزارش روزانه'!$F$2,C2528&lt;='گزارش روزانه'!$F$4,J2528='گزارش روزانه'!$D$6),MAX($A$1:A2527)+1,"")</f>
        <v/>
      </c>
      <c r="B2528" s="10">
        <v>2527</v>
      </c>
      <c r="C2528" s="10" t="s">
        <v>190</v>
      </c>
      <c r="D2528" s="10" t="s">
        <v>197</v>
      </c>
      <c r="E2528" s="11">
        <v>0</v>
      </c>
      <c r="F2528" s="11">
        <v>602814</v>
      </c>
      <c r="G2528" s="11">
        <v>25233892</v>
      </c>
      <c r="H25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28" s="10">
        <f>VALUE(IFERROR(MID(Table1[شرح],11,FIND("سهم",Table1[شرح])-11),0))</f>
        <v>56</v>
      </c>
      <c r="J2528" s="10" t="str">
        <f>IFERROR(MID(Table1[شرح],FIND("سهم",Table1[شرح])+4,FIND("به نرخ",Table1[شرح])-FIND("سهم",Table1[شرح])-5),"")</f>
        <v>مدیریت سرمایه گذاری کوثربهمن(وکبهمن1)</v>
      </c>
      <c r="K2528" s="10" t="str">
        <f>CHOOSE(MID(Table1[تاریخ],6,2),"فروردین","اردیبهشت","خرداد","تیر","مرداد","شهریور","مهر","آبان","آذر","دی","بهمن","اسفند")</f>
        <v>مرداد</v>
      </c>
      <c r="L2528" s="10" t="str">
        <f>LEFT(Table1[[#All],[تاریخ]],4)</f>
        <v>1400</v>
      </c>
      <c r="M2528" s="13" t="str">
        <f>Table1[سال]&amp;"-"&amp;Table1[ماه]</f>
        <v>1400-مرداد</v>
      </c>
      <c r="N2528" s="9"/>
    </row>
    <row r="2529" spans="1:14" ht="15.75" x14ac:dyDescent="0.25">
      <c r="A2529" s="17" t="str">
        <f>IF(AND(C2529&gt;='گزارش روزانه'!$F$2,C2529&lt;='گزارش روزانه'!$F$4,J2529='گزارش روزانه'!$D$6),MAX($A$1:A2528)+1,"")</f>
        <v/>
      </c>
      <c r="B2529" s="10">
        <v>2528</v>
      </c>
      <c r="C2529" s="10" t="s">
        <v>190</v>
      </c>
      <c r="D2529" s="10" t="s">
        <v>198</v>
      </c>
      <c r="E2529" s="11">
        <v>0</v>
      </c>
      <c r="F2529" s="11">
        <v>210112</v>
      </c>
      <c r="G2529" s="11">
        <v>24631078</v>
      </c>
      <c r="H25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29" s="10">
        <f>VALUE(IFERROR(MID(Table1[شرح],11,FIND("سهم",Table1[شرح])-11),0))</f>
        <v>7</v>
      </c>
      <c r="J2529" s="10" t="str">
        <f>IFERROR(MID(Table1[شرح],FIND("سهم",Table1[شرح])+4,FIND("به نرخ",Table1[شرح])-FIND("سهم",Table1[شرح])-5),"")</f>
        <v>کشاورزی و دامپروری ملارد شیر(زملارد1)</v>
      </c>
      <c r="K2529" s="10" t="str">
        <f>CHOOSE(MID(Table1[تاریخ],6,2),"فروردین","اردیبهشت","خرداد","تیر","مرداد","شهریور","مهر","آبان","آذر","دی","بهمن","اسفند")</f>
        <v>مرداد</v>
      </c>
      <c r="L2529" s="10" t="str">
        <f>LEFT(Table1[[#All],[تاریخ]],4)</f>
        <v>1400</v>
      </c>
      <c r="M2529" s="13" t="str">
        <f>Table1[سال]&amp;"-"&amp;Table1[ماه]</f>
        <v>1400-مرداد</v>
      </c>
      <c r="N2529" s="9"/>
    </row>
    <row r="2530" spans="1:14" ht="15.75" x14ac:dyDescent="0.25">
      <c r="A2530" s="17" t="str">
        <f>IF(AND(C2530&gt;='گزارش روزانه'!$F$2,C2530&lt;='گزارش روزانه'!$F$4,J2530='گزارش روزانه'!$D$6),MAX($A$1:A2529)+1,"")</f>
        <v/>
      </c>
      <c r="B2530" s="10">
        <v>2529</v>
      </c>
      <c r="C2530" s="10" t="s">
        <v>190</v>
      </c>
      <c r="D2530" s="10" t="s">
        <v>199</v>
      </c>
      <c r="E2530" s="11">
        <v>0</v>
      </c>
      <c r="F2530" s="11">
        <v>230310</v>
      </c>
      <c r="G2530" s="11">
        <v>24420966</v>
      </c>
      <c r="H25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0" s="10">
        <f>VALUE(IFERROR(MID(Table1[شرح],11,FIND("سهم",Table1[شرح])-11),0))</f>
        <v>15</v>
      </c>
      <c r="J2530" s="10" t="str">
        <f>IFERROR(MID(Table1[شرح],FIND("سهم",Table1[شرح])+4,FIND("به نرخ",Table1[شرح])-FIND("سهم",Table1[شرح])-5),"")</f>
        <v>پتروشیمی ارومیه(شاروم1)</v>
      </c>
      <c r="K2530" s="10" t="str">
        <f>CHOOSE(MID(Table1[تاریخ],6,2),"فروردین","اردیبهشت","خرداد","تیر","مرداد","شهریور","مهر","آبان","آذر","دی","بهمن","اسفند")</f>
        <v>مرداد</v>
      </c>
      <c r="L2530" s="10" t="str">
        <f>LEFT(Table1[[#All],[تاریخ]],4)</f>
        <v>1400</v>
      </c>
      <c r="M2530" s="13" t="str">
        <f>Table1[سال]&amp;"-"&amp;Table1[ماه]</f>
        <v>1400-مرداد</v>
      </c>
      <c r="N2530" s="9"/>
    </row>
    <row r="2531" spans="1:14" ht="15.75" x14ac:dyDescent="0.25">
      <c r="A2531" s="17" t="str">
        <f>IF(AND(C2531&gt;='گزارش روزانه'!$F$2,C2531&lt;='گزارش روزانه'!$F$4,J2531='گزارش روزانه'!$D$6),MAX($A$1:A2530)+1,"")</f>
        <v/>
      </c>
      <c r="B2531" s="10">
        <v>2530</v>
      </c>
      <c r="C2531" s="10" t="s">
        <v>190</v>
      </c>
      <c r="D2531" s="10" t="s">
        <v>200</v>
      </c>
      <c r="E2531" s="11">
        <v>0</v>
      </c>
      <c r="F2531" s="11">
        <v>4329564</v>
      </c>
      <c r="G2531" s="11">
        <v>24190656</v>
      </c>
      <c r="H25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1" s="10">
        <f>VALUE(IFERROR(MID(Table1[شرح],11,FIND("سهم",Table1[شرح])-11),0))</f>
        <v>300</v>
      </c>
      <c r="J2531" s="10" t="str">
        <f>IFERROR(MID(Table1[شرح],FIND("سهم",Table1[شرح])+4,FIND("به نرخ",Table1[شرح])-FIND("سهم",Table1[شرح])-5),"")</f>
        <v>سرمایه گذاری سیمان تامین(سیتا1)</v>
      </c>
      <c r="K2531" s="10" t="str">
        <f>CHOOSE(MID(Table1[تاریخ],6,2),"فروردین","اردیبهشت","خرداد","تیر","مرداد","شهریور","مهر","آبان","آذر","دی","بهمن","اسفند")</f>
        <v>مرداد</v>
      </c>
      <c r="L2531" s="10" t="str">
        <f>LEFT(Table1[[#All],[تاریخ]],4)</f>
        <v>1400</v>
      </c>
      <c r="M2531" s="13" t="str">
        <f>Table1[سال]&amp;"-"&amp;Table1[ماه]</f>
        <v>1400-مرداد</v>
      </c>
      <c r="N2531" s="9"/>
    </row>
    <row r="2532" spans="1:14" ht="15.75" x14ac:dyDescent="0.25">
      <c r="A2532" s="17" t="str">
        <f>IF(AND(C2532&gt;='گزارش روزانه'!$F$2,C2532&lt;='گزارش روزانه'!$F$4,J2532='گزارش روزانه'!$D$6),MAX($A$1:A2531)+1,"")</f>
        <v/>
      </c>
      <c r="B2532" s="10">
        <v>2531</v>
      </c>
      <c r="C2532" s="10" t="s">
        <v>190</v>
      </c>
      <c r="D2532" s="10" t="s">
        <v>201</v>
      </c>
      <c r="E2532" s="11">
        <v>0</v>
      </c>
      <c r="F2532" s="11">
        <v>1439385</v>
      </c>
      <c r="G2532" s="11">
        <v>19861092</v>
      </c>
      <c r="H25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2" s="10">
        <f>VALUE(IFERROR(MID(Table1[شرح],11,FIND("سهم",Table1[شرح])-11),0))</f>
        <v>64</v>
      </c>
      <c r="J2532" s="10" t="str">
        <f>IFERROR(MID(Table1[شرح],FIND("سهم",Table1[شرح])+4,FIND("به نرخ",Table1[شرح])-FIND("سهم",Table1[شرح])-5),"")</f>
        <v>صنعتی زر ماکارون(غزر1)</v>
      </c>
      <c r="K2532" s="10" t="str">
        <f>CHOOSE(MID(Table1[تاریخ],6,2),"فروردین","اردیبهشت","خرداد","تیر","مرداد","شهریور","مهر","آبان","آذر","دی","بهمن","اسفند")</f>
        <v>مرداد</v>
      </c>
      <c r="L2532" s="10" t="str">
        <f>LEFT(Table1[[#All],[تاریخ]],4)</f>
        <v>1400</v>
      </c>
      <c r="M2532" s="13" t="str">
        <f>Table1[سال]&amp;"-"&amp;Table1[ماه]</f>
        <v>1400-مرداد</v>
      </c>
      <c r="N2532" s="9"/>
    </row>
    <row r="2533" spans="1:14" ht="15.75" x14ac:dyDescent="0.25">
      <c r="A2533" s="17" t="str">
        <f>IF(AND(C2533&gt;='گزارش روزانه'!$F$2,C2533&lt;='گزارش روزانه'!$F$4,J2533='گزارش روزانه'!$D$6),MAX($A$1:A2532)+1,"")</f>
        <v/>
      </c>
      <c r="B2533" s="10">
        <v>2532</v>
      </c>
      <c r="C2533" s="10" t="s">
        <v>190</v>
      </c>
      <c r="D2533" s="10" t="s">
        <v>202</v>
      </c>
      <c r="E2533" s="11">
        <v>0</v>
      </c>
      <c r="F2533" s="11">
        <v>124794</v>
      </c>
      <c r="G2533" s="11">
        <v>18421707</v>
      </c>
      <c r="H25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3" s="10">
        <f>VALUE(IFERROR(MID(Table1[شرح],11,FIND("سهم",Table1[شرح])-11),0))</f>
        <v>10</v>
      </c>
      <c r="J2533" s="10" t="str">
        <f>IFERROR(MID(Table1[شرح],FIND("سهم",Table1[شرح])+4,FIND("به نرخ",Table1[شرح])-FIND("سهم",Table1[شرح])-5),"")</f>
        <v>سرمایه گذاری تامین اجتماعی(شستا1)</v>
      </c>
      <c r="K2533" s="10" t="str">
        <f>CHOOSE(MID(Table1[تاریخ],6,2),"فروردین","اردیبهشت","خرداد","تیر","مرداد","شهریور","مهر","آبان","آذر","دی","بهمن","اسفند")</f>
        <v>مرداد</v>
      </c>
      <c r="L2533" s="10" t="str">
        <f>LEFT(Table1[[#All],[تاریخ]],4)</f>
        <v>1400</v>
      </c>
      <c r="M2533" s="13" t="str">
        <f>Table1[سال]&amp;"-"&amp;Table1[ماه]</f>
        <v>1400-مرداد</v>
      </c>
      <c r="N2533" s="9"/>
    </row>
    <row r="2534" spans="1:14" ht="15.75" x14ac:dyDescent="0.25">
      <c r="A2534" s="17" t="str">
        <f>IF(AND(C2534&gt;='گزارش روزانه'!$F$2,C2534&lt;='گزارش روزانه'!$F$4,J2534='گزارش روزانه'!$D$6),MAX($A$1:A2533)+1,"")</f>
        <v/>
      </c>
      <c r="B2534" s="10">
        <v>2533</v>
      </c>
      <c r="C2534" s="10" t="s">
        <v>190</v>
      </c>
      <c r="D2534" s="10" t="s">
        <v>203</v>
      </c>
      <c r="E2534" s="11">
        <v>0</v>
      </c>
      <c r="F2534" s="11">
        <v>2813803</v>
      </c>
      <c r="G2534" s="11">
        <v>18296913</v>
      </c>
      <c r="H25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4" s="10">
        <f>VALUE(IFERROR(MID(Table1[شرح],11,FIND("سهم",Table1[شرح])-11),0))</f>
        <v>630</v>
      </c>
      <c r="J2534" s="10" t="str">
        <f>IFERROR(MID(Table1[شرح],FIND("سهم",Table1[شرح])+4,FIND("به نرخ",Table1[شرح])-FIND("سهم",Table1[شرح])-5),"")</f>
        <v>تامین سرمایه بانک ملت(تملت1)</v>
      </c>
      <c r="K2534" s="10" t="str">
        <f>CHOOSE(MID(Table1[تاریخ],6,2),"فروردین","اردیبهشت","خرداد","تیر","مرداد","شهریور","مهر","آبان","آذر","دی","بهمن","اسفند")</f>
        <v>مرداد</v>
      </c>
      <c r="L2534" s="10" t="str">
        <f>LEFT(Table1[[#All],[تاریخ]],4)</f>
        <v>1400</v>
      </c>
      <c r="M2534" s="13" t="str">
        <f>Table1[سال]&amp;"-"&amp;Table1[ماه]</f>
        <v>1400-مرداد</v>
      </c>
      <c r="N2534" s="9"/>
    </row>
    <row r="2535" spans="1:14" ht="15.75" x14ac:dyDescent="0.25">
      <c r="A2535" s="17" t="str">
        <f>IF(AND(C2535&gt;='گزارش روزانه'!$F$2,C2535&lt;='گزارش روزانه'!$F$4,J2535='گزارش روزانه'!$D$6),MAX($A$1:A2534)+1,"")</f>
        <v/>
      </c>
      <c r="B2535" s="10">
        <v>2534</v>
      </c>
      <c r="C2535" s="10" t="s">
        <v>190</v>
      </c>
      <c r="D2535" s="10" t="s">
        <v>204</v>
      </c>
      <c r="E2535" s="11">
        <v>0</v>
      </c>
      <c r="F2535" s="11">
        <v>3492527</v>
      </c>
      <c r="G2535" s="11">
        <v>15483110</v>
      </c>
      <c r="H25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5" s="10">
        <f>VALUE(IFERROR(MID(Table1[شرح],11,FIND("سهم",Table1[شرح])-11),0))</f>
        <v>201</v>
      </c>
      <c r="J2535" s="10" t="str">
        <f>IFERROR(MID(Table1[شرح],FIND("سهم",Table1[شرح])+4,FIND("به نرخ",Table1[شرح])-FIND("سهم",Table1[شرح])-5),"")</f>
        <v>سرمایه گذاری کشاورزی کوثر(زکوثر1)</v>
      </c>
      <c r="K2535" s="10" t="str">
        <f>CHOOSE(MID(Table1[تاریخ],6,2),"فروردین","اردیبهشت","خرداد","تیر","مرداد","شهریور","مهر","آبان","آذر","دی","بهمن","اسفند")</f>
        <v>مرداد</v>
      </c>
      <c r="L2535" s="10" t="str">
        <f>LEFT(Table1[[#All],[تاریخ]],4)</f>
        <v>1400</v>
      </c>
      <c r="M2535" s="13" t="str">
        <f>Table1[سال]&amp;"-"&amp;Table1[ماه]</f>
        <v>1400-مرداد</v>
      </c>
      <c r="N2535" s="9"/>
    </row>
    <row r="2536" spans="1:14" ht="15.75" x14ac:dyDescent="0.25">
      <c r="A2536" s="17" t="str">
        <f>IF(AND(C2536&gt;='گزارش روزانه'!$F$2,C2536&lt;='گزارش روزانه'!$F$4,J2536='گزارش روزانه'!$D$6),MAX($A$1:A2535)+1,"")</f>
        <v/>
      </c>
      <c r="B2536" s="10">
        <v>2535</v>
      </c>
      <c r="C2536" s="10" t="s">
        <v>190</v>
      </c>
      <c r="D2536" s="10" t="s">
        <v>205</v>
      </c>
      <c r="E2536" s="11">
        <v>0</v>
      </c>
      <c r="F2536" s="11">
        <v>104283</v>
      </c>
      <c r="G2536" s="11">
        <v>11990583</v>
      </c>
      <c r="H25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6" s="10">
        <f>VALUE(IFERROR(MID(Table1[شرح],11,FIND("سهم",Table1[شرح])-11),0))</f>
        <v>1</v>
      </c>
      <c r="J2536" s="10" t="str">
        <f>IFERROR(MID(Table1[شرح],FIND("سهم",Table1[شرح])+4,FIND("به نرخ",Table1[شرح])-FIND("سهم",Table1[شرح])-5),"")</f>
        <v>کلر پارس(کلر1)</v>
      </c>
      <c r="K2536" s="10" t="str">
        <f>CHOOSE(MID(Table1[تاریخ],6,2),"فروردین","اردیبهشت","خرداد","تیر","مرداد","شهریور","مهر","آبان","آذر","دی","بهمن","اسفند")</f>
        <v>مرداد</v>
      </c>
      <c r="L2536" s="10" t="str">
        <f>LEFT(Table1[[#All],[تاریخ]],4)</f>
        <v>1400</v>
      </c>
      <c r="M2536" s="13" t="str">
        <f>Table1[سال]&amp;"-"&amp;Table1[ماه]</f>
        <v>1400-مرداد</v>
      </c>
      <c r="N2536" s="9"/>
    </row>
    <row r="2537" spans="1:14" ht="15.75" x14ac:dyDescent="0.25">
      <c r="A2537" s="17" t="str">
        <f>IF(AND(C2537&gt;='گزارش روزانه'!$F$2,C2537&lt;='گزارش روزانه'!$F$4,J2537='گزارش روزانه'!$D$6),MAX($A$1:A2536)+1,"")</f>
        <v/>
      </c>
      <c r="B2537" s="10">
        <v>2536</v>
      </c>
      <c r="C2537" s="10" t="s">
        <v>190</v>
      </c>
      <c r="D2537" s="10" t="s">
        <v>206</v>
      </c>
      <c r="E2537" s="11">
        <v>0</v>
      </c>
      <c r="F2537" s="11">
        <v>135957</v>
      </c>
      <c r="G2537" s="11">
        <v>11886300</v>
      </c>
      <c r="H25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7" s="10">
        <f>VALUE(IFERROR(MID(Table1[شرح],11,FIND("سهم",Table1[شرح])-11),0))</f>
        <v>9</v>
      </c>
      <c r="J2537" s="10" t="str">
        <f>IFERROR(MID(Table1[شرح],FIND("سهم",Table1[شرح])+4,FIND("به نرخ",Table1[شرح])-FIND("سهم",Table1[شرح])-5),"")</f>
        <v>گروه توسعه مالی مهر آیندگان(ومهان1)</v>
      </c>
      <c r="K2537" s="10" t="str">
        <f>CHOOSE(MID(Table1[تاریخ],6,2),"فروردین","اردیبهشت","خرداد","تیر","مرداد","شهریور","مهر","آبان","آذر","دی","بهمن","اسفند")</f>
        <v>مرداد</v>
      </c>
      <c r="L2537" s="10" t="str">
        <f>LEFT(Table1[[#All],[تاریخ]],4)</f>
        <v>1400</v>
      </c>
      <c r="M2537" s="13" t="str">
        <f>Table1[سال]&amp;"-"&amp;Table1[ماه]</f>
        <v>1400-مرداد</v>
      </c>
      <c r="N2537" s="9"/>
    </row>
    <row r="2538" spans="1:14" ht="15.75" x14ac:dyDescent="0.25">
      <c r="A2538" s="17" t="str">
        <f>IF(AND(C2538&gt;='گزارش روزانه'!$F$2,C2538&lt;='گزارش روزانه'!$F$4,J2538='گزارش روزانه'!$D$6),MAX($A$1:A2537)+1,"")</f>
        <v/>
      </c>
      <c r="B2538" s="10">
        <v>2537</v>
      </c>
      <c r="C2538" s="10" t="s">
        <v>190</v>
      </c>
      <c r="D2538" s="10" t="s">
        <v>207</v>
      </c>
      <c r="E2538" s="11">
        <v>0</v>
      </c>
      <c r="F2538" s="11">
        <v>2077824</v>
      </c>
      <c r="G2538" s="11">
        <v>11750343</v>
      </c>
      <c r="H25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8" s="10">
        <f>VALUE(IFERROR(MID(Table1[شرح],11,FIND("سهم",Table1[شرح])-11),0))</f>
        <v>73</v>
      </c>
      <c r="J2538" s="10" t="str">
        <f>IFERROR(MID(Table1[شرح],FIND("سهم",Table1[شرح])+4,FIND("به نرخ",Table1[شرح])-FIND("سهم",Table1[شرح])-5),"")</f>
        <v>توزیع دارو پخش(دتوزیع1)</v>
      </c>
      <c r="K2538" s="10" t="str">
        <f>CHOOSE(MID(Table1[تاریخ],6,2),"فروردین","اردیبهشت","خرداد","تیر","مرداد","شهریور","مهر","آبان","آذر","دی","بهمن","اسفند")</f>
        <v>مرداد</v>
      </c>
      <c r="L2538" s="10" t="str">
        <f>LEFT(Table1[[#All],[تاریخ]],4)</f>
        <v>1400</v>
      </c>
      <c r="M2538" s="13" t="str">
        <f>Table1[سال]&amp;"-"&amp;Table1[ماه]</f>
        <v>1400-مرداد</v>
      </c>
      <c r="N2538" s="9"/>
    </row>
    <row r="2539" spans="1:14" ht="15.75" x14ac:dyDescent="0.25">
      <c r="A2539" s="17" t="str">
        <f>IF(AND(C2539&gt;='گزارش روزانه'!$F$2,C2539&lt;='گزارش روزانه'!$F$4,J2539='گزارش روزانه'!$D$6),MAX($A$1:A2538)+1,"")</f>
        <v/>
      </c>
      <c r="B2539" s="10">
        <v>2538</v>
      </c>
      <c r="C2539" s="10" t="s">
        <v>190</v>
      </c>
      <c r="D2539" s="10" t="s">
        <v>208</v>
      </c>
      <c r="E2539" s="11">
        <v>0</v>
      </c>
      <c r="F2539" s="11">
        <v>134573</v>
      </c>
      <c r="G2539" s="11">
        <v>9672519</v>
      </c>
      <c r="H25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39" s="10">
        <f>VALUE(IFERROR(MID(Table1[شرح],11,FIND("سهم",Table1[شرح])-11),0))</f>
        <v>4</v>
      </c>
      <c r="J2539" s="10" t="str">
        <f>IFERROR(MID(Table1[شرح],FIND("سهم",Table1[شرح])+4,FIND("به نرخ",Table1[شرح])-FIND("سهم",Table1[شرح])-5),"")</f>
        <v>تولید ژلاتین کپسول ایران(دکپسول1)</v>
      </c>
      <c r="K2539" s="10" t="str">
        <f>CHOOSE(MID(Table1[تاریخ],6,2),"فروردین","اردیبهشت","خرداد","تیر","مرداد","شهریور","مهر","آبان","آذر","دی","بهمن","اسفند")</f>
        <v>مرداد</v>
      </c>
      <c r="L2539" s="10" t="str">
        <f>LEFT(Table1[[#All],[تاریخ]],4)</f>
        <v>1400</v>
      </c>
      <c r="M2539" s="13" t="str">
        <f>Table1[سال]&amp;"-"&amp;Table1[ماه]</f>
        <v>1400-مرداد</v>
      </c>
      <c r="N2539" s="9"/>
    </row>
    <row r="2540" spans="1:14" ht="15.75" x14ac:dyDescent="0.25">
      <c r="A2540" s="17" t="str">
        <f>IF(AND(C2540&gt;='گزارش روزانه'!$F$2,C2540&lt;='گزارش روزانه'!$F$4,J2540='گزارش روزانه'!$D$6),MAX($A$1:A2539)+1,"")</f>
        <v/>
      </c>
      <c r="B2540" s="10">
        <v>2539</v>
      </c>
      <c r="C2540" s="10" t="s">
        <v>190</v>
      </c>
      <c r="D2540" s="10" t="s">
        <v>209</v>
      </c>
      <c r="E2540" s="11">
        <v>0</v>
      </c>
      <c r="F2540" s="11">
        <v>979260</v>
      </c>
      <c r="G2540" s="11">
        <v>9537946</v>
      </c>
      <c r="H25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0" s="10">
        <f>VALUE(IFERROR(MID(Table1[شرح],11,FIND("سهم",Table1[شرح])-11),0))</f>
        <v>50</v>
      </c>
      <c r="J2540" s="10" t="str">
        <f>IFERROR(MID(Table1[شرح],FIND("سهم",Table1[شرح])+4,FIND("به نرخ",Table1[شرح])-FIND("سهم",Table1[شرح])-5),"")</f>
        <v>توسعه مسیر برق گیلان(بگیلان1)</v>
      </c>
      <c r="K2540" s="10" t="str">
        <f>CHOOSE(MID(Table1[تاریخ],6,2),"فروردین","اردیبهشت","خرداد","تیر","مرداد","شهریور","مهر","آبان","آذر","دی","بهمن","اسفند")</f>
        <v>مرداد</v>
      </c>
      <c r="L2540" s="10" t="str">
        <f>LEFT(Table1[[#All],[تاریخ]],4)</f>
        <v>1400</v>
      </c>
      <c r="M2540" s="13" t="str">
        <f>Table1[سال]&amp;"-"&amp;Table1[ماه]</f>
        <v>1400-مرداد</v>
      </c>
      <c r="N2540" s="9"/>
    </row>
    <row r="2541" spans="1:14" ht="15.75" x14ac:dyDescent="0.25">
      <c r="A2541" s="17" t="str">
        <f>IF(AND(C2541&gt;='گزارش روزانه'!$F$2,C2541&lt;='گزارش روزانه'!$F$4,J2541='گزارش روزانه'!$D$6),MAX($A$1:A2540)+1,"")</f>
        <v/>
      </c>
      <c r="B2541" s="10">
        <v>2540</v>
      </c>
      <c r="C2541" s="10" t="s">
        <v>190</v>
      </c>
      <c r="D2541" s="10" t="s">
        <v>210</v>
      </c>
      <c r="E2541" s="11">
        <v>0</v>
      </c>
      <c r="F2541" s="11">
        <v>291931</v>
      </c>
      <c r="G2541" s="11">
        <v>8558686</v>
      </c>
      <c r="H25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1" s="10">
        <f>VALUE(IFERROR(MID(Table1[شرح],11,FIND("سهم",Table1[شرح])-11),0))</f>
        <v>74</v>
      </c>
      <c r="J2541" s="10" t="str">
        <f>IFERROR(MID(Table1[شرح],FIND("سهم",Table1[شرح])+4,FIND("به نرخ",Table1[شرح])-FIND("سهم",Table1[شرح])-5),"")</f>
        <v>لیزینگ پارسیان(ولپارس1)</v>
      </c>
      <c r="K2541" s="10" t="str">
        <f>CHOOSE(MID(Table1[تاریخ],6,2),"فروردین","اردیبهشت","خرداد","تیر","مرداد","شهریور","مهر","آبان","آذر","دی","بهمن","اسفند")</f>
        <v>مرداد</v>
      </c>
      <c r="L2541" s="10" t="str">
        <f>LEFT(Table1[[#All],[تاریخ]],4)</f>
        <v>1400</v>
      </c>
      <c r="M2541" s="13" t="str">
        <f>Table1[سال]&amp;"-"&amp;Table1[ماه]</f>
        <v>1400-مرداد</v>
      </c>
      <c r="N2541" s="9"/>
    </row>
    <row r="2542" spans="1:14" ht="15.75" x14ac:dyDescent="0.25">
      <c r="A2542" s="17" t="str">
        <f>IF(AND(C2542&gt;='گزارش روزانه'!$F$2,C2542&lt;='گزارش روزانه'!$F$4,J2542='گزارش روزانه'!$D$6),MAX($A$1:A2541)+1,"")</f>
        <v/>
      </c>
      <c r="B2542" s="10">
        <v>2541</v>
      </c>
      <c r="C2542" s="10" t="s">
        <v>190</v>
      </c>
      <c r="D2542" s="10" t="s">
        <v>211</v>
      </c>
      <c r="E2542" s="11">
        <v>0</v>
      </c>
      <c r="F2542" s="11">
        <v>89951</v>
      </c>
      <c r="G2542" s="11">
        <v>8266755</v>
      </c>
      <c r="H25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2" s="10">
        <f>VALUE(IFERROR(MID(Table1[شرح],11,FIND("سهم",Table1[شرح])-11),0))</f>
        <v>5</v>
      </c>
      <c r="J2542" s="10" t="str">
        <f>IFERROR(MID(Table1[شرح],FIND("سهم",Table1[شرح])+4,FIND("به نرخ",Table1[شرح])-FIND("سهم",Table1[شرح])-5),"")</f>
        <v>آتیه داده پرداز(اپرداز1)</v>
      </c>
      <c r="K2542" s="10" t="str">
        <f>CHOOSE(MID(Table1[تاریخ],6,2),"فروردین","اردیبهشت","خرداد","تیر","مرداد","شهریور","مهر","آبان","آذر","دی","بهمن","اسفند")</f>
        <v>مرداد</v>
      </c>
      <c r="L2542" s="10" t="str">
        <f>LEFT(Table1[[#All],[تاریخ]],4)</f>
        <v>1400</v>
      </c>
      <c r="M2542" s="13" t="str">
        <f>Table1[سال]&amp;"-"&amp;Table1[ماه]</f>
        <v>1400-مرداد</v>
      </c>
      <c r="N2542" s="9"/>
    </row>
    <row r="2543" spans="1:14" ht="15.75" x14ac:dyDescent="0.25">
      <c r="A2543" s="17" t="str">
        <f>IF(AND(C2543&gt;='گزارش روزانه'!$F$2,C2543&lt;='گزارش روزانه'!$F$4,J2543='گزارش روزانه'!$D$6),MAX($A$1:A2542)+1,"")</f>
        <v/>
      </c>
      <c r="B2543" s="10">
        <v>2542</v>
      </c>
      <c r="C2543" s="10" t="s">
        <v>190</v>
      </c>
      <c r="D2543" s="10" t="s">
        <v>212</v>
      </c>
      <c r="E2543" s="11">
        <v>0</v>
      </c>
      <c r="F2543" s="11">
        <v>75880</v>
      </c>
      <c r="G2543" s="11">
        <v>8176804</v>
      </c>
      <c r="H25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3" s="10">
        <f>VALUE(IFERROR(MID(Table1[شرح],11,FIND("سهم",Table1[شرح])-11),0))</f>
        <v>5</v>
      </c>
      <c r="J2543" s="10" t="str">
        <f>IFERROR(MID(Table1[شرح],FIND("سهم",Table1[شرح])+4,FIND("به نرخ",Table1[شرح])-FIND("سهم",Table1[شرح])-5),"")</f>
        <v>فولاد هرمزگان جنوب(هرمز1)</v>
      </c>
      <c r="K2543" s="10" t="str">
        <f>CHOOSE(MID(Table1[تاریخ],6,2),"فروردین","اردیبهشت","خرداد","تیر","مرداد","شهریور","مهر","آبان","آذر","دی","بهمن","اسفند")</f>
        <v>مرداد</v>
      </c>
      <c r="L2543" s="10" t="str">
        <f>LEFT(Table1[[#All],[تاریخ]],4)</f>
        <v>1400</v>
      </c>
      <c r="M2543" s="13" t="str">
        <f>Table1[سال]&amp;"-"&amp;Table1[ماه]</f>
        <v>1400-مرداد</v>
      </c>
      <c r="N2543" s="9"/>
    </row>
    <row r="2544" spans="1:14" ht="15.75" x14ac:dyDescent="0.25">
      <c r="A2544" s="17" t="str">
        <f>IF(AND(C2544&gt;='گزارش روزانه'!$F$2,C2544&lt;='گزارش روزانه'!$F$4,J2544='گزارش روزانه'!$D$6),MAX($A$1:A2543)+1,"")</f>
        <v/>
      </c>
      <c r="B2544" s="10">
        <v>2543</v>
      </c>
      <c r="C2544" s="10" t="s">
        <v>190</v>
      </c>
      <c r="D2544" s="10" t="s">
        <v>213</v>
      </c>
      <c r="E2544" s="11">
        <v>0</v>
      </c>
      <c r="F2544" s="11">
        <v>95178</v>
      </c>
      <c r="G2544" s="11">
        <v>8100924</v>
      </c>
      <c r="H25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4" s="10">
        <f>VALUE(IFERROR(MID(Table1[شرح],11,FIND("سهم",Table1[شرح])-11),0))</f>
        <v>1</v>
      </c>
      <c r="J2544" s="10" t="str">
        <f>IFERROR(MID(Table1[شرح],FIND("سهم",Table1[شرح])+4,FIND("به نرخ",Table1[شرح])-FIND("سهم",Table1[شرح])-5),"")</f>
        <v>پالایش نفت لاوان(شاوان1)</v>
      </c>
      <c r="K2544" s="10" t="str">
        <f>CHOOSE(MID(Table1[تاریخ],6,2),"فروردین","اردیبهشت","خرداد","تیر","مرداد","شهریور","مهر","آبان","آذر","دی","بهمن","اسفند")</f>
        <v>مرداد</v>
      </c>
      <c r="L2544" s="10" t="str">
        <f>LEFT(Table1[[#All],[تاریخ]],4)</f>
        <v>1400</v>
      </c>
      <c r="M2544" s="13" t="str">
        <f>Table1[سال]&amp;"-"&amp;Table1[ماه]</f>
        <v>1400-مرداد</v>
      </c>
      <c r="N2544" s="9"/>
    </row>
    <row r="2545" spans="1:14" ht="15.75" x14ac:dyDescent="0.25">
      <c r="A2545" s="17" t="str">
        <f>IF(AND(C2545&gt;='گزارش روزانه'!$F$2,C2545&lt;='گزارش روزانه'!$F$4,J2545='گزارش روزانه'!$D$6),MAX($A$1:A2544)+1,"")</f>
        <v/>
      </c>
      <c r="B2545" s="10">
        <v>2544</v>
      </c>
      <c r="C2545" s="10" t="s">
        <v>190</v>
      </c>
      <c r="D2545" s="10" t="s">
        <v>214</v>
      </c>
      <c r="E2545" s="11">
        <v>0</v>
      </c>
      <c r="F2545" s="11">
        <v>103536</v>
      </c>
      <c r="G2545" s="11">
        <v>8005746</v>
      </c>
      <c r="H25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5" s="10">
        <f>VALUE(IFERROR(MID(Table1[شرح],11,FIND("سهم",Table1[شرح])-11),0))</f>
        <v>1</v>
      </c>
      <c r="J2545" s="10" t="str">
        <f>IFERROR(MID(Table1[شرح],FIND("سهم",Table1[شرح])+4,FIND("به نرخ",Table1[شرح])-FIND("سهم",Table1[شرح])-5),"")</f>
        <v>پالایش نفت شیراز(شراز1)</v>
      </c>
      <c r="K2545" s="10" t="str">
        <f>CHOOSE(MID(Table1[تاریخ],6,2),"فروردین","اردیبهشت","خرداد","تیر","مرداد","شهریور","مهر","آبان","آذر","دی","بهمن","اسفند")</f>
        <v>مرداد</v>
      </c>
      <c r="L2545" s="10" t="str">
        <f>LEFT(Table1[[#All],[تاریخ]],4)</f>
        <v>1400</v>
      </c>
      <c r="M2545" s="13" t="str">
        <f>Table1[سال]&amp;"-"&amp;Table1[ماه]</f>
        <v>1400-مرداد</v>
      </c>
      <c r="N2545" s="9"/>
    </row>
    <row r="2546" spans="1:14" ht="15.75" x14ac:dyDescent="0.25">
      <c r="A2546" s="17" t="str">
        <f>IF(AND(C2546&gt;='گزارش روزانه'!$F$2,C2546&lt;='گزارش روزانه'!$F$4,J2546='گزارش روزانه'!$D$6),MAX($A$1:A2545)+1,"")</f>
        <v/>
      </c>
      <c r="B2546" s="10">
        <v>2545</v>
      </c>
      <c r="C2546" s="10" t="s">
        <v>190</v>
      </c>
      <c r="D2546" s="10" t="s">
        <v>215</v>
      </c>
      <c r="E2546" s="11">
        <v>0</v>
      </c>
      <c r="F2546" s="11">
        <v>162363</v>
      </c>
      <c r="G2546" s="11">
        <v>7902210</v>
      </c>
      <c r="H25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6" s="10">
        <f>VALUE(IFERROR(MID(Table1[شرح],11,FIND("سهم",Table1[شرح])-11),0))</f>
        <v>9</v>
      </c>
      <c r="J2546" s="10" t="str">
        <f>IFERROR(MID(Table1[شرح],FIND("سهم",Table1[شرح])+4,FIND("به نرخ",Table1[شرح])-FIND("سهم",Table1[شرح])-5),"")</f>
        <v>سیمان داراب(ساراب1)</v>
      </c>
      <c r="K2546" s="10" t="str">
        <f>CHOOSE(MID(Table1[تاریخ],6,2),"فروردین","اردیبهشت","خرداد","تیر","مرداد","شهریور","مهر","آبان","آذر","دی","بهمن","اسفند")</f>
        <v>مرداد</v>
      </c>
      <c r="L2546" s="10" t="str">
        <f>LEFT(Table1[[#All],[تاریخ]],4)</f>
        <v>1400</v>
      </c>
      <c r="M2546" s="13" t="str">
        <f>Table1[سال]&amp;"-"&amp;Table1[ماه]</f>
        <v>1400-مرداد</v>
      </c>
      <c r="N2546" s="9"/>
    </row>
    <row r="2547" spans="1:14" ht="15.75" x14ac:dyDescent="0.25">
      <c r="A2547" s="17" t="str">
        <f>IF(AND(C2547&gt;='گزارش روزانه'!$F$2,C2547&lt;='گزارش روزانه'!$F$4,J2547='گزارش روزانه'!$D$6),MAX($A$1:A2546)+1,"")</f>
        <v/>
      </c>
      <c r="B2547" s="10">
        <v>2546</v>
      </c>
      <c r="C2547" s="10" t="s">
        <v>190</v>
      </c>
      <c r="D2547" s="10" t="s">
        <v>216</v>
      </c>
      <c r="E2547" s="11">
        <v>0</v>
      </c>
      <c r="F2547" s="11">
        <v>7196194</v>
      </c>
      <c r="G2547" s="11">
        <v>7739847</v>
      </c>
      <c r="H25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7" s="10">
        <f>VALUE(IFERROR(MID(Table1[شرح],11,FIND("سهم",Table1[شرح])-11),0))</f>
        <v>601</v>
      </c>
      <c r="J2547" s="10" t="str">
        <f>IFERROR(MID(Table1[شرح],FIND("سهم",Table1[شرح])+4,FIND("به نرخ",Table1[شرح])-FIND("سهم",Table1[شرح])-5),"")</f>
        <v>پالایش نفت اصفهان(شپنا1)</v>
      </c>
      <c r="K2547" s="10" t="str">
        <f>CHOOSE(MID(Table1[تاریخ],6,2),"فروردین","اردیبهشت","خرداد","تیر","مرداد","شهریور","مهر","آبان","آذر","دی","بهمن","اسفند")</f>
        <v>مرداد</v>
      </c>
      <c r="L2547" s="10" t="str">
        <f>LEFT(Table1[[#All],[تاریخ]],4)</f>
        <v>1400</v>
      </c>
      <c r="M2547" s="13" t="str">
        <f>Table1[سال]&amp;"-"&amp;Table1[ماه]</f>
        <v>1400-مرداد</v>
      </c>
      <c r="N2547" s="9"/>
    </row>
    <row r="2548" spans="1:14" ht="15.75" x14ac:dyDescent="0.25">
      <c r="A2548" s="17" t="str">
        <f>IF(AND(C2548&gt;='گزارش روزانه'!$F$2,C2548&lt;='گزارش روزانه'!$F$4,J2548='گزارش روزانه'!$D$6),MAX($A$1:A2547)+1,"")</f>
        <v/>
      </c>
      <c r="B2548" s="10">
        <v>2547</v>
      </c>
      <c r="C2548" s="10" t="s">
        <v>190</v>
      </c>
      <c r="D2548" s="10" t="s">
        <v>217</v>
      </c>
      <c r="E2548" s="11">
        <v>0</v>
      </c>
      <c r="F2548" s="11">
        <v>178171</v>
      </c>
      <c r="G2548" s="11">
        <v>543653</v>
      </c>
      <c r="H25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8" s="10">
        <f>VALUE(IFERROR(MID(Table1[شرح],11,FIND("سهم",Table1[شرح])-11),0))</f>
        <v>25</v>
      </c>
      <c r="J2548" s="10" t="str">
        <f>IFERROR(MID(Table1[شرح],FIND("سهم",Table1[شرح])+4,FIND("به نرخ",Table1[شرح])-FIND("سهم",Table1[شرح])-5),"")</f>
        <v>فرآورده های غدایی وقندپیرانشهر(قپیرا1)</v>
      </c>
      <c r="K2548" s="10" t="str">
        <f>CHOOSE(MID(Table1[تاریخ],6,2),"فروردین","اردیبهشت","خرداد","تیر","مرداد","شهریور","مهر","آبان","آذر","دی","بهمن","اسفند")</f>
        <v>مرداد</v>
      </c>
      <c r="L2548" s="10" t="str">
        <f>LEFT(Table1[[#All],[تاریخ]],4)</f>
        <v>1400</v>
      </c>
      <c r="M2548" s="13" t="str">
        <f>Table1[سال]&amp;"-"&amp;Table1[ماه]</f>
        <v>1400-مرداد</v>
      </c>
      <c r="N2548" s="9"/>
    </row>
    <row r="2549" spans="1:14" ht="15.75" x14ac:dyDescent="0.25">
      <c r="A2549" s="17" t="str">
        <f>IF(AND(C2549&gt;='گزارش روزانه'!$F$2,C2549&lt;='گزارش روزانه'!$F$4,J2549='گزارش روزانه'!$D$6),MAX($A$1:A2548)+1,"")</f>
        <v/>
      </c>
      <c r="B2549" s="10">
        <v>2548</v>
      </c>
      <c r="C2549" s="10" t="s">
        <v>190</v>
      </c>
      <c r="D2549" s="10" t="s">
        <v>218</v>
      </c>
      <c r="E2549" s="11">
        <v>0</v>
      </c>
      <c r="F2549" s="11">
        <v>83816</v>
      </c>
      <c r="G2549" s="11">
        <v>365482</v>
      </c>
      <c r="H25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49" s="10">
        <f>VALUE(IFERROR(MID(Table1[شرح],11,FIND("سهم",Table1[شرح])-11),0))</f>
        <v>34</v>
      </c>
      <c r="J2549" s="10" t="str">
        <f>IFERROR(MID(Table1[شرح],FIND("سهم",Table1[شرح])+4,FIND("به نرخ",Table1[شرح])-FIND("سهم",Table1[شرح])-5),"")</f>
        <v>بانک تجارت(وتجارت1)</v>
      </c>
      <c r="K2549" s="10" t="str">
        <f>CHOOSE(MID(Table1[تاریخ],6,2),"فروردین","اردیبهشت","خرداد","تیر","مرداد","شهریور","مهر","آبان","آذر","دی","بهمن","اسفند")</f>
        <v>مرداد</v>
      </c>
      <c r="L2549" s="10" t="str">
        <f>LEFT(Table1[[#All],[تاریخ]],4)</f>
        <v>1400</v>
      </c>
      <c r="M2549" s="13" t="str">
        <f>Table1[سال]&amp;"-"&amp;Table1[ماه]</f>
        <v>1400-مرداد</v>
      </c>
      <c r="N2549" s="9"/>
    </row>
    <row r="2550" spans="1:14" ht="15.75" x14ac:dyDescent="0.25">
      <c r="A2550" s="17" t="str">
        <f>IF(AND(C2550&gt;='گزارش روزانه'!$F$2,C2550&lt;='گزارش روزانه'!$F$4,J2550='گزارش روزانه'!$D$6),MAX($A$1:A2549)+1,"")</f>
        <v/>
      </c>
      <c r="B2550" s="10">
        <v>2549</v>
      </c>
      <c r="C2550" s="10" t="s">
        <v>190</v>
      </c>
      <c r="D2550" s="10" t="s">
        <v>219</v>
      </c>
      <c r="E2550" s="11">
        <v>0</v>
      </c>
      <c r="F2550" s="11">
        <v>208749</v>
      </c>
      <c r="G2550" s="11">
        <v>281666</v>
      </c>
      <c r="H25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50" s="10">
        <f>VALUE(IFERROR(MID(Table1[شرح],11,FIND("سهم",Table1[شرح])-11),0))</f>
        <v>6</v>
      </c>
      <c r="J2550" s="10" t="str">
        <f>IFERROR(MID(Table1[شرح],FIND("سهم",Table1[شرح])+4,FIND("به نرخ",Table1[شرح])-FIND("سهم",Table1[شرح])-5),"")</f>
        <v>معادن بافق(کبافق1)</v>
      </c>
      <c r="K2550" s="10" t="str">
        <f>CHOOSE(MID(Table1[تاریخ],6,2),"فروردین","اردیبهشت","خرداد","تیر","مرداد","شهریور","مهر","آبان","آذر","دی","بهمن","اسفند")</f>
        <v>مرداد</v>
      </c>
      <c r="L2550" s="10" t="str">
        <f>LEFT(Table1[[#All],[تاریخ]],4)</f>
        <v>1400</v>
      </c>
      <c r="M2550" s="13" t="str">
        <f>Table1[سال]&amp;"-"&amp;Table1[ماه]</f>
        <v>1400-مرداد</v>
      </c>
      <c r="N2550" s="9"/>
    </row>
    <row r="2551" spans="1:14" ht="15.75" x14ac:dyDescent="0.25">
      <c r="A2551" s="17" t="str">
        <f>IF(AND(C2551&gt;='گزارش روزانه'!$F$2,C2551&lt;='گزارش روزانه'!$F$4,J2551='گزارش روزانه'!$D$6),MAX($A$1:A2550)+1,"")</f>
        <v/>
      </c>
      <c r="B2551" s="10">
        <v>2550</v>
      </c>
      <c r="C2551" s="10" t="s">
        <v>175</v>
      </c>
      <c r="D2551" s="10" t="s">
        <v>176</v>
      </c>
      <c r="E2551" s="11">
        <v>1118546</v>
      </c>
      <c r="F2551" s="11">
        <v>0</v>
      </c>
      <c r="G2551" s="11">
        <v>148265</v>
      </c>
      <c r="H25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51" s="10">
        <f>VALUE(IFERROR(MID(Table1[شرح],11,FIND("سهم",Table1[شرح])-11),0))</f>
        <v>15</v>
      </c>
      <c r="J2551" s="10" t="str">
        <f>IFERROR(MID(Table1[شرح],FIND("سهم",Table1[شرح])+4,FIND("به نرخ",Table1[شرح])-FIND("سهم",Table1[شرح])-5),"")</f>
        <v>مجتمع صنایع لاستیک یزد(پیزد1)</v>
      </c>
      <c r="K2551" s="10" t="str">
        <f>CHOOSE(MID(Table1[تاریخ],6,2),"فروردین","اردیبهشت","خرداد","تیر","مرداد","شهریور","مهر","آبان","آذر","دی","بهمن","اسفند")</f>
        <v>مرداد</v>
      </c>
      <c r="L2551" s="10" t="str">
        <f>LEFT(Table1[[#All],[تاریخ]],4)</f>
        <v>1400</v>
      </c>
      <c r="M2551" s="13" t="str">
        <f>Table1[سال]&amp;"-"&amp;Table1[ماه]</f>
        <v>1400-مرداد</v>
      </c>
      <c r="N2551" s="9"/>
    </row>
    <row r="2552" spans="1:14" ht="15.75" x14ac:dyDescent="0.25">
      <c r="A2552" s="17" t="str">
        <f>IF(AND(C2552&gt;='گزارش روزانه'!$F$2,C2552&lt;='گزارش روزانه'!$F$4,J2552='گزارش روزانه'!$D$6),MAX($A$1:A2551)+1,"")</f>
        <v/>
      </c>
      <c r="B2552" s="10">
        <v>2551</v>
      </c>
      <c r="C2552" s="10" t="s">
        <v>175</v>
      </c>
      <c r="D2552" s="10" t="s">
        <v>177</v>
      </c>
      <c r="E2552" s="11">
        <v>4319227</v>
      </c>
      <c r="F2552" s="11">
        <v>0</v>
      </c>
      <c r="G2552" s="11">
        <v>1266811</v>
      </c>
      <c r="H25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52" s="10">
        <f>VALUE(IFERROR(MID(Table1[شرح],11,FIND("سهم",Table1[شرح])-11),0))</f>
        <v>58</v>
      </c>
      <c r="J2552" s="10" t="str">
        <f>IFERROR(MID(Table1[شرح],FIND("سهم",Table1[شرح])+4,FIND("به نرخ",Table1[شرح])-FIND("سهم",Table1[شرح])-5),"")</f>
        <v>مجتمع صنایع لاستیک یزد(پیزد1)</v>
      </c>
      <c r="K2552" s="10" t="str">
        <f>CHOOSE(MID(Table1[تاریخ],6,2),"فروردین","اردیبهشت","خرداد","تیر","مرداد","شهریور","مهر","آبان","آذر","دی","بهمن","اسفند")</f>
        <v>مرداد</v>
      </c>
      <c r="L2552" s="10" t="str">
        <f>LEFT(Table1[[#All],[تاریخ]],4)</f>
        <v>1400</v>
      </c>
      <c r="M2552" s="13" t="str">
        <f>Table1[سال]&amp;"-"&amp;Table1[ماه]</f>
        <v>1400-مرداد</v>
      </c>
      <c r="N2552" s="9"/>
    </row>
    <row r="2553" spans="1:14" ht="15.75" x14ac:dyDescent="0.25">
      <c r="A2553" s="17" t="str">
        <f>IF(AND(C2553&gt;='گزارش روزانه'!$F$2,C2553&lt;='گزارش روزانه'!$F$4,J2553='گزارش روزانه'!$D$6),MAX($A$1:A2552)+1,"")</f>
        <v/>
      </c>
      <c r="B2553" s="10">
        <v>2552</v>
      </c>
      <c r="C2553" s="10" t="s">
        <v>175</v>
      </c>
      <c r="D2553" s="10" t="s">
        <v>178</v>
      </c>
      <c r="E2553" s="11">
        <v>7440775</v>
      </c>
      <c r="F2553" s="11">
        <v>0</v>
      </c>
      <c r="G2553" s="11">
        <v>5586038</v>
      </c>
      <c r="H25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53" s="10">
        <f>VALUE(IFERROR(MID(Table1[شرح],11,FIND("سهم",Table1[شرح])-11),0))</f>
        <v>290</v>
      </c>
      <c r="J2553" s="10" t="str">
        <f>IFERROR(MID(Table1[شرح],FIND("سهم",Table1[شرح])+4,FIND("به نرخ",Table1[شرح])-FIND("سهم",Table1[شرح])-5),"")</f>
        <v>گروه سرمایه گذاری میراث فرهنگی(سمگا1)</v>
      </c>
      <c r="K2553" s="10" t="str">
        <f>CHOOSE(MID(Table1[تاریخ],6,2),"فروردین","اردیبهشت","خرداد","تیر","مرداد","شهریور","مهر","آبان","آذر","دی","بهمن","اسفند")</f>
        <v>مرداد</v>
      </c>
      <c r="L2553" s="10" t="str">
        <f>LEFT(Table1[[#All],[تاریخ]],4)</f>
        <v>1400</v>
      </c>
      <c r="M2553" s="13" t="str">
        <f>Table1[سال]&amp;"-"&amp;Table1[ماه]</f>
        <v>1400-مرداد</v>
      </c>
      <c r="N2553" s="9"/>
    </row>
    <row r="2554" spans="1:14" ht="15.75" x14ac:dyDescent="0.25">
      <c r="A2554" s="17" t="str">
        <f>IF(AND(C2554&gt;='گزارش روزانه'!$F$2,C2554&lt;='گزارش روزانه'!$F$4,J2554='گزارش روزانه'!$D$6),MAX($A$1:A2553)+1,"")</f>
        <v/>
      </c>
      <c r="B2554" s="10">
        <v>2553</v>
      </c>
      <c r="C2554" s="10" t="s">
        <v>175</v>
      </c>
      <c r="D2554" s="10" t="s">
        <v>179</v>
      </c>
      <c r="E2554" s="11">
        <v>0</v>
      </c>
      <c r="F2554" s="11">
        <v>1244341</v>
      </c>
      <c r="G2554" s="11">
        <v>13026813</v>
      </c>
      <c r="H25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54" s="10">
        <f>VALUE(IFERROR(MID(Table1[شرح],11,FIND("سهم",Table1[شرح])-11),0))</f>
        <v>732</v>
      </c>
      <c r="J2554" s="10" t="str">
        <f>IFERROR(MID(Table1[شرح],FIND("سهم",Table1[شرح])+4,FIND("به نرخ",Table1[شرح])-FIND("سهم",Table1[شرح])-5),"")</f>
        <v>توسعه و عمران امید(ثامید1)</v>
      </c>
      <c r="K2554" s="10" t="str">
        <f>CHOOSE(MID(Table1[تاریخ],6,2),"فروردین","اردیبهشت","خرداد","تیر","مرداد","شهریور","مهر","آبان","آذر","دی","بهمن","اسفند")</f>
        <v>مرداد</v>
      </c>
      <c r="L2554" s="10" t="str">
        <f>LEFT(Table1[[#All],[تاریخ]],4)</f>
        <v>1400</v>
      </c>
      <c r="M2554" s="13" t="str">
        <f>Table1[سال]&amp;"-"&amp;Table1[ماه]</f>
        <v>1400-مرداد</v>
      </c>
      <c r="N2554" s="9"/>
    </row>
    <row r="2555" spans="1:14" ht="15.75" x14ac:dyDescent="0.25">
      <c r="A2555" s="17" t="str">
        <f>IF(AND(C2555&gt;='گزارش روزانه'!$F$2,C2555&lt;='گزارش روزانه'!$F$4,J2555='گزارش روزانه'!$D$6),MAX($A$1:A2554)+1,"")</f>
        <v/>
      </c>
      <c r="B2555" s="10">
        <v>2554</v>
      </c>
      <c r="C2555" s="10" t="s">
        <v>175</v>
      </c>
      <c r="D2555" s="10" t="s">
        <v>180</v>
      </c>
      <c r="E2555" s="11">
        <v>0</v>
      </c>
      <c r="F2555" s="11">
        <v>1205303</v>
      </c>
      <c r="G2555" s="11">
        <v>11782472</v>
      </c>
      <c r="H25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55" s="10">
        <f>VALUE(IFERROR(MID(Table1[شرح],11,FIND("سهم",Table1[شرح])-11),0))</f>
        <v>160</v>
      </c>
      <c r="J2555" s="10" t="str">
        <f>IFERROR(MID(Table1[شرح],FIND("سهم",Table1[شرح])+4,FIND("به نرخ",Table1[شرح])-FIND("سهم",Table1[شرح])-5),"")</f>
        <v>تامین سرمایه امین(امین1)</v>
      </c>
      <c r="K2555" s="10" t="str">
        <f>CHOOSE(MID(Table1[تاریخ],6,2),"فروردین","اردیبهشت","خرداد","تیر","مرداد","شهریور","مهر","آبان","آذر","دی","بهمن","اسفند")</f>
        <v>مرداد</v>
      </c>
      <c r="L2555" s="10" t="str">
        <f>LEFT(Table1[[#All],[تاریخ]],4)</f>
        <v>1400</v>
      </c>
      <c r="M2555" s="13" t="str">
        <f>Table1[سال]&amp;"-"&amp;Table1[ماه]</f>
        <v>1400-مرداد</v>
      </c>
      <c r="N2555" s="9"/>
    </row>
    <row r="2556" spans="1:14" ht="15.75" x14ac:dyDescent="0.25">
      <c r="A2556" s="17" t="str">
        <f>IF(AND(C2556&gt;='گزارش روزانه'!$F$2,C2556&lt;='گزارش روزانه'!$F$4,J2556='گزارش روزانه'!$D$6),MAX($A$1:A2555)+1,"")</f>
        <v/>
      </c>
      <c r="B2556" s="10">
        <v>2555</v>
      </c>
      <c r="C2556" s="10" t="s">
        <v>175</v>
      </c>
      <c r="D2556" s="10" t="s">
        <v>181</v>
      </c>
      <c r="E2556" s="11">
        <v>0</v>
      </c>
      <c r="F2556" s="11">
        <v>1441110</v>
      </c>
      <c r="G2556" s="11">
        <v>10577169</v>
      </c>
      <c r="H25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56" s="10">
        <f>VALUE(IFERROR(MID(Table1[شرح],11,FIND("سهم",Table1[شرح])-11),0))</f>
        <v>670</v>
      </c>
      <c r="J2556" s="10" t="str">
        <f>IFERROR(MID(Table1[شرح],FIND("سهم",Table1[شرح])+4,FIND("به نرخ",Table1[شرح])-FIND("سهم",Table1[شرح])-5),"")</f>
        <v>بهساز کاشانه تهران(ثبهساز1)</v>
      </c>
      <c r="K2556" s="10" t="str">
        <f>CHOOSE(MID(Table1[تاریخ],6,2),"فروردین","اردیبهشت","خرداد","تیر","مرداد","شهریور","مهر","آبان","آذر","دی","بهمن","اسفند")</f>
        <v>مرداد</v>
      </c>
      <c r="L2556" s="10" t="str">
        <f>LEFT(Table1[[#All],[تاریخ]],4)</f>
        <v>1400</v>
      </c>
      <c r="M2556" s="13" t="str">
        <f>Table1[سال]&amp;"-"&amp;Table1[ماه]</f>
        <v>1400-مرداد</v>
      </c>
      <c r="N2556" s="9"/>
    </row>
    <row r="2557" spans="1:14" ht="15.75" x14ac:dyDescent="0.25">
      <c r="A2557" s="17" t="str">
        <f>IF(AND(C2557&gt;='گزارش روزانه'!$F$2,C2557&lt;='گزارش روزانه'!$F$4,J2557='گزارش روزانه'!$D$6),MAX($A$1:A2556)+1,"")</f>
        <v/>
      </c>
      <c r="B2557" s="10">
        <v>2556</v>
      </c>
      <c r="C2557" s="10" t="s">
        <v>175</v>
      </c>
      <c r="D2557" s="10" t="s">
        <v>182</v>
      </c>
      <c r="E2557" s="11">
        <v>0</v>
      </c>
      <c r="F2557" s="11">
        <v>609473</v>
      </c>
      <c r="G2557" s="11">
        <v>9136059</v>
      </c>
      <c r="H25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57" s="10">
        <f>VALUE(IFERROR(MID(Table1[شرح],11,FIND("سهم",Table1[شرح])-11),0))</f>
        <v>48</v>
      </c>
      <c r="J2557" s="10" t="str">
        <f>IFERROR(MID(Table1[شرح],FIND("سهم",Table1[شرح])+4,FIND("به نرخ",Table1[شرح])-FIND("سهم",Table1[شرح])-5),"")</f>
        <v>تولید نیروی برق آبادان(آبادا1)</v>
      </c>
      <c r="K2557" s="10" t="str">
        <f>CHOOSE(MID(Table1[تاریخ],6,2),"فروردین","اردیبهشت","خرداد","تیر","مرداد","شهریور","مهر","آبان","آذر","دی","بهمن","اسفند")</f>
        <v>مرداد</v>
      </c>
      <c r="L2557" s="10" t="str">
        <f>LEFT(Table1[[#All],[تاریخ]],4)</f>
        <v>1400</v>
      </c>
      <c r="M2557" s="13" t="str">
        <f>Table1[سال]&amp;"-"&amp;Table1[ماه]</f>
        <v>1400-مرداد</v>
      </c>
      <c r="N2557" s="9"/>
    </row>
    <row r="2558" spans="1:14" ht="15.75" x14ac:dyDescent="0.25">
      <c r="A2558" s="17" t="str">
        <f>IF(AND(C2558&gt;='گزارش روزانه'!$F$2,C2558&lt;='گزارش روزانه'!$F$4,J2558='گزارش روزانه'!$D$6),MAX($A$1:A2557)+1,"")</f>
        <v/>
      </c>
      <c r="B2558" s="10">
        <v>2557</v>
      </c>
      <c r="C2558" s="10" t="s">
        <v>175</v>
      </c>
      <c r="D2558" s="10" t="s">
        <v>183</v>
      </c>
      <c r="E2558" s="11">
        <v>0</v>
      </c>
      <c r="F2558" s="11">
        <v>59197</v>
      </c>
      <c r="G2558" s="11">
        <v>8526586</v>
      </c>
      <c r="H25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58" s="10">
        <f>VALUE(IFERROR(MID(Table1[شرح],11,FIND("سهم",Table1[شرح])-11),0))</f>
        <v>1</v>
      </c>
      <c r="J2558" s="10" t="str">
        <f>IFERROR(MID(Table1[شرح],FIND("سهم",Table1[شرح])+4,FIND("به نرخ",Table1[شرح])-FIND("سهم",Table1[شرح])-5),"")</f>
        <v>سیمان ساوه(ساوه1)</v>
      </c>
      <c r="K2558" s="10" t="str">
        <f>CHOOSE(MID(Table1[تاریخ],6,2),"فروردین","اردیبهشت","خرداد","تیر","مرداد","شهریور","مهر","آبان","آذر","دی","بهمن","اسفند")</f>
        <v>مرداد</v>
      </c>
      <c r="L2558" s="10" t="str">
        <f>LEFT(Table1[[#All],[تاریخ]],4)</f>
        <v>1400</v>
      </c>
      <c r="M2558" s="13" t="str">
        <f>Table1[سال]&amp;"-"&amp;Table1[ماه]</f>
        <v>1400-مرداد</v>
      </c>
      <c r="N2558" s="9"/>
    </row>
    <row r="2559" spans="1:14" ht="15.75" x14ac:dyDescent="0.25">
      <c r="A2559" s="17" t="str">
        <f>IF(AND(C2559&gt;='گزارش روزانه'!$F$2,C2559&lt;='گزارش روزانه'!$F$4,J2559='گزارش روزانه'!$D$6),MAX($A$1:A2558)+1,"")</f>
        <v/>
      </c>
      <c r="B2559" s="10">
        <v>2558</v>
      </c>
      <c r="C2559" s="10" t="s">
        <v>175</v>
      </c>
      <c r="D2559" s="10" t="s">
        <v>184</v>
      </c>
      <c r="E2559" s="11">
        <v>0</v>
      </c>
      <c r="F2559" s="11">
        <v>88623</v>
      </c>
      <c r="G2559" s="11">
        <v>8467389</v>
      </c>
      <c r="H25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59" s="10">
        <f>VALUE(IFERROR(MID(Table1[شرح],11,FIND("سهم",Table1[شرح])-11),0))</f>
        <v>18</v>
      </c>
      <c r="J2559" s="10" t="str">
        <f>IFERROR(MID(Table1[شرح],FIND("سهم",Table1[شرح])+4,FIND("به نرخ",Table1[شرح])-FIND("سهم",Table1[شرح])-5),"")</f>
        <v>کشت وصنعت شریف آباد(زشریف1)</v>
      </c>
      <c r="K2559" s="10" t="str">
        <f>CHOOSE(MID(Table1[تاریخ],6,2),"فروردین","اردیبهشت","خرداد","تیر","مرداد","شهریور","مهر","آبان","آذر","دی","بهمن","اسفند")</f>
        <v>مرداد</v>
      </c>
      <c r="L2559" s="10" t="str">
        <f>LEFT(Table1[[#All],[تاریخ]],4)</f>
        <v>1400</v>
      </c>
      <c r="M2559" s="13" t="str">
        <f>Table1[سال]&amp;"-"&amp;Table1[ماه]</f>
        <v>1400-مرداد</v>
      </c>
      <c r="N2559" s="9"/>
    </row>
    <row r="2560" spans="1:14" ht="15.75" x14ac:dyDescent="0.25">
      <c r="A2560" s="17" t="str">
        <f>IF(AND(C2560&gt;='گزارش روزانه'!$F$2,C2560&lt;='گزارش روزانه'!$F$4,J2560='گزارش روزانه'!$D$6),MAX($A$1:A2559)+1,"")</f>
        <v/>
      </c>
      <c r="B2560" s="10">
        <v>2559</v>
      </c>
      <c r="C2560" s="10" t="s">
        <v>175</v>
      </c>
      <c r="D2560" s="10" t="s">
        <v>185</v>
      </c>
      <c r="E2560" s="11">
        <v>0</v>
      </c>
      <c r="F2560" s="11">
        <v>72938</v>
      </c>
      <c r="G2560" s="11">
        <v>8378766</v>
      </c>
      <c r="H25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60" s="10">
        <f>VALUE(IFERROR(MID(Table1[شرح],11,FIND("سهم",Table1[شرح])-11),0))</f>
        <v>1</v>
      </c>
      <c r="J2560" s="10" t="str">
        <f>IFERROR(MID(Table1[شرح],FIND("سهم",Table1[شرح])+4,FIND("به نرخ",Table1[شرح])-FIND("سهم",Table1[شرح])-5),"")</f>
        <v>شیر پاستوریزه پگاه گلپایگان(غگلپا1)</v>
      </c>
      <c r="K2560" s="10" t="str">
        <f>CHOOSE(MID(Table1[تاریخ],6,2),"فروردین","اردیبهشت","خرداد","تیر","مرداد","شهریور","مهر","آبان","آذر","دی","بهمن","اسفند")</f>
        <v>مرداد</v>
      </c>
      <c r="L2560" s="10" t="str">
        <f>LEFT(Table1[[#All],[تاریخ]],4)</f>
        <v>1400</v>
      </c>
      <c r="M2560" s="13" t="str">
        <f>Table1[سال]&amp;"-"&amp;Table1[ماه]</f>
        <v>1400-مرداد</v>
      </c>
      <c r="N2560" s="9"/>
    </row>
    <row r="2561" spans="1:14" ht="15.75" x14ac:dyDescent="0.25">
      <c r="A2561" s="17" t="str">
        <f>IF(AND(C2561&gt;='گزارش روزانه'!$F$2,C2561&lt;='گزارش روزانه'!$F$4,J2561='گزارش روزانه'!$D$6),MAX($A$1:A2560)+1,"")</f>
        <v/>
      </c>
      <c r="B2561" s="10">
        <v>2560</v>
      </c>
      <c r="C2561" s="10" t="s">
        <v>175</v>
      </c>
      <c r="D2561" s="10" t="s">
        <v>186</v>
      </c>
      <c r="E2561" s="11">
        <v>0</v>
      </c>
      <c r="F2561" s="11">
        <v>126262</v>
      </c>
      <c r="G2561" s="11">
        <v>8305828</v>
      </c>
      <c r="H25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61" s="10">
        <f>VALUE(IFERROR(MID(Table1[شرح],11,FIND("سهم",Table1[شرح])-11),0))</f>
        <v>3</v>
      </c>
      <c r="J2561" s="10" t="str">
        <f>IFERROR(MID(Table1[شرح],FIND("سهم",Table1[شرح])+4,FIND("به نرخ",Table1[شرح])-FIND("سهم",Table1[شرح])-5),"")</f>
        <v>صنایع پتروشیمی کرمانشاه(کرماشا1)</v>
      </c>
      <c r="K2561" s="10" t="str">
        <f>CHOOSE(MID(Table1[تاریخ],6,2),"فروردین","اردیبهشت","خرداد","تیر","مرداد","شهریور","مهر","آبان","آذر","دی","بهمن","اسفند")</f>
        <v>مرداد</v>
      </c>
      <c r="L2561" s="10" t="str">
        <f>LEFT(Table1[[#All],[تاریخ]],4)</f>
        <v>1400</v>
      </c>
      <c r="M2561" s="13" t="str">
        <f>Table1[سال]&amp;"-"&amp;Table1[ماه]</f>
        <v>1400-مرداد</v>
      </c>
      <c r="N2561" s="9"/>
    </row>
    <row r="2562" spans="1:14" ht="15.75" x14ac:dyDescent="0.25">
      <c r="A2562" s="17" t="str">
        <f>IF(AND(C2562&gt;='گزارش روزانه'!$F$2,C2562&lt;='گزارش روزانه'!$F$4,J2562='گزارش روزانه'!$D$6),MAX($A$1:A2561)+1,"")</f>
        <v/>
      </c>
      <c r="B2562" s="10">
        <v>2561</v>
      </c>
      <c r="C2562" s="10" t="s">
        <v>175</v>
      </c>
      <c r="D2562" s="10" t="s">
        <v>187</v>
      </c>
      <c r="E2562" s="11">
        <v>0</v>
      </c>
      <c r="F2562" s="11">
        <v>2832537</v>
      </c>
      <c r="G2562" s="11">
        <v>8179566</v>
      </c>
      <c r="H25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62" s="10">
        <f>VALUE(IFERROR(MID(Table1[شرح],11,FIND("سهم",Table1[شرح])-11),0))</f>
        <v>216</v>
      </c>
      <c r="J2562" s="10" t="str">
        <f>IFERROR(MID(Table1[شرح],FIND("سهم",Table1[شرح])+4,FIND("به نرخ",Table1[شرح])-FIND("سهم",Table1[شرح])-5),"")</f>
        <v>سرمایه گذاری صنایع پتروشیمی(وپترو1)</v>
      </c>
      <c r="K2562" s="10" t="str">
        <f>CHOOSE(MID(Table1[تاریخ],6,2),"فروردین","اردیبهشت","خرداد","تیر","مرداد","شهریور","مهر","آبان","آذر","دی","بهمن","اسفند")</f>
        <v>مرداد</v>
      </c>
      <c r="L2562" s="10" t="str">
        <f>LEFT(Table1[[#All],[تاریخ]],4)</f>
        <v>1400</v>
      </c>
      <c r="M2562" s="13" t="str">
        <f>Table1[سال]&amp;"-"&amp;Table1[ماه]</f>
        <v>1400-مرداد</v>
      </c>
      <c r="N2562" s="9"/>
    </row>
    <row r="2563" spans="1:14" ht="15.75" x14ac:dyDescent="0.25">
      <c r="A2563" s="17" t="str">
        <f>IF(AND(C2563&gt;='گزارش روزانه'!$F$2,C2563&lt;='گزارش روزانه'!$F$4,J2563='گزارش روزانه'!$D$6),MAX($A$1:A2562)+1,"")</f>
        <v/>
      </c>
      <c r="B2563" s="10">
        <v>2562</v>
      </c>
      <c r="C2563" s="10" t="s">
        <v>175</v>
      </c>
      <c r="D2563" s="10" t="s">
        <v>188</v>
      </c>
      <c r="E2563" s="11">
        <v>0</v>
      </c>
      <c r="F2563" s="11">
        <v>214461</v>
      </c>
      <c r="G2563" s="11">
        <v>5347029</v>
      </c>
      <c r="H25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63" s="10">
        <f>VALUE(IFERROR(MID(Table1[شرح],11,FIND("سهم",Table1[شرح])-11),0))</f>
        <v>6</v>
      </c>
      <c r="J2563" s="10" t="str">
        <f>IFERROR(MID(Table1[شرح],FIND("سهم",Table1[شرح])+4,FIND("به نرخ",Table1[شرح])-FIND("سهم",Table1[شرح])-5),"")</f>
        <v>پتروشیمی شازند(شاراک1)</v>
      </c>
      <c r="K2563" s="10" t="str">
        <f>CHOOSE(MID(Table1[تاریخ],6,2),"فروردین","اردیبهشت","خرداد","تیر","مرداد","شهریور","مهر","آبان","آذر","دی","بهمن","اسفند")</f>
        <v>مرداد</v>
      </c>
      <c r="L2563" s="10" t="str">
        <f>LEFT(Table1[[#All],[تاریخ]],4)</f>
        <v>1400</v>
      </c>
      <c r="M2563" s="13" t="str">
        <f>Table1[سال]&amp;"-"&amp;Table1[ماه]</f>
        <v>1400-مرداد</v>
      </c>
      <c r="N2563" s="9"/>
    </row>
    <row r="2564" spans="1:14" ht="15.75" x14ac:dyDescent="0.25">
      <c r="A2564" s="17" t="str">
        <f>IF(AND(C2564&gt;='گزارش روزانه'!$F$2,C2564&lt;='گزارش روزانه'!$F$4,J2564='گزارش روزانه'!$D$6),MAX($A$1:A2563)+1,"")</f>
        <v/>
      </c>
      <c r="B2564" s="10">
        <v>2563</v>
      </c>
      <c r="C2564" s="10" t="s">
        <v>175</v>
      </c>
      <c r="D2564" s="10" t="s">
        <v>189</v>
      </c>
      <c r="E2564" s="11">
        <v>0</v>
      </c>
      <c r="F2564" s="11">
        <v>463090</v>
      </c>
      <c r="G2564" s="11">
        <v>5132568</v>
      </c>
      <c r="H25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64" s="10">
        <f>VALUE(IFERROR(MID(Table1[شرح],11,FIND("سهم",Table1[شرح])-11),0))</f>
        <v>40</v>
      </c>
      <c r="J2564" s="10" t="str">
        <f>IFERROR(MID(Table1[شرح],FIND("سهم",Table1[شرح])+4,FIND("به نرخ",Table1[شرح])-FIND("سهم",Table1[شرح])-5),"")</f>
        <v>باما(کاما1)</v>
      </c>
      <c r="K2564" s="10" t="str">
        <f>CHOOSE(MID(Table1[تاریخ],6,2),"فروردین","اردیبهشت","خرداد","تیر","مرداد","شهریور","مهر","آبان","آذر","دی","بهمن","اسفند")</f>
        <v>مرداد</v>
      </c>
      <c r="L2564" s="10" t="str">
        <f>LEFT(Table1[[#All],[تاریخ]],4)</f>
        <v>1400</v>
      </c>
      <c r="M2564" s="13" t="str">
        <f>Table1[سال]&amp;"-"&amp;Table1[ماه]</f>
        <v>1400-مرداد</v>
      </c>
      <c r="N2564" s="9"/>
    </row>
    <row r="2565" spans="1:14" ht="15.75" x14ac:dyDescent="0.25">
      <c r="A2565" s="17" t="str">
        <f>IF(AND(C2565&gt;='گزارش روزانه'!$F$2,C2565&lt;='گزارش روزانه'!$F$4,J2565='گزارش روزانه'!$D$6),MAX($A$1:A2564)+1,"")</f>
        <v/>
      </c>
      <c r="B2565" s="10">
        <v>2564</v>
      </c>
      <c r="C2565" s="10" t="s">
        <v>171</v>
      </c>
      <c r="D2565" s="10" t="s">
        <v>172</v>
      </c>
      <c r="E2565" s="11">
        <v>39433181</v>
      </c>
      <c r="F2565" s="11">
        <v>0</v>
      </c>
      <c r="G2565" s="11">
        <v>50470</v>
      </c>
      <c r="H25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65" s="10">
        <f>VALUE(IFERROR(MID(Table1[شرح],11,FIND("سهم",Table1[شرح])-11),0))</f>
        <v>380</v>
      </c>
      <c r="J2565" s="10" t="str">
        <f>IFERROR(MID(Table1[شرح],FIND("سهم",Table1[شرح])+4,FIND("به نرخ",Table1[شرح])-FIND("سهم",Table1[شرح])-5),"")</f>
        <v>پلیمر آریا ساسول(آریا1)</v>
      </c>
      <c r="K2565" s="10" t="str">
        <f>CHOOSE(MID(Table1[تاریخ],6,2),"فروردین","اردیبهشت","خرداد","تیر","مرداد","شهریور","مهر","آبان","آذر","دی","بهمن","اسفند")</f>
        <v>مرداد</v>
      </c>
      <c r="L2565" s="10" t="str">
        <f>LEFT(Table1[[#All],[تاریخ]],4)</f>
        <v>1400</v>
      </c>
      <c r="M2565" s="13" t="str">
        <f>Table1[سال]&amp;"-"&amp;Table1[ماه]</f>
        <v>1400-مرداد</v>
      </c>
      <c r="N2565" s="9"/>
    </row>
    <row r="2566" spans="1:14" ht="15.75" x14ac:dyDescent="0.25">
      <c r="A2566" s="17" t="str">
        <f>IF(AND(C2566&gt;='گزارش روزانه'!$F$2,C2566&lt;='گزارش روزانه'!$F$4,J2566='گزارش روزانه'!$D$6),MAX($A$1:A2565)+1,"")</f>
        <v/>
      </c>
      <c r="B2566" s="10">
        <v>2565</v>
      </c>
      <c r="C2566" s="10" t="s">
        <v>171</v>
      </c>
      <c r="D2566" s="10" t="s">
        <v>173</v>
      </c>
      <c r="E2566" s="11">
        <v>0</v>
      </c>
      <c r="F2566" s="11">
        <v>24129775</v>
      </c>
      <c r="G2566" s="11">
        <v>39483651</v>
      </c>
      <c r="H25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66" s="10">
        <f>VALUE(IFERROR(MID(Table1[شرح],11,FIND("سهم",Table1[شرح])-11),0))</f>
        <v>340</v>
      </c>
      <c r="J2566" s="10" t="str">
        <f>IFERROR(MID(Table1[شرح],FIND("سهم",Table1[شرح])+4,FIND("به نرخ",Table1[شرح])-FIND("سهم",Table1[شرح])-5),"")</f>
        <v>مجتمع صنایع لاستیک یزد(پیزد1)</v>
      </c>
      <c r="K2566" s="10" t="str">
        <f>CHOOSE(MID(Table1[تاریخ],6,2),"فروردین","اردیبهشت","خرداد","تیر","مرداد","شهریور","مهر","آبان","آذر","دی","بهمن","اسفند")</f>
        <v>مرداد</v>
      </c>
      <c r="L2566" s="10" t="str">
        <f>LEFT(Table1[[#All],[تاریخ]],4)</f>
        <v>1400</v>
      </c>
      <c r="M2566" s="13" t="str">
        <f>Table1[سال]&amp;"-"&amp;Table1[ماه]</f>
        <v>1400-مرداد</v>
      </c>
      <c r="N2566" s="9"/>
    </row>
    <row r="2567" spans="1:14" ht="15.75" x14ac:dyDescent="0.25">
      <c r="A2567" s="17" t="str">
        <f>IF(AND(C2567&gt;='گزارش روزانه'!$F$2,C2567&lt;='گزارش روزانه'!$F$4,J2567='گزارش روزانه'!$D$6),MAX($A$1:A2566)+1,"")</f>
        <v/>
      </c>
      <c r="B2567" s="10">
        <v>2566</v>
      </c>
      <c r="C2567" s="10" t="s">
        <v>171</v>
      </c>
      <c r="D2567" s="10" t="s">
        <v>174</v>
      </c>
      <c r="E2567" s="11">
        <v>0</v>
      </c>
      <c r="F2567" s="11">
        <v>15205611</v>
      </c>
      <c r="G2567" s="11">
        <v>15353876</v>
      </c>
      <c r="H25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67" s="10">
        <f>VALUE(IFERROR(MID(Table1[شرح],11,FIND("سهم",Table1[شرح])-11),0))</f>
        <v>579</v>
      </c>
      <c r="J2567" s="10" t="str">
        <f>IFERROR(MID(Table1[شرح],FIND("سهم",Table1[شرح])+4,FIND("به نرخ",Table1[شرح])-FIND("سهم",Table1[شرح])-5),"")</f>
        <v>گروه سرمایه گذاری میراث فرهنگی(سمگا1)</v>
      </c>
      <c r="K2567" s="10" t="str">
        <f>CHOOSE(MID(Table1[تاریخ],6,2),"فروردین","اردیبهشت","خرداد","تیر","مرداد","شهریور","مهر","آبان","آذر","دی","بهمن","اسفند")</f>
        <v>مرداد</v>
      </c>
      <c r="L2567" s="10" t="str">
        <f>LEFT(Table1[[#All],[تاریخ]],4)</f>
        <v>1400</v>
      </c>
      <c r="M2567" s="13" t="str">
        <f>Table1[سال]&amp;"-"&amp;Table1[ماه]</f>
        <v>1400-مرداد</v>
      </c>
      <c r="N2567" s="9"/>
    </row>
    <row r="2568" spans="1:14" ht="15.75" x14ac:dyDescent="0.25">
      <c r="A2568" s="17" t="str">
        <f>IF(AND(C2568&gt;='گزارش روزانه'!$F$2,C2568&lt;='گزارش روزانه'!$F$4,J2568='گزارش روزانه'!$D$6),MAX($A$1:A2567)+1,"")</f>
        <v/>
      </c>
      <c r="B2568" s="10">
        <v>2567</v>
      </c>
      <c r="C2568" s="10" t="s">
        <v>169</v>
      </c>
      <c r="D2568" s="10" t="s">
        <v>170</v>
      </c>
      <c r="E2568" s="11">
        <v>0</v>
      </c>
      <c r="F2568" s="11">
        <v>43074385</v>
      </c>
      <c r="G2568" s="11">
        <v>43124855</v>
      </c>
      <c r="H25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68" s="10">
        <f>VALUE(IFERROR(MID(Table1[شرح],11,FIND("سهم",Table1[شرح])-11),0))</f>
        <v>380</v>
      </c>
      <c r="J2568" s="10" t="str">
        <f>IFERROR(MID(Table1[شرح],FIND("سهم",Table1[شرح])+4,FIND("به نرخ",Table1[شرح])-FIND("سهم",Table1[شرح])-5),"")</f>
        <v>پلیمر آریا ساسول(آریا1)</v>
      </c>
      <c r="K2568" s="10" t="str">
        <f>CHOOSE(MID(Table1[تاریخ],6,2),"فروردین","اردیبهشت","خرداد","تیر","مرداد","شهریور","مهر","آبان","آذر","دی","بهمن","اسفند")</f>
        <v>مرداد</v>
      </c>
      <c r="L2568" s="10" t="str">
        <f>LEFT(Table1[[#All],[تاریخ]],4)</f>
        <v>1400</v>
      </c>
      <c r="M2568" s="13" t="str">
        <f>Table1[سال]&amp;"-"&amp;Table1[ماه]</f>
        <v>1400-مرداد</v>
      </c>
      <c r="N2568" s="9"/>
    </row>
    <row r="2569" spans="1:14" ht="15.75" x14ac:dyDescent="0.25">
      <c r="A2569" s="17" t="str">
        <f>IF(AND(C2569&gt;='گزارش روزانه'!$F$2,C2569&lt;='گزارش روزانه'!$F$4,J2569='گزارش روزانه'!$D$6),MAX($A$1:A2568)+1,"")</f>
        <v/>
      </c>
      <c r="B2569" s="10">
        <v>2568</v>
      </c>
      <c r="C2569" s="10" t="s">
        <v>167</v>
      </c>
      <c r="D2569" s="10" t="s">
        <v>168</v>
      </c>
      <c r="E2569" s="11">
        <v>99963590</v>
      </c>
      <c r="F2569" s="11">
        <v>0</v>
      </c>
      <c r="G2569" s="11">
        <v>-56838735</v>
      </c>
      <c r="H25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69" s="10">
        <f>VALUE(IFERROR(MID(Table1[شرح],11,FIND("سهم",Table1[شرح])-11),0))</f>
        <v>5110</v>
      </c>
      <c r="J2569" s="10" t="str">
        <f>IFERROR(MID(Table1[شرح],FIND("سهم",Table1[شرح])+4,FIND("به نرخ",Table1[شرح])-FIND("سهم",Table1[شرح])-5),"")</f>
        <v>سرامیک های صنعتی اردکان(کسرا1)</v>
      </c>
      <c r="K2569" s="10" t="str">
        <f>CHOOSE(MID(Table1[تاریخ],6,2),"فروردین","اردیبهشت","خرداد","تیر","مرداد","شهریور","مهر","آبان","آذر","دی","بهمن","اسفند")</f>
        <v>شهریور</v>
      </c>
      <c r="L2569" s="10" t="str">
        <f>LEFT(Table1[[#All],[تاریخ]],4)</f>
        <v>1400</v>
      </c>
      <c r="M2569" s="13" t="str">
        <f>Table1[سال]&amp;"-"&amp;Table1[ماه]</f>
        <v>1400-شهریور</v>
      </c>
      <c r="N2569" s="9"/>
    </row>
    <row r="2570" spans="1:14" ht="15.75" x14ac:dyDescent="0.25">
      <c r="A2570" s="17" t="str">
        <f>IF(AND(C2570&gt;='گزارش روزانه'!$F$2,C2570&lt;='گزارش روزانه'!$F$4,J2570='گزارش روزانه'!$D$6),MAX($A$1:A2569)+1,"")</f>
        <v/>
      </c>
      <c r="B2570" s="10">
        <v>2569</v>
      </c>
      <c r="C2570" s="10" t="s">
        <v>165</v>
      </c>
      <c r="D2570" s="10" t="s">
        <v>166</v>
      </c>
      <c r="E2570" s="11">
        <v>0</v>
      </c>
      <c r="F2570" s="11">
        <v>57000000</v>
      </c>
      <c r="G2570" s="11">
        <v>161265</v>
      </c>
      <c r="H25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70" s="10">
        <f>VALUE(IFERROR(MID(Table1[شرح],11,FIND("سهم",Table1[شرح])-11),0))</f>
        <v>0</v>
      </c>
      <c r="J2570" s="10" t="str">
        <f>IFERROR(MID(Table1[شرح],FIND("سهم",Table1[شرح])+4,FIND("به نرخ",Table1[شرح])-FIND("سهم",Table1[شرح])-5),"")</f>
        <v/>
      </c>
      <c r="K2570" s="10" t="str">
        <f>CHOOSE(MID(Table1[تاریخ],6,2),"فروردین","اردیبهشت","خرداد","تیر","مرداد","شهریور","مهر","آبان","آذر","دی","بهمن","اسفند")</f>
        <v>شهریور</v>
      </c>
      <c r="L2570" s="10" t="str">
        <f>LEFT(Table1[[#All],[تاریخ]],4)</f>
        <v>1400</v>
      </c>
      <c r="M2570" s="13" t="str">
        <f>Table1[سال]&amp;"-"&amp;Table1[ماه]</f>
        <v>1400-شهریور</v>
      </c>
      <c r="N2570" s="9"/>
    </row>
    <row r="2571" spans="1:14" ht="15.75" x14ac:dyDescent="0.25">
      <c r="A2571" s="17" t="str">
        <f>IF(AND(C2571&gt;='گزارش روزانه'!$F$2,C2571&lt;='گزارش روزانه'!$F$4,J2571='گزارش روزانه'!$D$6),MAX($A$1:A2570)+1,"")</f>
        <v/>
      </c>
      <c r="B2571" s="10">
        <v>2570</v>
      </c>
      <c r="C2571" s="10" t="s">
        <v>161</v>
      </c>
      <c r="D2571" s="10" t="s">
        <v>162</v>
      </c>
      <c r="E2571" s="11">
        <v>9746040</v>
      </c>
      <c r="F2571" s="11">
        <v>0</v>
      </c>
      <c r="G2571" s="11">
        <v>-19976003</v>
      </c>
      <c r="H25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71" s="10">
        <f>VALUE(IFERROR(MID(Table1[شرح],11,FIND("سهم",Table1[شرح])-11),0))</f>
        <v>500</v>
      </c>
      <c r="J2571" s="10" t="str">
        <f>IFERROR(MID(Table1[شرح],FIND("سهم",Table1[شرح])+4,FIND("به نرخ",Table1[شرح])-FIND("سهم",Table1[شرح])-5),"")</f>
        <v>توسعه معدنی و صنعتی صبانور(کنور1)</v>
      </c>
      <c r="K2571" s="10" t="str">
        <f>CHOOSE(MID(Table1[تاریخ],6,2),"فروردین","اردیبهشت","خرداد","تیر","مرداد","شهریور","مهر","آبان","آذر","دی","بهمن","اسفند")</f>
        <v>شهریور</v>
      </c>
      <c r="L2571" s="10" t="str">
        <f>LEFT(Table1[[#All],[تاریخ]],4)</f>
        <v>1400</v>
      </c>
      <c r="M2571" s="13" t="str">
        <f>Table1[سال]&amp;"-"&amp;Table1[ماه]</f>
        <v>1400-شهریور</v>
      </c>
      <c r="N2571" s="9"/>
    </row>
    <row r="2572" spans="1:14" ht="15.75" x14ac:dyDescent="0.25">
      <c r="A2572" s="17" t="str">
        <f>IF(AND(C2572&gt;='گزارش روزانه'!$F$2,C2572&lt;='گزارش روزانه'!$F$4,J2572='گزارش روزانه'!$D$6),MAX($A$1:A2571)+1,"")</f>
        <v/>
      </c>
      <c r="B2572" s="10">
        <v>2571</v>
      </c>
      <c r="C2572" s="10" t="s">
        <v>161</v>
      </c>
      <c r="D2572" s="10" t="s">
        <v>163</v>
      </c>
      <c r="E2572" s="11">
        <v>10884850</v>
      </c>
      <c r="F2572" s="11">
        <v>0</v>
      </c>
      <c r="G2572" s="11">
        <v>-10229963</v>
      </c>
      <c r="H25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72" s="10">
        <f>VALUE(IFERROR(MID(Table1[شرح],11,FIND("سهم",Table1[شرح])-11),0))</f>
        <v>260</v>
      </c>
      <c r="J2572" s="10" t="str">
        <f>IFERROR(MID(Table1[شرح],FIND("سهم",Table1[شرح])+4,FIND("به نرخ",Table1[شرح])-FIND("سهم",Table1[شرح])-5),"")</f>
        <v>نوش مازندران(غنوش1)</v>
      </c>
      <c r="K2572" s="10" t="str">
        <f>CHOOSE(MID(Table1[تاریخ],6,2),"فروردین","اردیبهشت","خرداد","تیر","مرداد","شهریور","مهر","آبان","آذر","دی","بهمن","اسفند")</f>
        <v>شهریور</v>
      </c>
      <c r="L2572" s="10" t="str">
        <f>LEFT(Table1[[#All],[تاریخ]],4)</f>
        <v>1400</v>
      </c>
      <c r="M2572" s="13" t="str">
        <f>Table1[سال]&amp;"-"&amp;Table1[ماه]</f>
        <v>1400-شهریور</v>
      </c>
      <c r="N2572" s="9"/>
    </row>
    <row r="2573" spans="1:14" ht="15.75" x14ac:dyDescent="0.25">
      <c r="A2573" s="17" t="str">
        <f>IF(AND(C2573&gt;='گزارش روزانه'!$F$2,C2573&lt;='گزارش روزانه'!$F$4,J2573='گزارش روزانه'!$D$6),MAX($A$1:A2572)+1,"")</f>
        <v/>
      </c>
      <c r="B2573" s="10">
        <v>2572</v>
      </c>
      <c r="C2573" s="10" t="s">
        <v>161</v>
      </c>
      <c r="D2573" s="10" t="s">
        <v>164</v>
      </c>
      <c r="E2573" s="11">
        <v>0</v>
      </c>
      <c r="F2573" s="11">
        <v>493622</v>
      </c>
      <c r="G2573" s="11">
        <v>654887</v>
      </c>
      <c r="H25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73" s="10">
        <f>VALUE(IFERROR(MID(Table1[شرح],11,FIND("سهم",Table1[شرح])-11),0))</f>
        <v>0</v>
      </c>
      <c r="J2573" s="10" t="str">
        <f>IFERROR(MID(Table1[شرح],FIND("سهم",Table1[شرح])+4,FIND("به نرخ",Table1[شرح])-FIND("سهم",Table1[شرح])-5),"")</f>
        <v/>
      </c>
      <c r="K2573" s="10" t="str">
        <f>CHOOSE(MID(Table1[تاریخ],6,2),"فروردین","اردیبهشت","خرداد","تیر","مرداد","شهریور","مهر","آبان","آذر","دی","بهمن","اسفند")</f>
        <v>شهریور</v>
      </c>
      <c r="L2573" s="10" t="str">
        <f>LEFT(Table1[[#All],[تاریخ]],4)</f>
        <v>1400</v>
      </c>
      <c r="M2573" s="13" t="str">
        <f>Table1[سال]&amp;"-"&amp;Table1[ماه]</f>
        <v>1400-شهریور</v>
      </c>
      <c r="N2573" s="9"/>
    </row>
    <row r="2574" spans="1:14" ht="15.75" x14ac:dyDescent="0.25">
      <c r="A2574" s="17" t="str">
        <f>IF(AND(C2574&gt;='گزارش روزانه'!$F$2,C2574&lt;='گزارش روزانه'!$F$4,J2574='گزارش روزانه'!$D$6),MAX($A$1:A2573)+1,"")</f>
        <v/>
      </c>
      <c r="B2574" s="10">
        <v>2573</v>
      </c>
      <c r="C2574" s="10" t="s">
        <v>158</v>
      </c>
      <c r="D2574" s="10" t="s">
        <v>159</v>
      </c>
      <c r="E2574" s="11">
        <v>10007404</v>
      </c>
      <c r="F2574" s="11">
        <v>0</v>
      </c>
      <c r="G2574" s="11">
        <v>-9983407</v>
      </c>
      <c r="H25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74" s="10">
        <f>VALUE(IFERROR(MID(Table1[شرح],11,FIND("سهم",Table1[شرح])-11),0))</f>
        <v>515</v>
      </c>
      <c r="J2574" s="10" t="str">
        <f>IFERROR(MID(Table1[شرح],FIND("سهم",Table1[شرح])+4,FIND("به نرخ",Table1[شرح])-FIND("سهم",Table1[شرح])-5),"")</f>
        <v>سرامیک های صنعتی اردکان(کسرا1)</v>
      </c>
      <c r="K2574" s="10" t="str">
        <f>CHOOSE(MID(Table1[تاریخ],6,2),"فروردین","اردیبهشت","خرداد","تیر","مرداد","شهریور","مهر","آبان","آذر","دی","بهمن","اسفند")</f>
        <v>شهریور</v>
      </c>
      <c r="L2574" s="10" t="str">
        <f>LEFT(Table1[[#All],[تاریخ]],4)</f>
        <v>1400</v>
      </c>
      <c r="M2574" s="13" t="str">
        <f>Table1[سال]&amp;"-"&amp;Table1[ماه]</f>
        <v>1400-شهریور</v>
      </c>
      <c r="N2574" s="9"/>
    </row>
    <row r="2575" spans="1:14" ht="15.75" x14ac:dyDescent="0.25">
      <c r="A2575" s="17" t="str">
        <f>IF(AND(C2575&gt;='گزارش روزانه'!$F$2,C2575&lt;='گزارش روزانه'!$F$4,J2575='گزارش روزانه'!$D$6),MAX($A$1:A2574)+1,"")</f>
        <v/>
      </c>
      <c r="B2575" s="10">
        <v>2574</v>
      </c>
      <c r="C2575" s="10" t="s">
        <v>158</v>
      </c>
      <c r="D2575" s="10" t="s">
        <v>160</v>
      </c>
      <c r="E2575" s="11">
        <v>0</v>
      </c>
      <c r="F2575" s="11">
        <v>20000000</v>
      </c>
      <c r="G2575" s="11">
        <v>23997</v>
      </c>
      <c r="H25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75" s="10">
        <f>VALUE(IFERROR(MID(Table1[شرح],11,FIND("سهم",Table1[شرح])-11),0))</f>
        <v>0</v>
      </c>
      <c r="J2575" s="10" t="str">
        <f>IFERROR(MID(Table1[شرح],FIND("سهم",Table1[شرح])+4,FIND("به نرخ",Table1[شرح])-FIND("سهم",Table1[شرح])-5),"")</f>
        <v/>
      </c>
      <c r="K2575" s="10" t="str">
        <f>CHOOSE(MID(Table1[تاریخ],6,2),"فروردین","اردیبهشت","خرداد","تیر","مرداد","شهریور","مهر","آبان","آذر","دی","بهمن","اسفند")</f>
        <v>شهریور</v>
      </c>
      <c r="L2575" s="10" t="str">
        <f>LEFT(Table1[[#All],[تاریخ]],4)</f>
        <v>1400</v>
      </c>
      <c r="M2575" s="13" t="str">
        <f>Table1[سال]&amp;"-"&amp;Table1[ماه]</f>
        <v>1400-شهریور</v>
      </c>
      <c r="N2575" s="9"/>
    </row>
    <row r="2576" spans="1:14" ht="15.75" x14ac:dyDescent="0.25">
      <c r="A2576" s="17" t="str">
        <f>IF(AND(C2576&gt;='گزارش روزانه'!$F$2,C2576&lt;='گزارش روزانه'!$F$4,J2576='گزارش روزانه'!$D$6),MAX($A$1:A2575)+1,"")</f>
        <v/>
      </c>
      <c r="B2576" s="10">
        <v>2575</v>
      </c>
      <c r="C2576" s="10" t="s">
        <v>156</v>
      </c>
      <c r="D2576" s="10" t="s">
        <v>157</v>
      </c>
      <c r="E2576" s="11">
        <v>0</v>
      </c>
      <c r="F2576" s="11">
        <v>10000000</v>
      </c>
      <c r="G2576" s="11">
        <v>16593</v>
      </c>
      <c r="H25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76" s="10">
        <f>VALUE(IFERROR(MID(Table1[شرح],11,FIND("سهم",Table1[شرح])-11),0))</f>
        <v>0</v>
      </c>
      <c r="J2576" s="10" t="str">
        <f>IFERROR(MID(Table1[شرح],FIND("سهم",Table1[شرح])+4,FIND("به نرخ",Table1[شرح])-FIND("سهم",Table1[شرح])-5),"")</f>
        <v/>
      </c>
      <c r="K2576" s="10" t="str">
        <f>CHOOSE(MID(Table1[تاریخ],6,2),"فروردین","اردیبهشت","خرداد","تیر","مرداد","شهریور","مهر","آبان","آذر","دی","بهمن","اسفند")</f>
        <v>شهریور</v>
      </c>
      <c r="L2576" s="10" t="str">
        <f>LEFT(Table1[[#All],[تاریخ]],4)</f>
        <v>1400</v>
      </c>
      <c r="M2576" s="13" t="str">
        <f>Table1[سال]&amp;"-"&amp;Table1[ماه]</f>
        <v>1400-شهریور</v>
      </c>
      <c r="N2576" s="9"/>
    </row>
    <row r="2577" spans="1:14" ht="15.75" x14ac:dyDescent="0.25">
      <c r="A2577" s="17" t="str">
        <f>IF(AND(C2577&gt;='گزارش روزانه'!$F$2,C2577&lt;='گزارش روزانه'!$F$4,J2577='گزارش روزانه'!$D$6),MAX($A$1:A2576)+1,"")</f>
        <v/>
      </c>
      <c r="B2577" s="10">
        <v>2576</v>
      </c>
      <c r="C2577" s="10" t="s">
        <v>153</v>
      </c>
      <c r="D2577" s="10" t="s">
        <v>154</v>
      </c>
      <c r="E2577" s="11">
        <v>71630</v>
      </c>
      <c r="F2577" s="11">
        <v>0</v>
      </c>
      <c r="G2577" s="11">
        <v>0</v>
      </c>
      <c r="H25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2577" s="10">
        <f>VALUE(IFERROR(MID(Table1[شرح],11,FIND("سهم",Table1[شرح])-11),0))</f>
        <v>0</v>
      </c>
      <c r="J2577" s="10" t="str">
        <f>IFERROR(MID(Table1[شرح],FIND("سهم",Table1[شرح])+4,FIND("به نرخ",Table1[شرح])-FIND("سهم",Table1[شرح])-5),"")</f>
        <v/>
      </c>
      <c r="K2577" s="10" t="str">
        <f>CHOOSE(MID(Table1[تاریخ],6,2),"فروردین","اردیبهشت","خرداد","تیر","مرداد","شهریور","مهر","آبان","آذر","دی","بهمن","اسفند")</f>
        <v>شهریور</v>
      </c>
      <c r="L2577" s="10" t="str">
        <f>LEFT(Table1[[#All],[تاریخ]],4)</f>
        <v>1400</v>
      </c>
      <c r="M2577" s="13" t="str">
        <f>Table1[سال]&amp;"-"&amp;Table1[ماه]</f>
        <v>1400-شهریور</v>
      </c>
      <c r="N2577" s="9"/>
    </row>
    <row r="2578" spans="1:14" ht="15.75" x14ac:dyDescent="0.25">
      <c r="A2578" s="17" t="str">
        <f>IF(AND(C2578&gt;='گزارش روزانه'!$F$2,C2578&lt;='گزارش روزانه'!$F$4,J2578='گزارش روزانه'!$D$6),MAX($A$1:A2577)+1,"")</f>
        <v/>
      </c>
      <c r="B2578" s="10">
        <v>2577</v>
      </c>
      <c r="C2578" s="10" t="s">
        <v>153</v>
      </c>
      <c r="D2578" s="10" t="s">
        <v>155</v>
      </c>
      <c r="E2578" s="11">
        <v>0</v>
      </c>
      <c r="F2578" s="11">
        <v>55037</v>
      </c>
      <c r="G2578" s="11">
        <v>71630</v>
      </c>
      <c r="H25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78" s="10">
        <f>VALUE(IFERROR(MID(Table1[شرح],11,FIND("سهم",Table1[شرح])-11),0))</f>
        <v>0</v>
      </c>
      <c r="J2578" s="10" t="str">
        <f>IFERROR(MID(Table1[شرح],FIND("سهم",Table1[شرح])+4,FIND("به نرخ",Table1[شرح])-FIND("سهم",Table1[شرح])-5),"")</f>
        <v/>
      </c>
      <c r="K2578" s="10" t="str">
        <f>CHOOSE(MID(Table1[تاریخ],6,2),"فروردین","اردیبهشت","خرداد","تیر","مرداد","شهریور","مهر","آبان","آذر","دی","بهمن","اسفند")</f>
        <v>شهریور</v>
      </c>
      <c r="L2578" s="10" t="str">
        <f>LEFT(Table1[[#All],[تاریخ]],4)</f>
        <v>1400</v>
      </c>
      <c r="M2578" s="13" t="str">
        <f>Table1[سال]&amp;"-"&amp;Table1[ماه]</f>
        <v>1400-شهریور</v>
      </c>
      <c r="N2578" s="9"/>
    </row>
    <row r="2579" spans="1:14" ht="15.75" x14ac:dyDescent="0.25">
      <c r="A2579" s="17" t="str">
        <f>IF(AND(C2579&gt;='گزارش روزانه'!$F$2,C2579&lt;='گزارش روزانه'!$F$4,J2579='گزارش روزانه'!$D$6),MAX($A$1:A2578)+1,"")</f>
        <v/>
      </c>
      <c r="B2579" s="10">
        <v>2578</v>
      </c>
      <c r="C2579" s="10" t="s">
        <v>151</v>
      </c>
      <c r="D2579" s="10" t="s">
        <v>152</v>
      </c>
      <c r="E2579" s="11">
        <v>0</v>
      </c>
      <c r="F2579" s="11">
        <v>71630</v>
      </c>
      <c r="G2579" s="11">
        <v>71630</v>
      </c>
      <c r="H25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سایر</v>
      </c>
      <c r="I2579" s="10">
        <f>VALUE(IFERROR(MID(Table1[شرح],11,FIND("سهم",Table1[شرح])-11),0))</f>
        <v>0</v>
      </c>
      <c r="J2579" s="10" t="str">
        <f>IFERROR(MID(Table1[شرح],FIND("سهم",Table1[شرح])+4,FIND("به نرخ",Table1[شرح])-FIND("سهم",Table1[شرح])-5),"")</f>
        <v/>
      </c>
      <c r="K2579" s="10" t="str">
        <f>CHOOSE(MID(Table1[تاریخ],6,2),"فروردین","اردیبهشت","خرداد","تیر","مرداد","شهریور","مهر","آبان","آذر","دی","بهمن","اسفند")</f>
        <v>مهر</v>
      </c>
      <c r="L2579" s="10" t="str">
        <f>LEFT(Table1[[#All],[تاریخ]],4)</f>
        <v>1400</v>
      </c>
      <c r="M2579" s="13" t="str">
        <f>Table1[سال]&amp;"-"&amp;Table1[ماه]</f>
        <v>1400-مهر</v>
      </c>
      <c r="N2579" s="9"/>
    </row>
    <row r="2580" spans="1:14" ht="15.75" x14ac:dyDescent="0.25">
      <c r="A2580" s="17" t="str">
        <f>IF(AND(C2580&gt;='گزارش روزانه'!$F$2,C2580&lt;='گزارش روزانه'!$F$4,J2580='گزارش روزانه'!$D$6),MAX($A$1:A2579)+1,"")</f>
        <v/>
      </c>
      <c r="B2580" s="10">
        <v>2579</v>
      </c>
      <c r="C2580" s="10" t="s">
        <v>148</v>
      </c>
      <c r="D2580" s="10" t="s">
        <v>149</v>
      </c>
      <c r="E2580" s="11">
        <v>9447979</v>
      </c>
      <c r="F2580" s="11">
        <v>0</v>
      </c>
      <c r="G2580" s="11">
        <v>-99805811</v>
      </c>
      <c r="H25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80" s="10">
        <f>VALUE(IFERROR(MID(Table1[شرح],11,FIND("سهم",Table1[شرح])-11),0))</f>
        <v>546</v>
      </c>
      <c r="J2580" s="10" t="str">
        <f>IFERROR(MID(Table1[شرح],FIND("سهم",Table1[شرح])+4,FIND("به نرخ",Table1[شرح])-FIND("سهم",Table1[شرح])-5),"")</f>
        <v>سرامیک های صنعتی اردکان(کسرا1)</v>
      </c>
      <c r="K2580" s="10" t="str">
        <f>CHOOSE(MID(Table1[تاریخ],6,2),"فروردین","اردیبهشت","خرداد","تیر","مرداد","شهریور","مهر","آبان","آذر","دی","بهمن","اسفند")</f>
        <v>مهر</v>
      </c>
      <c r="L2580" s="10" t="str">
        <f>LEFT(Table1[[#All],[تاریخ]],4)</f>
        <v>1400</v>
      </c>
      <c r="M2580" s="13" t="str">
        <f>Table1[سال]&amp;"-"&amp;Table1[ماه]</f>
        <v>1400-مهر</v>
      </c>
      <c r="N2580" s="9"/>
    </row>
    <row r="2581" spans="1:14" ht="15.75" x14ac:dyDescent="0.25">
      <c r="A2581" s="17" t="str">
        <f>IF(AND(C2581&gt;='گزارش روزانه'!$F$2,C2581&lt;='گزارش روزانه'!$F$4,J2581='گزارش روزانه'!$D$6),MAX($A$1:A2580)+1,"")</f>
        <v/>
      </c>
      <c r="B2581" s="10">
        <v>2580</v>
      </c>
      <c r="C2581" s="10" t="s">
        <v>148</v>
      </c>
      <c r="D2581" s="10" t="s">
        <v>150</v>
      </c>
      <c r="E2581" s="11">
        <v>90429462</v>
      </c>
      <c r="F2581" s="11">
        <v>0</v>
      </c>
      <c r="G2581" s="11">
        <v>-90357832</v>
      </c>
      <c r="H25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81" s="10">
        <f>VALUE(IFERROR(MID(Table1[شرح],11,FIND("سهم",Table1[شرح])-11),0))</f>
        <v>5232</v>
      </c>
      <c r="J2581" s="10" t="str">
        <f>IFERROR(MID(Table1[شرح],FIND("سهم",Table1[شرح])+4,FIND("به نرخ",Table1[شرح])-FIND("سهم",Table1[شرح])-5),"")</f>
        <v>سرامیک های صنعتی اردکان(کسرا1)</v>
      </c>
      <c r="K2581" s="10" t="str">
        <f>CHOOSE(MID(Table1[تاریخ],6,2),"فروردین","اردیبهشت","خرداد","تیر","مرداد","شهریور","مهر","آبان","آذر","دی","بهمن","اسفند")</f>
        <v>مهر</v>
      </c>
      <c r="L2581" s="10" t="str">
        <f>LEFT(Table1[[#All],[تاریخ]],4)</f>
        <v>1400</v>
      </c>
      <c r="M2581" s="13" t="str">
        <f>Table1[سال]&amp;"-"&amp;Table1[ماه]</f>
        <v>1400-مهر</v>
      </c>
      <c r="N2581" s="9"/>
    </row>
    <row r="2582" spans="1:14" ht="15.75" x14ac:dyDescent="0.25">
      <c r="A2582" s="17" t="str">
        <f>IF(AND(C2582&gt;='گزارش روزانه'!$F$2,C2582&lt;='گزارش روزانه'!$F$4,J2582='گزارش روزانه'!$D$6),MAX($A$1:A2581)+1,"")</f>
        <v/>
      </c>
      <c r="B2582" s="10">
        <v>2581</v>
      </c>
      <c r="C2582" s="10" t="s">
        <v>146</v>
      </c>
      <c r="D2582" s="10" t="s">
        <v>147</v>
      </c>
      <c r="E2582" s="11">
        <v>0</v>
      </c>
      <c r="F2582" s="11">
        <v>100000000</v>
      </c>
      <c r="G2582" s="11">
        <v>194189</v>
      </c>
      <c r="H25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پرداخت وجه</v>
      </c>
      <c r="I2582" s="10">
        <f>VALUE(IFERROR(MID(Table1[شرح],11,FIND("سهم",Table1[شرح])-11),0))</f>
        <v>0</v>
      </c>
      <c r="J2582" s="10" t="str">
        <f>IFERROR(MID(Table1[شرح],FIND("سهم",Table1[شرح])+4,FIND("به نرخ",Table1[شرح])-FIND("سهم",Table1[شرح])-5),"")</f>
        <v/>
      </c>
      <c r="K2582" s="10" t="str">
        <f>CHOOSE(MID(Table1[تاریخ],6,2),"فروردین","اردیبهشت","خرداد","تیر","مرداد","شهریور","مهر","آبان","آذر","دی","بهمن","اسفند")</f>
        <v>مهر</v>
      </c>
      <c r="L2582" s="10" t="str">
        <f>LEFT(Table1[[#All],[تاریخ]],4)</f>
        <v>1400</v>
      </c>
      <c r="M2582" s="13" t="str">
        <f>Table1[سال]&amp;"-"&amp;Table1[ماه]</f>
        <v>1400-مهر</v>
      </c>
      <c r="N2582" s="9"/>
    </row>
    <row r="2583" spans="1:14" ht="15.75" x14ac:dyDescent="0.25">
      <c r="A2583" s="17" t="str">
        <f>IF(AND(C2583&gt;='گزارش روزانه'!$F$2,C2583&lt;='گزارش روزانه'!$F$4,J2583='گزارش روزانه'!$D$6),MAX($A$1:A2582)+1,"")</f>
        <v/>
      </c>
      <c r="B2583" s="10">
        <v>2582</v>
      </c>
      <c r="C2583" s="10" t="s">
        <v>144</v>
      </c>
      <c r="D2583" s="10" t="s">
        <v>145</v>
      </c>
      <c r="E2583" s="11">
        <v>0</v>
      </c>
      <c r="F2583" s="11">
        <v>612</v>
      </c>
      <c r="G2583" s="11">
        <v>194801</v>
      </c>
      <c r="H25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583" s="10">
        <f>VALUE(IFERROR(MID(Table1[شرح],11,FIND("سهم",Table1[شرح])-11),0))</f>
        <v>0</v>
      </c>
      <c r="J2583" s="10" t="str">
        <f>IFERROR(MID(Table1[شرح],FIND("سهم",Table1[شرح])+4,FIND("به نرخ",Table1[شرح])-FIND("سهم",Table1[شرح])-5),"")</f>
        <v/>
      </c>
      <c r="K2583" s="10" t="str">
        <f>CHOOSE(MID(Table1[تاریخ],6,2),"فروردین","اردیبهشت","خرداد","تیر","مرداد","شهریور","مهر","آبان","آذر","دی","بهمن","اسفند")</f>
        <v>مهر</v>
      </c>
      <c r="L2583" s="10" t="str">
        <f>LEFT(Table1[[#All],[تاریخ]],4)</f>
        <v>1400</v>
      </c>
      <c r="M2583" s="13" t="str">
        <f>Table1[سال]&amp;"-"&amp;Table1[ماه]</f>
        <v>1400-مهر</v>
      </c>
      <c r="N2583" s="9"/>
    </row>
    <row r="2584" spans="1:14" ht="15.75" x14ac:dyDescent="0.25">
      <c r="A2584" s="17" t="str">
        <f>IF(AND(C2584&gt;='گزارش روزانه'!$F$2,C2584&lt;='گزارش روزانه'!$F$4,J2584='گزارش روزانه'!$D$6),MAX($A$1:A2583)+1,"")</f>
        <v/>
      </c>
      <c r="B2584" s="10">
        <v>2583</v>
      </c>
      <c r="C2584" s="10" t="s">
        <v>140</v>
      </c>
      <c r="D2584" s="10" t="s">
        <v>141</v>
      </c>
      <c r="E2584" s="11">
        <v>0</v>
      </c>
      <c r="F2584" s="11">
        <v>20085880</v>
      </c>
      <c r="G2584" s="11">
        <v>62574798</v>
      </c>
      <c r="H25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84" s="10">
        <f>VALUE(IFERROR(MID(Table1[شرح],11,FIND("سهم",Table1[شرح])-11),0))</f>
        <v>755</v>
      </c>
      <c r="J2584" s="10" t="str">
        <f>IFERROR(MID(Table1[شرح],FIND("سهم",Table1[شرح])+4,FIND("به نرخ",Table1[شرح])-FIND("سهم",Table1[شرح])-5),"")</f>
        <v>فرابورس ایران(فرابورس1)</v>
      </c>
      <c r="K2584" s="10" t="str">
        <f>CHOOSE(MID(Table1[تاریخ],6,2),"فروردین","اردیبهشت","خرداد","تیر","مرداد","شهریور","مهر","آبان","آذر","دی","بهمن","اسفند")</f>
        <v>آبان</v>
      </c>
      <c r="L2584" s="10" t="str">
        <f>LEFT(Table1[[#All],[تاریخ]],4)</f>
        <v>1400</v>
      </c>
      <c r="M2584" s="13" t="str">
        <f>Table1[سال]&amp;"-"&amp;Table1[ماه]</f>
        <v>1400-آبان</v>
      </c>
      <c r="N2584" s="9"/>
    </row>
    <row r="2585" spans="1:14" ht="15.75" x14ac:dyDescent="0.25">
      <c r="A2585" s="17" t="str">
        <f>IF(AND(C2585&gt;='گزارش روزانه'!$F$2,C2585&lt;='گزارش روزانه'!$F$4,J2585='گزارش روزانه'!$D$6),MAX($A$1:A2584)+1,"")</f>
        <v/>
      </c>
      <c r="B2585" s="10">
        <v>2584</v>
      </c>
      <c r="C2585" s="10" t="s">
        <v>140</v>
      </c>
      <c r="D2585" s="10" t="s">
        <v>142</v>
      </c>
      <c r="E2585" s="11">
        <v>0</v>
      </c>
      <c r="F2585" s="11">
        <v>29620134</v>
      </c>
      <c r="G2585" s="11">
        <v>42488918</v>
      </c>
      <c r="H25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85" s="10">
        <f>VALUE(IFERROR(MID(Table1[شرح],11,FIND("سهم",Table1[شرح])-11),0))</f>
        <v>1117</v>
      </c>
      <c r="J2585" s="10" t="str">
        <f>IFERROR(MID(Table1[شرح],FIND("سهم",Table1[شرح])+4,FIND("به نرخ",Table1[شرح])-FIND("سهم",Table1[شرح])-5),"")</f>
        <v>فرابورس ایران(فرابورس1)</v>
      </c>
      <c r="K2585" s="10" t="str">
        <f>CHOOSE(MID(Table1[تاریخ],6,2),"فروردین","اردیبهشت","خرداد","تیر","مرداد","شهریور","مهر","آبان","آذر","دی","بهمن","اسفند")</f>
        <v>آبان</v>
      </c>
      <c r="L2585" s="10" t="str">
        <f>LEFT(Table1[[#All],[تاریخ]],4)</f>
        <v>1400</v>
      </c>
      <c r="M2585" s="13" t="str">
        <f>Table1[سال]&amp;"-"&amp;Table1[ماه]</f>
        <v>1400-آبان</v>
      </c>
      <c r="N2585" s="9"/>
    </row>
    <row r="2586" spans="1:14" ht="15.75" x14ac:dyDescent="0.25">
      <c r="A2586" s="17" t="str">
        <f>IF(AND(C2586&gt;='گزارش روزانه'!$F$2,C2586&lt;='گزارش روزانه'!$F$4,J2586='گزارش روزانه'!$D$6),MAX($A$1:A2585)+1,"")</f>
        <v/>
      </c>
      <c r="B2586" s="10">
        <v>2585</v>
      </c>
      <c r="C2586" s="10" t="s">
        <v>140</v>
      </c>
      <c r="D2586" s="10" t="s">
        <v>143</v>
      </c>
      <c r="E2586" s="11">
        <v>0</v>
      </c>
      <c r="F2586" s="11">
        <v>12673983</v>
      </c>
      <c r="G2586" s="11">
        <v>12868784</v>
      </c>
      <c r="H25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586" s="10">
        <f>VALUE(IFERROR(MID(Table1[شرح],11,FIND("سهم",Table1[شرح])-11),0))</f>
        <v>478</v>
      </c>
      <c r="J2586" s="10" t="str">
        <f>IFERROR(MID(Table1[شرح],FIND("سهم",Table1[شرح])+4,FIND("به نرخ",Table1[شرح])-FIND("سهم",Table1[شرح])-5),"")</f>
        <v>فرابورس ایران(فرابورس1)</v>
      </c>
      <c r="K2586" s="10" t="str">
        <f>CHOOSE(MID(Table1[تاریخ],6,2),"فروردین","اردیبهشت","خرداد","تیر","مرداد","شهریور","مهر","آبان","آذر","دی","بهمن","اسفند")</f>
        <v>آبان</v>
      </c>
      <c r="L2586" s="10" t="str">
        <f>LEFT(Table1[[#All],[تاریخ]],4)</f>
        <v>1400</v>
      </c>
      <c r="M2586" s="13" t="str">
        <f>Table1[سال]&amp;"-"&amp;Table1[ماه]</f>
        <v>1400-آبان</v>
      </c>
      <c r="N2586" s="9"/>
    </row>
    <row r="2587" spans="1:14" ht="15.75" x14ac:dyDescent="0.25">
      <c r="A2587" s="17" t="str">
        <f>IF(AND(C2587&gt;='گزارش روزانه'!$F$2,C2587&lt;='گزارش روزانه'!$F$4,J2587='گزارش روزانه'!$D$6),MAX($A$1:A2586)+1,"")</f>
        <v/>
      </c>
      <c r="B2587" s="10">
        <v>2586</v>
      </c>
      <c r="C2587" s="10" t="s">
        <v>138</v>
      </c>
      <c r="D2587" s="10" t="s">
        <v>139</v>
      </c>
      <c r="E2587" s="11">
        <v>62570000</v>
      </c>
      <c r="F2587" s="11">
        <v>0</v>
      </c>
      <c r="G2587" s="11">
        <v>4798</v>
      </c>
      <c r="H25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2587" s="10">
        <f>VALUE(IFERROR(MID(Table1[شرح],11,FIND("سهم",Table1[شرح])-11),0))</f>
        <v>0</v>
      </c>
      <c r="J2587" s="10" t="str">
        <f>IFERROR(MID(Table1[شرح],FIND("سهم",Table1[شرح])+4,FIND("به نرخ",Table1[شرح])-FIND("سهم",Table1[شرح])-5),"")</f>
        <v/>
      </c>
      <c r="K2587" s="10" t="str">
        <f>CHOOSE(MID(Table1[تاریخ],6,2),"فروردین","اردیبهشت","خرداد","تیر","مرداد","شهریور","مهر","آبان","آذر","دی","بهمن","اسفند")</f>
        <v>آبان</v>
      </c>
      <c r="L2587" s="10" t="str">
        <f>LEFT(Table1[[#All],[تاریخ]],4)</f>
        <v>1400</v>
      </c>
      <c r="M2587" s="13" t="str">
        <f>Table1[سال]&amp;"-"&amp;Table1[ماه]</f>
        <v>1400-آبان</v>
      </c>
      <c r="N2587" s="9"/>
    </row>
    <row r="2588" spans="1:14" ht="15.75" x14ac:dyDescent="0.25">
      <c r="A2588" s="17" t="str">
        <f>IF(AND(C2588&gt;='گزارش روزانه'!$F$2,C2588&lt;='گزارش روزانه'!$F$4,J2588='گزارش روزانه'!$D$6),MAX($A$1:A2587)+1,"")</f>
        <v/>
      </c>
      <c r="B2588" s="10">
        <v>2587</v>
      </c>
      <c r="C2588" s="10" t="s">
        <v>94</v>
      </c>
      <c r="D2588" s="10" t="s">
        <v>95</v>
      </c>
      <c r="E2588" s="11">
        <v>322606957</v>
      </c>
      <c r="F2588" s="11">
        <v>0</v>
      </c>
      <c r="G2588" s="11">
        <v>287869</v>
      </c>
      <c r="H25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88" s="10">
        <f>VALUE(IFERROR(MID(Table1[شرح],11,FIND("سهم",Table1[شرح])-11),0))</f>
        <v>13725</v>
      </c>
      <c r="J2588" s="10" t="str">
        <f>IFERROR(MID(Table1[شرح],FIND("سهم",Table1[شرح])+4,FIND("به نرخ",Table1[شرح])-FIND("سهم",Table1[شرح])-5),"")</f>
        <v>فرابورس ایران(فرابورس1)</v>
      </c>
      <c r="K2588" s="10" t="str">
        <f>CHOOSE(MID(Table1[تاریخ],6,2),"فروردین","اردیبهشت","خرداد","تیر","مرداد","شهریور","مهر","آبان","آذر","دی","بهمن","اسفند")</f>
        <v>آبان</v>
      </c>
      <c r="L2588" s="10" t="str">
        <f>LEFT(Table1[[#All],[تاریخ]],4)</f>
        <v>1400</v>
      </c>
      <c r="M2588" s="13" t="str">
        <f>Table1[سال]&amp;"-"&amp;Table1[ماه]</f>
        <v>1400-آبان</v>
      </c>
      <c r="N2588" s="9"/>
    </row>
    <row r="2589" spans="1:14" ht="15.75" x14ac:dyDescent="0.25">
      <c r="A2589" s="17" t="str">
        <f>IF(AND(C2589&gt;='گزارش روزانه'!$F$2,C2589&lt;='گزارش روزانه'!$F$4,J2589='گزارش روزانه'!$D$6),MAX($A$1:A2588)+1,"")</f>
        <v/>
      </c>
      <c r="B2589" s="10">
        <v>2588</v>
      </c>
      <c r="C2589" s="10" t="s">
        <v>94</v>
      </c>
      <c r="D2589" s="10" t="s">
        <v>96</v>
      </c>
      <c r="E2589" s="11">
        <v>41577310</v>
      </c>
      <c r="F2589" s="11">
        <v>0</v>
      </c>
      <c r="G2589" s="11">
        <v>322894826</v>
      </c>
      <c r="H25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89" s="10">
        <f>VALUE(IFERROR(MID(Table1[شرح],11,FIND("سهم",Table1[شرح])-11),0))</f>
        <v>1770</v>
      </c>
      <c r="J2589" s="10" t="str">
        <f>IFERROR(MID(Table1[شرح],FIND("سهم",Table1[شرح])+4,FIND("به نرخ",Table1[شرح])-FIND("سهم",Table1[شرح])-5),"")</f>
        <v>فرابورس ایران(فرابورس1)</v>
      </c>
      <c r="K2589" s="10" t="str">
        <f>CHOOSE(MID(Table1[تاریخ],6,2),"فروردین","اردیبهشت","خرداد","تیر","مرداد","شهریور","مهر","آبان","آذر","دی","بهمن","اسفند")</f>
        <v>آبان</v>
      </c>
      <c r="L2589" s="10" t="str">
        <f>LEFT(Table1[[#All],[تاریخ]],4)</f>
        <v>1400</v>
      </c>
      <c r="M2589" s="13" t="str">
        <f>Table1[سال]&amp;"-"&amp;Table1[ماه]</f>
        <v>1400-آبان</v>
      </c>
      <c r="N2589" s="9"/>
    </row>
    <row r="2590" spans="1:14" ht="15.75" x14ac:dyDescent="0.25">
      <c r="A2590" s="17" t="str">
        <f>IF(AND(C2590&gt;='گزارش روزانه'!$F$2,C2590&lt;='گزارش روزانه'!$F$4,J2590='گزارش روزانه'!$D$6),MAX($A$1:A2589)+1,"")</f>
        <v/>
      </c>
      <c r="B2590" s="10">
        <v>2589</v>
      </c>
      <c r="C2590" s="10" t="s">
        <v>94</v>
      </c>
      <c r="D2590" s="10" t="s">
        <v>97</v>
      </c>
      <c r="E2590" s="11">
        <v>715564088</v>
      </c>
      <c r="F2590" s="11">
        <v>0</v>
      </c>
      <c r="G2590" s="11">
        <v>364472136</v>
      </c>
      <c r="H25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0" s="10">
        <f>VALUE(IFERROR(MID(Table1[شرح],11,FIND("سهم",Table1[شرح])-11),0))</f>
        <v>30469</v>
      </c>
      <c r="J2590" s="10" t="str">
        <f>IFERROR(MID(Table1[شرح],FIND("سهم",Table1[شرح])+4,FIND("به نرخ",Table1[شرح])-FIND("سهم",Table1[شرح])-5),"")</f>
        <v>فرابورس ایران(فرابورس1)</v>
      </c>
      <c r="K2590" s="10" t="str">
        <f>CHOOSE(MID(Table1[تاریخ],6,2),"فروردین","اردیبهشت","خرداد","تیر","مرداد","شهریور","مهر","آبان","آذر","دی","بهمن","اسفند")</f>
        <v>آبان</v>
      </c>
      <c r="L2590" s="10" t="str">
        <f>LEFT(Table1[[#All],[تاریخ]],4)</f>
        <v>1400</v>
      </c>
      <c r="M2590" s="13" t="str">
        <f>Table1[سال]&amp;"-"&amp;Table1[ماه]</f>
        <v>1400-آبان</v>
      </c>
      <c r="N2590" s="9"/>
    </row>
    <row r="2591" spans="1:14" ht="15.75" x14ac:dyDescent="0.25">
      <c r="A2591" s="17" t="str">
        <f>IF(AND(C2591&gt;='گزارش روزانه'!$F$2,C2591&lt;='گزارش روزانه'!$F$4,J2591='گزارش روزانه'!$D$6),MAX($A$1:A2590)+1,"")</f>
        <v/>
      </c>
      <c r="B2591" s="10">
        <v>2590</v>
      </c>
      <c r="C2591" s="10" t="s">
        <v>94</v>
      </c>
      <c r="D2591" s="10" t="s">
        <v>98</v>
      </c>
      <c r="E2591" s="11">
        <v>1124238930</v>
      </c>
      <c r="F2591" s="11">
        <v>0</v>
      </c>
      <c r="G2591" s="11">
        <v>1080036224</v>
      </c>
      <c r="H25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1" s="10">
        <f>VALUE(IFERROR(MID(Table1[شرح],11,FIND("سهم",Table1[شرح])-11),0))</f>
        <v>47891</v>
      </c>
      <c r="J2591" s="10" t="str">
        <f>IFERROR(MID(Table1[شرح],FIND("سهم",Table1[شرح])+4,FIND("به نرخ",Table1[شرح])-FIND("سهم",Table1[شرح])-5),"")</f>
        <v>فرابورس ایران(فرابورس1)</v>
      </c>
      <c r="K2591" s="10" t="str">
        <f>CHOOSE(MID(Table1[تاریخ],6,2),"فروردین","اردیبهشت","خرداد","تیر","مرداد","شهریور","مهر","آبان","آذر","دی","بهمن","اسفند")</f>
        <v>آبان</v>
      </c>
      <c r="L2591" s="10" t="str">
        <f>LEFT(Table1[[#All],[تاریخ]],4)</f>
        <v>1400</v>
      </c>
      <c r="M2591" s="13" t="str">
        <f>Table1[سال]&amp;"-"&amp;Table1[ماه]</f>
        <v>1400-آبان</v>
      </c>
      <c r="N2591" s="9"/>
    </row>
    <row r="2592" spans="1:14" ht="15.75" x14ac:dyDescent="0.25">
      <c r="A2592" s="17" t="str">
        <f>IF(AND(C2592&gt;='گزارش روزانه'!$F$2,C2592&lt;='گزارش روزانه'!$F$4,J2592='گزارش روزانه'!$D$6),MAX($A$1:A2591)+1,"")</f>
        <v/>
      </c>
      <c r="B2592" s="10">
        <v>2591</v>
      </c>
      <c r="C2592" s="10" t="s">
        <v>94</v>
      </c>
      <c r="D2592" s="10" t="s">
        <v>99</v>
      </c>
      <c r="E2592" s="11">
        <v>6995313821</v>
      </c>
      <c r="F2592" s="11">
        <v>0</v>
      </c>
      <c r="G2592" s="11">
        <v>2204275154</v>
      </c>
      <c r="H25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2" s="10">
        <f>VALUE(IFERROR(MID(Table1[شرح],11,FIND("سهم",Table1[شرح])-11),0))</f>
        <v>298118</v>
      </c>
      <c r="J2592" s="10" t="str">
        <f>IFERROR(MID(Table1[شرح],FIND("سهم",Table1[شرح])+4,FIND("به نرخ",Table1[شرح])-FIND("سهم",Table1[شرح])-5),"")</f>
        <v>فرابورس ایران(فرابورس1)</v>
      </c>
      <c r="K2592" s="10" t="str">
        <f>CHOOSE(MID(Table1[تاریخ],6,2),"فروردین","اردیبهشت","خرداد","تیر","مرداد","شهریور","مهر","آبان","آذر","دی","بهمن","اسفند")</f>
        <v>آبان</v>
      </c>
      <c r="L2592" s="10" t="str">
        <f>LEFT(Table1[[#All],[تاریخ]],4)</f>
        <v>1400</v>
      </c>
      <c r="M2592" s="13" t="str">
        <f>Table1[سال]&amp;"-"&amp;Table1[ماه]</f>
        <v>1400-آبان</v>
      </c>
      <c r="N2592" s="9"/>
    </row>
    <row r="2593" spans="1:14" ht="15.75" x14ac:dyDescent="0.25">
      <c r="A2593" s="17" t="str">
        <f>IF(AND(C2593&gt;='گزارش روزانه'!$F$2,C2593&lt;='گزارش روزانه'!$F$4,J2593='گزارش روزانه'!$D$6),MAX($A$1:A2592)+1,"")</f>
        <v/>
      </c>
      <c r="B2593" s="10">
        <v>2592</v>
      </c>
      <c r="C2593" s="10" t="s">
        <v>94</v>
      </c>
      <c r="D2593" s="10" t="s">
        <v>100</v>
      </c>
      <c r="E2593" s="11">
        <v>7038871</v>
      </c>
      <c r="F2593" s="11">
        <v>0</v>
      </c>
      <c r="G2593" s="11">
        <v>9199588975</v>
      </c>
      <c r="H25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3" s="10">
        <f>VALUE(IFERROR(MID(Table1[شرح],11,FIND("سهم",Table1[شرح])-11),0))</f>
        <v>300</v>
      </c>
      <c r="J2593" s="10" t="str">
        <f>IFERROR(MID(Table1[شرح],FIND("سهم",Table1[شرح])+4,FIND("به نرخ",Table1[شرح])-FIND("سهم",Table1[شرح])-5),"")</f>
        <v>فرابورس ایران(فرابورس1)</v>
      </c>
      <c r="K2593" s="10" t="str">
        <f>CHOOSE(MID(Table1[تاریخ],6,2),"فروردین","اردیبهشت","خرداد","تیر","مرداد","شهریور","مهر","آبان","آذر","دی","بهمن","اسفند")</f>
        <v>آبان</v>
      </c>
      <c r="L2593" s="10" t="str">
        <f>LEFT(Table1[[#All],[تاریخ]],4)</f>
        <v>1400</v>
      </c>
      <c r="M2593" s="13" t="str">
        <f>Table1[سال]&amp;"-"&amp;Table1[ماه]</f>
        <v>1400-آبان</v>
      </c>
      <c r="N2593" s="9"/>
    </row>
    <row r="2594" spans="1:14" ht="15.75" x14ac:dyDescent="0.25">
      <c r="A2594" s="17" t="str">
        <f>IF(AND(C2594&gt;='گزارش روزانه'!$F$2,C2594&lt;='گزارش روزانه'!$F$4,J2594='گزارش روزانه'!$D$6),MAX($A$1:A2593)+1,"")</f>
        <v/>
      </c>
      <c r="B2594" s="10">
        <v>2593</v>
      </c>
      <c r="C2594" s="10" t="s">
        <v>94</v>
      </c>
      <c r="D2594" s="10" t="s">
        <v>101</v>
      </c>
      <c r="E2594" s="11">
        <v>18061024</v>
      </c>
      <c r="F2594" s="11">
        <v>0</v>
      </c>
      <c r="G2594" s="11">
        <v>9206627846</v>
      </c>
      <c r="H25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4" s="10">
        <f>VALUE(IFERROR(MID(Table1[شرح],11,FIND("سهم",Table1[شرح])-11),0))</f>
        <v>770</v>
      </c>
      <c r="J2594" s="10" t="str">
        <f>IFERROR(MID(Table1[شرح],FIND("سهم",Table1[شرح])+4,FIND("به نرخ",Table1[شرح])-FIND("سهم",Table1[شرح])-5),"")</f>
        <v>فرابورس ایران(فرابورس1)</v>
      </c>
      <c r="K2594" s="10" t="str">
        <f>CHOOSE(MID(Table1[تاریخ],6,2),"فروردین","اردیبهشت","خرداد","تیر","مرداد","شهریور","مهر","آبان","آذر","دی","بهمن","اسفند")</f>
        <v>آبان</v>
      </c>
      <c r="L2594" s="10" t="str">
        <f>LEFT(Table1[[#All],[تاریخ]],4)</f>
        <v>1400</v>
      </c>
      <c r="M2594" s="13" t="str">
        <f>Table1[سال]&amp;"-"&amp;Table1[ماه]</f>
        <v>1400-آبان</v>
      </c>
      <c r="N2594" s="9"/>
    </row>
    <row r="2595" spans="1:14" ht="15.75" x14ac:dyDescent="0.25">
      <c r="A2595" s="17" t="str">
        <f>IF(AND(C2595&gt;='گزارش روزانه'!$F$2,C2595&lt;='گزارش روزانه'!$F$4,J2595='گزارش روزانه'!$D$6),MAX($A$1:A2594)+1,"")</f>
        <v/>
      </c>
      <c r="B2595" s="10">
        <v>2594</v>
      </c>
      <c r="C2595" s="10" t="s">
        <v>94</v>
      </c>
      <c r="D2595" s="10" t="s">
        <v>102</v>
      </c>
      <c r="E2595" s="11">
        <v>386559853</v>
      </c>
      <c r="F2595" s="11">
        <v>0</v>
      </c>
      <c r="G2595" s="11">
        <v>9224688870</v>
      </c>
      <c r="H25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5" s="10">
        <f>VALUE(IFERROR(MID(Table1[شرح],11,FIND("سهم",Table1[شرح])-11),0))</f>
        <v>16481</v>
      </c>
      <c r="J2595" s="10" t="str">
        <f>IFERROR(MID(Table1[شرح],FIND("سهم",Table1[شرح])+4,FIND("به نرخ",Table1[شرح])-FIND("سهم",Table1[شرح])-5),"")</f>
        <v>فرابورس ایران(فرابورس1)</v>
      </c>
      <c r="K2595" s="10" t="str">
        <f>CHOOSE(MID(Table1[تاریخ],6,2),"فروردین","اردیبهشت","خرداد","تیر","مرداد","شهریور","مهر","آبان","آذر","دی","بهمن","اسفند")</f>
        <v>آبان</v>
      </c>
      <c r="L2595" s="10" t="str">
        <f>LEFT(Table1[[#All],[تاریخ]],4)</f>
        <v>1400</v>
      </c>
      <c r="M2595" s="13" t="str">
        <f>Table1[سال]&amp;"-"&amp;Table1[ماه]</f>
        <v>1400-آبان</v>
      </c>
      <c r="N2595" s="9"/>
    </row>
    <row r="2596" spans="1:14" ht="15.75" x14ac:dyDescent="0.25">
      <c r="A2596" s="17" t="str">
        <f>IF(AND(C2596&gt;='گزارش روزانه'!$F$2,C2596&lt;='گزارش روزانه'!$F$4,J2596='گزارش روزانه'!$D$6),MAX($A$1:A2595)+1,"")</f>
        <v/>
      </c>
      <c r="B2596" s="10">
        <v>2595</v>
      </c>
      <c r="C2596" s="10" t="s">
        <v>94</v>
      </c>
      <c r="D2596" s="10" t="s">
        <v>103</v>
      </c>
      <c r="E2596" s="11">
        <v>217709337</v>
      </c>
      <c r="F2596" s="11">
        <v>0</v>
      </c>
      <c r="G2596" s="11">
        <v>9611248723</v>
      </c>
      <c r="H25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6" s="10">
        <f>VALUE(IFERROR(MID(Table1[شرح],11,FIND("سهم",Table1[شرح])-11),0))</f>
        <v>9290</v>
      </c>
      <c r="J2596" s="10" t="str">
        <f>IFERROR(MID(Table1[شرح],FIND("سهم",Table1[شرح])+4,FIND("به نرخ",Table1[شرح])-FIND("سهم",Table1[شرح])-5),"")</f>
        <v>فرابورس ایران(فرابورس1)</v>
      </c>
      <c r="K2596" s="10" t="str">
        <f>CHOOSE(MID(Table1[تاریخ],6,2),"فروردین","اردیبهشت","خرداد","تیر","مرداد","شهریور","مهر","آبان","آذر","دی","بهمن","اسفند")</f>
        <v>آبان</v>
      </c>
      <c r="L2596" s="10" t="str">
        <f>LEFT(Table1[[#All],[تاریخ]],4)</f>
        <v>1400</v>
      </c>
      <c r="M2596" s="13" t="str">
        <f>Table1[سال]&amp;"-"&amp;Table1[ماه]</f>
        <v>1400-آبان</v>
      </c>
      <c r="N2596" s="9"/>
    </row>
    <row r="2597" spans="1:14" ht="15.75" x14ac:dyDescent="0.25">
      <c r="A2597" s="17" t="str">
        <f>IF(AND(C2597&gt;='گزارش روزانه'!$F$2,C2597&lt;='گزارش روزانه'!$F$4,J2597='گزارش روزانه'!$D$6),MAX($A$1:A2596)+1,"")</f>
        <v/>
      </c>
      <c r="B2597" s="10">
        <v>2596</v>
      </c>
      <c r="C2597" s="10" t="s">
        <v>94</v>
      </c>
      <c r="D2597" s="10" t="s">
        <v>104</v>
      </c>
      <c r="E2597" s="11">
        <v>4684348</v>
      </c>
      <c r="F2597" s="11">
        <v>0</v>
      </c>
      <c r="G2597" s="11">
        <v>9828958060</v>
      </c>
      <c r="H25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7" s="10">
        <f>VALUE(IFERROR(MID(Table1[شرح],11,FIND("سهم",Table1[شرح])-11),0))</f>
        <v>200</v>
      </c>
      <c r="J2597" s="10" t="str">
        <f>IFERROR(MID(Table1[شرح],FIND("سهم",Table1[شرح])+4,FIND("به نرخ",Table1[شرح])-FIND("سهم",Table1[شرح])-5),"")</f>
        <v>فرابورس ایران(فرابورس1)</v>
      </c>
      <c r="K2597" s="10" t="str">
        <f>CHOOSE(MID(Table1[تاریخ],6,2),"فروردین","اردیبهشت","خرداد","تیر","مرداد","شهریور","مهر","آبان","آذر","دی","بهمن","اسفند")</f>
        <v>آبان</v>
      </c>
      <c r="L2597" s="10" t="str">
        <f>LEFT(Table1[[#All],[تاریخ]],4)</f>
        <v>1400</v>
      </c>
      <c r="M2597" s="13" t="str">
        <f>Table1[سال]&amp;"-"&amp;Table1[ماه]</f>
        <v>1400-آبان</v>
      </c>
      <c r="N2597" s="9"/>
    </row>
    <row r="2598" spans="1:14" ht="15.75" x14ac:dyDescent="0.25">
      <c r="A2598" s="17" t="str">
        <f>IF(AND(C2598&gt;='گزارش روزانه'!$F$2,C2598&lt;='گزارش روزانه'!$F$4,J2598='گزارش روزانه'!$D$6),MAX($A$1:A2597)+1,"")</f>
        <v/>
      </c>
      <c r="B2598" s="10">
        <v>2597</v>
      </c>
      <c r="C2598" s="10" t="s">
        <v>94</v>
      </c>
      <c r="D2598" s="10" t="s">
        <v>105</v>
      </c>
      <c r="E2598" s="11">
        <v>103346936</v>
      </c>
      <c r="F2598" s="11">
        <v>0</v>
      </c>
      <c r="G2598" s="11">
        <v>9833642408</v>
      </c>
      <c r="H25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8" s="10">
        <f>VALUE(IFERROR(MID(Table1[شرح],11,FIND("سهم",Table1[شرح])-11),0))</f>
        <v>4413</v>
      </c>
      <c r="J2598" s="10" t="str">
        <f>IFERROR(MID(Table1[شرح],FIND("سهم",Table1[شرح])+4,FIND("به نرخ",Table1[شرح])-FIND("سهم",Table1[شرح])-5),"")</f>
        <v>فرابورس ایران(فرابورس1)</v>
      </c>
      <c r="K2598" s="10" t="str">
        <f>CHOOSE(MID(Table1[تاریخ],6,2),"فروردین","اردیبهشت","خرداد","تیر","مرداد","شهریور","مهر","آبان","آذر","دی","بهمن","اسفند")</f>
        <v>آبان</v>
      </c>
      <c r="L2598" s="10" t="str">
        <f>LEFT(Table1[[#All],[تاریخ]],4)</f>
        <v>1400</v>
      </c>
      <c r="M2598" s="13" t="str">
        <f>Table1[سال]&amp;"-"&amp;Table1[ماه]</f>
        <v>1400-آبان</v>
      </c>
      <c r="N2598" s="9"/>
    </row>
    <row r="2599" spans="1:14" ht="15.75" x14ac:dyDescent="0.25">
      <c r="A2599" s="17" t="str">
        <f>IF(AND(C2599&gt;='گزارش روزانه'!$F$2,C2599&lt;='گزارش روزانه'!$F$4,J2599='گزارش روزانه'!$D$6),MAX($A$1:A2598)+1,"")</f>
        <v/>
      </c>
      <c r="B2599" s="10">
        <v>2598</v>
      </c>
      <c r="C2599" s="10" t="s">
        <v>94</v>
      </c>
      <c r="D2599" s="10" t="s">
        <v>106</v>
      </c>
      <c r="E2599" s="11">
        <v>1717353678</v>
      </c>
      <c r="F2599" s="11">
        <v>0</v>
      </c>
      <c r="G2599" s="11">
        <v>9936989344</v>
      </c>
      <c r="H25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599" s="10">
        <f>VALUE(IFERROR(MID(Table1[شرح],11,FIND("سهم",Table1[شرح])-11),0))</f>
        <v>73345</v>
      </c>
      <c r="J2599" s="10" t="str">
        <f>IFERROR(MID(Table1[شرح],FIND("سهم",Table1[شرح])+4,FIND("به نرخ",Table1[شرح])-FIND("سهم",Table1[شرح])-5),"")</f>
        <v>فرابورس ایران(فرابورس1)</v>
      </c>
      <c r="K2599" s="10" t="str">
        <f>CHOOSE(MID(Table1[تاریخ],6,2),"فروردین","اردیبهشت","خرداد","تیر","مرداد","شهریور","مهر","آبان","آذر","دی","بهمن","اسفند")</f>
        <v>آبان</v>
      </c>
      <c r="L2599" s="10" t="str">
        <f>LEFT(Table1[[#All],[تاریخ]],4)</f>
        <v>1400</v>
      </c>
      <c r="M2599" s="13" t="str">
        <f>Table1[سال]&amp;"-"&amp;Table1[ماه]</f>
        <v>1400-آبان</v>
      </c>
      <c r="N2599" s="9"/>
    </row>
    <row r="2600" spans="1:14" ht="15.75" x14ac:dyDescent="0.25">
      <c r="A2600" s="17" t="str">
        <f>IF(AND(C2600&gt;='گزارش روزانه'!$F$2,C2600&lt;='گزارش روزانه'!$F$4,J2600='گزارش روزانه'!$D$6),MAX($A$1:A2599)+1,"")</f>
        <v/>
      </c>
      <c r="B2600" s="10">
        <v>2599</v>
      </c>
      <c r="C2600" s="10" t="s">
        <v>94</v>
      </c>
      <c r="D2600" s="10" t="s">
        <v>107</v>
      </c>
      <c r="E2600" s="11">
        <v>183071541</v>
      </c>
      <c r="F2600" s="11">
        <v>0</v>
      </c>
      <c r="G2600" s="11">
        <v>11654343022</v>
      </c>
      <c r="H26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0" s="10">
        <f>VALUE(IFERROR(MID(Table1[شرح],11,FIND("سهم",Table1[شرح])-11),0))</f>
        <v>7822</v>
      </c>
      <c r="J2600" s="10" t="str">
        <f>IFERROR(MID(Table1[شرح],FIND("سهم",Table1[شرح])+4,FIND("به نرخ",Table1[شرح])-FIND("سهم",Table1[شرح])-5),"")</f>
        <v>فرابورس ایران(فرابورس1)</v>
      </c>
      <c r="K2600" s="10" t="str">
        <f>CHOOSE(MID(Table1[تاریخ],6,2),"فروردین","اردیبهشت","خرداد","تیر","مرداد","شهریور","مهر","آبان","آذر","دی","بهمن","اسفند")</f>
        <v>آبان</v>
      </c>
      <c r="L2600" s="10" t="str">
        <f>LEFT(Table1[[#All],[تاریخ]],4)</f>
        <v>1400</v>
      </c>
      <c r="M2600" s="13" t="str">
        <f>Table1[سال]&amp;"-"&amp;Table1[ماه]</f>
        <v>1400-آبان</v>
      </c>
      <c r="N2600" s="9"/>
    </row>
    <row r="2601" spans="1:14" ht="15.75" x14ac:dyDescent="0.25">
      <c r="A2601" s="17" t="str">
        <f>IF(AND(C2601&gt;='گزارش روزانه'!$F$2,C2601&lt;='گزارش روزانه'!$F$4,J2601='گزارش روزانه'!$D$6),MAX($A$1:A2600)+1,"")</f>
        <v/>
      </c>
      <c r="B2601" s="10">
        <v>2600</v>
      </c>
      <c r="C2601" s="10" t="s">
        <v>94</v>
      </c>
      <c r="D2601" s="10" t="s">
        <v>108</v>
      </c>
      <c r="E2601" s="11">
        <v>4679934</v>
      </c>
      <c r="F2601" s="11">
        <v>0</v>
      </c>
      <c r="G2601" s="11">
        <v>11837414563</v>
      </c>
      <c r="H26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1" s="10">
        <f>VALUE(IFERROR(MID(Table1[شرح],11,FIND("سهم",Table1[شرح])-11),0))</f>
        <v>200</v>
      </c>
      <c r="J2601" s="10" t="str">
        <f>IFERROR(MID(Table1[شرح],FIND("سهم",Table1[شرح])+4,FIND("به نرخ",Table1[شرح])-FIND("سهم",Table1[شرح])-5),"")</f>
        <v>فرابورس ایران(فرابورس1)</v>
      </c>
      <c r="K2601" s="10" t="str">
        <f>CHOOSE(MID(Table1[تاریخ],6,2),"فروردین","اردیبهشت","خرداد","تیر","مرداد","شهریور","مهر","آبان","آذر","دی","بهمن","اسفند")</f>
        <v>آبان</v>
      </c>
      <c r="L2601" s="10" t="str">
        <f>LEFT(Table1[[#All],[تاریخ]],4)</f>
        <v>1400</v>
      </c>
      <c r="M2601" s="13" t="str">
        <f>Table1[سال]&amp;"-"&amp;Table1[ماه]</f>
        <v>1400-آبان</v>
      </c>
      <c r="N2601" s="9"/>
    </row>
    <row r="2602" spans="1:14" ht="15.75" x14ac:dyDescent="0.25">
      <c r="A2602" s="17" t="str">
        <f>IF(AND(C2602&gt;='گزارش روزانه'!$F$2,C2602&lt;='گزارش روزانه'!$F$4,J2602='گزارش روزانه'!$D$6),MAX($A$1:A2601)+1,"")</f>
        <v/>
      </c>
      <c r="B2602" s="10">
        <v>2601</v>
      </c>
      <c r="C2602" s="10" t="s">
        <v>94</v>
      </c>
      <c r="D2602" s="10" t="s">
        <v>109</v>
      </c>
      <c r="E2602" s="11">
        <v>533912464</v>
      </c>
      <c r="F2602" s="11">
        <v>0</v>
      </c>
      <c r="G2602" s="11">
        <v>11842094497</v>
      </c>
      <c r="H26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2" s="10">
        <f>VALUE(IFERROR(MID(Table1[شرح],11,FIND("سهم",Table1[شرح])-11),0))</f>
        <v>22821</v>
      </c>
      <c r="J2602" s="10" t="str">
        <f>IFERROR(MID(Table1[شرح],FIND("سهم",Table1[شرح])+4,FIND("به نرخ",Table1[شرح])-FIND("سهم",Table1[شرح])-5),"")</f>
        <v>فرابورس ایران(فرابورس1)</v>
      </c>
      <c r="K2602" s="10" t="str">
        <f>CHOOSE(MID(Table1[تاریخ],6,2),"فروردین","اردیبهشت","خرداد","تیر","مرداد","شهریور","مهر","آبان","آذر","دی","بهمن","اسفند")</f>
        <v>آبان</v>
      </c>
      <c r="L2602" s="10" t="str">
        <f>LEFT(Table1[[#All],[تاریخ]],4)</f>
        <v>1400</v>
      </c>
      <c r="M2602" s="13" t="str">
        <f>Table1[سال]&amp;"-"&amp;Table1[ماه]</f>
        <v>1400-آبان</v>
      </c>
      <c r="N2602" s="9"/>
    </row>
    <row r="2603" spans="1:14" ht="15.75" x14ac:dyDescent="0.25">
      <c r="A2603" s="17" t="str">
        <f>IF(AND(C2603&gt;='گزارش روزانه'!$F$2,C2603&lt;='گزارش روزانه'!$F$4,J2603='گزارش روزانه'!$D$6),MAX($A$1:A2602)+1,"")</f>
        <v/>
      </c>
      <c r="B2603" s="10">
        <v>2602</v>
      </c>
      <c r="C2603" s="10" t="s">
        <v>94</v>
      </c>
      <c r="D2603" s="10" t="s">
        <v>110</v>
      </c>
      <c r="E2603" s="11">
        <v>50228331</v>
      </c>
      <c r="F2603" s="11">
        <v>0</v>
      </c>
      <c r="G2603" s="11">
        <v>12376006961</v>
      </c>
      <c r="H26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3" s="10">
        <f>VALUE(IFERROR(MID(Table1[شرح],11,FIND("سهم",Table1[شرح])-11),0))</f>
        <v>2147</v>
      </c>
      <c r="J2603" s="10" t="str">
        <f>IFERROR(MID(Table1[شرح],FIND("سهم",Table1[شرح])+4,FIND("به نرخ",Table1[شرح])-FIND("سهم",Table1[شرح])-5),"")</f>
        <v>فرابورس ایران(فرابورس1)</v>
      </c>
      <c r="K2603" s="10" t="str">
        <f>CHOOSE(MID(Table1[تاریخ],6,2),"فروردین","اردیبهشت","خرداد","تیر","مرداد","شهریور","مهر","آبان","آذر","دی","بهمن","اسفند")</f>
        <v>آبان</v>
      </c>
      <c r="L2603" s="10" t="str">
        <f>LEFT(Table1[[#All],[تاریخ]],4)</f>
        <v>1400</v>
      </c>
      <c r="M2603" s="13" t="str">
        <f>Table1[سال]&amp;"-"&amp;Table1[ماه]</f>
        <v>1400-آبان</v>
      </c>
      <c r="N2603" s="9"/>
    </row>
    <row r="2604" spans="1:14" ht="15.75" x14ac:dyDescent="0.25">
      <c r="A2604" s="17" t="str">
        <f>IF(AND(C2604&gt;='گزارش روزانه'!$F$2,C2604&lt;='گزارش روزانه'!$F$4,J2604='گزارش روزانه'!$D$6),MAX($A$1:A2603)+1,"")</f>
        <v/>
      </c>
      <c r="B2604" s="10">
        <v>2603</v>
      </c>
      <c r="C2604" s="10" t="s">
        <v>94</v>
      </c>
      <c r="D2604" s="10" t="s">
        <v>111</v>
      </c>
      <c r="E2604" s="11">
        <v>57478212</v>
      </c>
      <c r="F2604" s="11">
        <v>0</v>
      </c>
      <c r="G2604" s="11">
        <v>12426235292</v>
      </c>
      <c r="H26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4" s="10">
        <f>VALUE(IFERROR(MID(Table1[شرح],11,FIND("سهم",Table1[شرح])-11),0))</f>
        <v>2457</v>
      </c>
      <c r="J2604" s="10" t="str">
        <f>IFERROR(MID(Table1[شرح],FIND("سهم",Table1[شرح])+4,FIND("به نرخ",Table1[شرح])-FIND("سهم",Table1[شرح])-5),"")</f>
        <v>فرابورس ایران(فرابورس1)</v>
      </c>
      <c r="K2604" s="10" t="str">
        <f>CHOOSE(MID(Table1[تاریخ],6,2),"فروردین","اردیبهشت","خرداد","تیر","مرداد","شهریور","مهر","آبان","آذر","دی","بهمن","اسفند")</f>
        <v>آبان</v>
      </c>
      <c r="L2604" s="10" t="str">
        <f>LEFT(Table1[[#All],[تاریخ]],4)</f>
        <v>1400</v>
      </c>
      <c r="M2604" s="13" t="str">
        <f>Table1[سال]&amp;"-"&amp;Table1[ماه]</f>
        <v>1400-آبان</v>
      </c>
      <c r="N2604" s="9"/>
    </row>
    <row r="2605" spans="1:14" ht="15.75" x14ac:dyDescent="0.25">
      <c r="A2605" s="17" t="str">
        <f>IF(AND(C2605&gt;='گزارش روزانه'!$F$2,C2605&lt;='گزارش روزانه'!$F$4,J2605='گزارش روزانه'!$D$6),MAX($A$1:A2604)+1,"")</f>
        <v/>
      </c>
      <c r="B2605" s="10">
        <v>2604</v>
      </c>
      <c r="C2605" s="10" t="s">
        <v>94</v>
      </c>
      <c r="D2605" s="10" t="s">
        <v>112</v>
      </c>
      <c r="E2605" s="11">
        <v>4530615628</v>
      </c>
      <c r="F2605" s="11">
        <v>0</v>
      </c>
      <c r="G2605" s="11">
        <v>12483713504</v>
      </c>
      <c r="H26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5" s="10">
        <f>VALUE(IFERROR(MID(Table1[شرح],11,FIND("سهم",Table1[شرح])-11),0))</f>
        <v>194160</v>
      </c>
      <c r="J2605" s="10" t="str">
        <f>IFERROR(MID(Table1[شرح],FIND("سهم",Table1[شرح])+4,FIND("به نرخ",Table1[شرح])-FIND("سهم",Table1[شرح])-5),"")</f>
        <v>فرابورس ایران(فرابورس1)</v>
      </c>
      <c r="K2605" s="10" t="str">
        <f>CHOOSE(MID(Table1[تاریخ],6,2),"فروردین","اردیبهشت","خرداد","تیر","مرداد","شهریور","مهر","آبان","آذر","دی","بهمن","اسفند")</f>
        <v>آبان</v>
      </c>
      <c r="L2605" s="10" t="str">
        <f>LEFT(Table1[[#All],[تاریخ]],4)</f>
        <v>1400</v>
      </c>
      <c r="M2605" s="13" t="str">
        <f>Table1[سال]&amp;"-"&amp;Table1[ماه]</f>
        <v>1400-آبان</v>
      </c>
      <c r="N2605" s="9"/>
    </row>
    <row r="2606" spans="1:14" ht="15.75" x14ac:dyDescent="0.25">
      <c r="A2606" s="17" t="str">
        <f>IF(AND(C2606&gt;='گزارش روزانه'!$F$2,C2606&lt;='گزارش روزانه'!$F$4,J2606='گزارش روزانه'!$D$6),MAX($A$1:A2605)+1,"")</f>
        <v/>
      </c>
      <c r="B2606" s="10">
        <v>2605</v>
      </c>
      <c r="C2606" s="10" t="s">
        <v>94</v>
      </c>
      <c r="D2606" s="10" t="s">
        <v>113</v>
      </c>
      <c r="E2606" s="11">
        <v>65308331</v>
      </c>
      <c r="F2606" s="11">
        <v>0</v>
      </c>
      <c r="G2606" s="11">
        <v>17014329132</v>
      </c>
      <c r="H26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6" s="10">
        <f>VALUE(IFERROR(MID(Table1[شرح],11,FIND("سهم",Table1[شرح])-11),0))</f>
        <v>2800</v>
      </c>
      <c r="J2606" s="10" t="str">
        <f>IFERROR(MID(Table1[شرح],FIND("سهم",Table1[شرح])+4,FIND("به نرخ",Table1[شرح])-FIND("سهم",Table1[شرح])-5),"")</f>
        <v>فرابورس ایران(فرابورس1)</v>
      </c>
      <c r="K2606" s="10" t="str">
        <f>CHOOSE(MID(Table1[تاریخ],6,2),"فروردین","اردیبهشت","خرداد","تیر","مرداد","شهریور","مهر","آبان","آذر","دی","بهمن","اسفند")</f>
        <v>آبان</v>
      </c>
      <c r="L2606" s="10" t="str">
        <f>LEFT(Table1[[#All],[تاریخ]],4)</f>
        <v>1400</v>
      </c>
      <c r="M2606" s="13" t="str">
        <f>Table1[سال]&amp;"-"&amp;Table1[ماه]</f>
        <v>1400-آبان</v>
      </c>
      <c r="N2606" s="9"/>
    </row>
    <row r="2607" spans="1:14" ht="15.75" x14ac:dyDescent="0.25">
      <c r="A2607" s="17" t="str">
        <f>IF(AND(C2607&gt;='گزارش روزانه'!$F$2,C2607&lt;='گزارش روزانه'!$F$4,J2607='گزارش روزانه'!$D$6),MAX($A$1:A2606)+1,"")</f>
        <v/>
      </c>
      <c r="B2607" s="10">
        <v>2606</v>
      </c>
      <c r="C2607" s="10" t="s">
        <v>94</v>
      </c>
      <c r="D2607" s="10" t="s">
        <v>114</v>
      </c>
      <c r="E2607" s="11">
        <v>35437838</v>
      </c>
      <c r="F2607" s="11">
        <v>0</v>
      </c>
      <c r="G2607" s="11">
        <v>17079637463</v>
      </c>
      <c r="H26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7" s="10">
        <f>VALUE(IFERROR(MID(Table1[شرح],11,FIND("سهم",Table1[شرح])-11),0))</f>
        <v>1520</v>
      </c>
      <c r="J2607" s="10" t="str">
        <f>IFERROR(MID(Table1[شرح],FIND("سهم",Table1[شرح])+4,FIND("به نرخ",Table1[شرح])-FIND("سهم",Table1[شرح])-5),"")</f>
        <v>فرابورس ایران(فرابورس1)</v>
      </c>
      <c r="K2607" s="10" t="str">
        <f>CHOOSE(MID(Table1[تاریخ],6,2),"فروردین","اردیبهشت","خرداد","تیر","مرداد","شهریور","مهر","آبان","آذر","دی","بهمن","اسفند")</f>
        <v>آبان</v>
      </c>
      <c r="L2607" s="10" t="str">
        <f>LEFT(Table1[[#All],[تاریخ]],4)</f>
        <v>1400</v>
      </c>
      <c r="M2607" s="13" t="str">
        <f>Table1[سال]&amp;"-"&amp;Table1[ماه]</f>
        <v>1400-آبان</v>
      </c>
      <c r="N2607" s="9"/>
    </row>
    <row r="2608" spans="1:14" ht="15.75" x14ac:dyDescent="0.25">
      <c r="A2608" s="17" t="str">
        <f>IF(AND(C2608&gt;='گزارش روزانه'!$F$2,C2608&lt;='گزارش روزانه'!$F$4,J2608='گزارش روزانه'!$D$6),MAX($A$1:A2607)+1,"")</f>
        <v/>
      </c>
      <c r="B2608" s="10">
        <v>2607</v>
      </c>
      <c r="C2608" s="10" t="s">
        <v>94</v>
      </c>
      <c r="D2608" s="10" t="s">
        <v>115</v>
      </c>
      <c r="E2608" s="11">
        <v>35407328</v>
      </c>
      <c r="F2608" s="11">
        <v>0</v>
      </c>
      <c r="G2608" s="11">
        <v>17115075301</v>
      </c>
      <c r="H26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8" s="10">
        <f>VALUE(IFERROR(MID(Table1[شرح],11,FIND("سهم",Table1[شرح])-11),0))</f>
        <v>1520</v>
      </c>
      <c r="J2608" s="10" t="str">
        <f>IFERROR(MID(Table1[شرح],FIND("سهم",Table1[شرح])+4,FIND("به نرخ",Table1[شرح])-FIND("سهم",Table1[شرح])-5),"")</f>
        <v>فرابورس ایران(فرابورس1)</v>
      </c>
      <c r="K2608" s="10" t="str">
        <f>CHOOSE(MID(Table1[تاریخ],6,2),"فروردین","اردیبهشت","خرداد","تیر","مرداد","شهریور","مهر","آبان","آذر","دی","بهمن","اسفند")</f>
        <v>آبان</v>
      </c>
      <c r="L2608" s="10" t="str">
        <f>LEFT(Table1[[#All],[تاریخ]],4)</f>
        <v>1400</v>
      </c>
      <c r="M2608" s="13" t="str">
        <f>Table1[سال]&amp;"-"&amp;Table1[ماه]</f>
        <v>1400-آبان</v>
      </c>
      <c r="N2608" s="9"/>
    </row>
    <row r="2609" spans="1:14" ht="15.75" x14ac:dyDescent="0.25">
      <c r="A2609" s="17" t="str">
        <f>IF(AND(C2609&gt;='گزارش روزانه'!$F$2,C2609&lt;='گزارش روزانه'!$F$4,J2609='گزارش روزانه'!$D$6),MAX($A$1:A2608)+1,"")</f>
        <v/>
      </c>
      <c r="B2609" s="10">
        <v>2608</v>
      </c>
      <c r="C2609" s="10" t="s">
        <v>94</v>
      </c>
      <c r="D2609" s="10" t="s">
        <v>116</v>
      </c>
      <c r="E2609" s="11">
        <v>552999501</v>
      </c>
      <c r="F2609" s="11">
        <v>0</v>
      </c>
      <c r="G2609" s="11">
        <v>17150482629</v>
      </c>
      <c r="H26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09" s="10">
        <f>VALUE(IFERROR(MID(Table1[شرح],11,FIND("سهم",Table1[شرح])-11),0))</f>
        <v>23793</v>
      </c>
      <c r="J2609" s="10" t="str">
        <f>IFERROR(MID(Table1[شرح],FIND("سهم",Table1[شرح])+4,FIND("به نرخ",Table1[شرح])-FIND("سهم",Table1[شرح])-5),"")</f>
        <v>فرابورس ایران(فرابورس1)</v>
      </c>
      <c r="K2609" s="10" t="str">
        <f>CHOOSE(MID(Table1[تاریخ],6,2),"فروردین","اردیبهشت","خرداد","تیر","مرداد","شهریور","مهر","آبان","آذر","دی","بهمن","اسفند")</f>
        <v>آبان</v>
      </c>
      <c r="L2609" s="10" t="str">
        <f>LEFT(Table1[[#All],[تاریخ]],4)</f>
        <v>1400</v>
      </c>
      <c r="M2609" s="13" t="str">
        <f>Table1[سال]&amp;"-"&amp;Table1[ماه]</f>
        <v>1400-آبان</v>
      </c>
      <c r="N2609" s="9"/>
    </row>
    <row r="2610" spans="1:14" ht="15.75" x14ac:dyDescent="0.25">
      <c r="A2610" s="17" t="str">
        <f>IF(AND(C2610&gt;='گزارش روزانه'!$F$2,C2610&lt;='گزارش روزانه'!$F$4,J2610='گزارش روزانه'!$D$6),MAX($A$1:A2609)+1,"")</f>
        <v/>
      </c>
      <c r="B2610" s="10">
        <v>2609</v>
      </c>
      <c r="C2610" s="10" t="s">
        <v>94</v>
      </c>
      <c r="D2610" s="10" t="s">
        <v>117</v>
      </c>
      <c r="E2610" s="11">
        <v>553435794</v>
      </c>
      <c r="F2610" s="11">
        <v>0</v>
      </c>
      <c r="G2610" s="11">
        <v>17703482130</v>
      </c>
      <c r="H261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0" s="10">
        <f>VALUE(IFERROR(MID(Table1[شرح],11,FIND("سهم",Table1[شرح])-11),0))</f>
        <v>23820</v>
      </c>
      <c r="J2610" s="10" t="str">
        <f>IFERROR(MID(Table1[شرح],FIND("سهم",Table1[شرح])+4,FIND("به نرخ",Table1[شرح])-FIND("سهم",Table1[شرح])-5),"")</f>
        <v>فرابورس ایران(فرابورس1)</v>
      </c>
      <c r="K2610" s="10" t="str">
        <f>CHOOSE(MID(Table1[تاریخ],6,2),"فروردین","اردیبهشت","خرداد","تیر","مرداد","شهریور","مهر","آبان","آذر","دی","بهمن","اسفند")</f>
        <v>آبان</v>
      </c>
      <c r="L2610" s="10" t="str">
        <f>LEFT(Table1[[#All],[تاریخ]],4)</f>
        <v>1400</v>
      </c>
      <c r="M2610" s="13" t="str">
        <f>Table1[سال]&amp;"-"&amp;Table1[ماه]</f>
        <v>1400-آبان</v>
      </c>
      <c r="N2610" s="9"/>
    </row>
    <row r="2611" spans="1:14" ht="15.75" x14ac:dyDescent="0.25">
      <c r="A2611" s="17" t="str">
        <f>IF(AND(C2611&gt;='گزارش روزانه'!$F$2,C2611&lt;='گزارش روزانه'!$F$4,J2611='گزارش روزانه'!$D$6),MAX($A$1:A2610)+1,"")</f>
        <v/>
      </c>
      <c r="B2611" s="10">
        <v>2610</v>
      </c>
      <c r="C2611" s="10" t="s">
        <v>94</v>
      </c>
      <c r="D2611" s="10" t="s">
        <v>118</v>
      </c>
      <c r="E2611" s="11">
        <v>63890954</v>
      </c>
      <c r="F2611" s="11">
        <v>0</v>
      </c>
      <c r="G2611" s="11">
        <v>18256917924</v>
      </c>
      <c r="H261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1" s="10">
        <f>VALUE(IFERROR(MID(Table1[شرح],11,FIND("سهم",Table1[شرح])-11),0))</f>
        <v>2750</v>
      </c>
      <c r="J2611" s="10" t="str">
        <f>IFERROR(MID(Table1[شرح],FIND("سهم",Table1[شرح])+4,FIND("به نرخ",Table1[شرح])-FIND("سهم",Table1[شرح])-5),"")</f>
        <v>فرابورس ایران(فرابورس1)</v>
      </c>
      <c r="K2611" s="10" t="str">
        <f>CHOOSE(MID(Table1[تاریخ],6,2),"فروردین","اردیبهشت","خرداد","تیر","مرداد","شهریور","مهر","آبان","آذر","دی","بهمن","اسفند")</f>
        <v>آبان</v>
      </c>
      <c r="L2611" s="10" t="str">
        <f>LEFT(Table1[[#All],[تاریخ]],4)</f>
        <v>1400</v>
      </c>
      <c r="M2611" s="13" t="str">
        <f>Table1[سال]&amp;"-"&amp;Table1[ماه]</f>
        <v>1400-آبان</v>
      </c>
      <c r="N2611" s="9"/>
    </row>
    <row r="2612" spans="1:14" ht="15.75" x14ac:dyDescent="0.25">
      <c r="A2612" s="17" t="str">
        <f>IF(AND(C2612&gt;='گزارش روزانه'!$F$2,C2612&lt;='گزارش روزانه'!$F$4,J2612='گزارش روزانه'!$D$6),MAX($A$1:A2611)+1,"")</f>
        <v/>
      </c>
      <c r="B2612" s="10">
        <v>2611</v>
      </c>
      <c r="C2612" s="10" t="s">
        <v>94</v>
      </c>
      <c r="D2612" s="10" t="s">
        <v>119</v>
      </c>
      <c r="E2612" s="11">
        <v>40470268</v>
      </c>
      <c r="F2612" s="11">
        <v>0</v>
      </c>
      <c r="G2612" s="11">
        <v>18320808878</v>
      </c>
      <c r="H261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2" s="10">
        <f>VALUE(IFERROR(MID(Table1[شرح],11,FIND("سهم",Table1[شرح])-11),0))</f>
        <v>1742</v>
      </c>
      <c r="J2612" s="10" t="str">
        <f>IFERROR(MID(Table1[شرح],FIND("سهم",Table1[شرح])+4,FIND("به نرخ",Table1[شرح])-FIND("سهم",Table1[شرح])-5),"")</f>
        <v>فرابورس ایران(فرابورس1)</v>
      </c>
      <c r="K2612" s="10" t="str">
        <f>CHOOSE(MID(Table1[تاریخ],6,2),"فروردین","اردیبهشت","خرداد","تیر","مرداد","شهریور","مهر","آبان","آذر","دی","بهمن","اسفند")</f>
        <v>آبان</v>
      </c>
      <c r="L2612" s="10" t="str">
        <f>LEFT(Table1[[#All],[تاریخ]],4)</f>
        <v>1400</v>
      </c>
      <c r="M2612" s="13" t="str">
        <f>Table1[سال]&amp;"-"&amp;Table1[ماه]</f>
        <v>1400-آبان</v>
      </c>
      <c r="N2612" s="9"/>
    </row>
    <row r="2613" spans="1:14" ht="15.75" x14ac:dyDescent="0.25">
      <c r="A2613" s="17" t="str">
        <f>IF(AND(C2613&gt;='گزارش روزانه'!$F$2,C2613&lt;='گزارش روزانه'!$F$4,J2613='گزارش روزانه'!$D$6),MAX($A$1:A2612)+1,"")</f>
        <v/>
      </c>
      <c r="B2613" s="10">
        <v>2612</v>
      </c>
      <c r="C2613" s="10" t="s">
        <v>94</v>
      </c>
      <c r="D2613" s="10" t="s">
        <v>120</v>
      </c>
      <c r="E2613" s="11">
        <v>480562826</v>
      </c>
      <c r="F2613" s="11">
        <v>0</v>
      </c>
      <c r="G2613" s="11">
        <v>18361279146</v>
      </c>
      <c r="H261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3" s="10">
        <f>VALUE(IFERROR(MID(Table1[شرح],11,FIND("سهم",Table1[شرح])-11),0))</f>
        <v>20688</v>
      </c>
      <c r="J2613" s="10" t="str">
        <f>IFERROR(MID(Table1[شرح],FIND("سهم",Table1[شرح])+4,FIND("به نرخ",Table1[شرح])-FIND("سهم",Table1[شرح])-5),"")</f>
        <v>فرابورس ایران(فرابورس1)</v>
      </c>
      <c r="K2613" s="10" t="str">
        <f>CHOOSE(MID(Table1[تاریخ],6,2),"فروردین","اردیبهشت","خرداد","تیر","مرداد","شهریور","مهر","آبان","آذر","دی","بهمن","اسفند")</f>
        <v>آبان</v>
      </c>
      <c r="L2613" s="10" t="str">
        <f>LEFT(Table1[[#All],[تاریخ]],4)</f>
        <v>1400</v>
      </c>
      <c r="M2613" s="13" t="str">
        <f>Table1[سال]&amp;"-"&amp;Table1[ماه]</f>
        <v>1400-آبان</v>
      </c>
      <c r="N2613" s="9"/>
    </row>
    <row r="2614" spans="1:14" ht="15.75" x14ac:dyDescent="0.25">
      <c r="A2614" s="17" t="str">
        <f>IF(AND(C2614&gt;='گزارش روزانه'!$F$2,C2614&lt;='گزارش روزانه'!$F$4,J2614='گزارش روزانه'!$D$6),MAX($A$1:A2613)+1,"")</f>
        <v/>
      </c>
      <c r="B2614" s="10">
        <v>2613</v>
      </c>
      <c r="C2614" s="10" t="s">
        <v>94</v>
      </c>
      <c r="D2614" s="10" t="s">
        <v>121</v>
      </c>
      <c r="E2614" s="11">
        <v>159363389</v>
      </c>
      <c r="F2614" s="11">
        <v>0</v>
      </c>
      <c r="G2614" s="11">
        <v>18841841972</v>
      </c>
      <c r="H261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4" s="10">
        <f>VALUE(IFERROR(MID(Table1[شرح],11,FIND("سهم",Table1[شرح])-11),0))</f>
        <v>6862</v>
      </c>
      <c r="J2614" s="10" t="str">
        <f>IFERROR(MID(Table1[شرح],FIND("سهم",Table1[شرح])+4,FIND("به نرخ",Table1[شرح])-FIND("سهم",Table1[شرح])-5),"")</f>
        <v>فرابورس ایران(فرابورس1)</v>
      </c>
      <c r="K2614" s="10" t="str">
        <f>CHOOSE(MID(Table1[تاریخ],6,2),"فروردین","اردیبهشت","خرداد","تیر","مرداد","شهریور","مهر","آبان","آذر","دی","بهمن","اسفند")</f>
        <v>آبان</v>
      </c>
      <c r="L2614" s="10" t="str">
        <f>LEFT(Table1[[#All],[تاریخ]],4)</f>
        <v>1400</v>
      </c>
      <c r="M2614" s="13" t="str">
        <f>Table1[سال]&amp;"-"&amp;Table1[ماه]</f>
        <v>1400-آبان</v>
      </c>
      <c r="N2614" s="9"/>
    </row>
    <row r="2615" spans="1:14" ht="15.75" x14ac:dyDescent="0.25">
      <c r="A2615" s="17" t="str">
        <f>IF(AND(C2615&gt;='گزارش روزانه'!$F$2,C2615&lt;='گزارش روزانه'!$F$4,J2615='گزارش روزانه'!$D$6),MAX($A$1:A2614)+1,"")</f>
        <v/>
      </c>
      <c r="B2615" s="10">
        <v>2614</v>
      </c>
      <c r="C2615" s="10" t="s">
        <v>94</v>
      </c>
      <c r="D2615" s="10" t="s">
        <v>122</v>
      </c>
      <c r="E2615" s="11">
        <v>96732765</v>
      </c>
      <c r="F2615" s="11">
        <v>0</v>
      </c>
      <c r="G2615" s="11">
        <v>19001205361</v>
      </c>
      <c r="H261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5" s="10">
        <f>VALUE(IFERROR(MID(Table1[شرح],11,FIND("سهم",Table1[شرح])-11),0))</f>
        <v>4167</v>
      </c>
      <c r="J2615" s="10" t="str">
        <f>IFERROR(MID(Table1[شرح],FIND("سهم",Table1[شرح])+4,FIND("به نرخ",Table1[شرح])-FIND("سهم",Table1[شرح])-5),"")</f>
        <v>فرابورس ایران(فرابورس1)</v>
      </c>
      <c r="K2615" s="10" t="str">
        <f>CHOOSE(MID(Table1[تاریخ],6,2),"فروردین","اردیبهشت","خرداد","تیر","مرداد","شهریور","مهر","آبان","آذر","دی","بهمن","اسفند")</f>
        <v>آبان</v>
      </c>
      <c r="L2615" s="10" t="str">
        <f>LEFT(Table1[[#All],[تاریخ]],4)</f>
        <v>1400</v>
      </c>
      <c r="M2615" s="13" t="str">
        <f>Table1[سال]&amp;"-"&amp;Table1[ماه]</f>
        <v>1400-آبان</v>
      </c>
      <c r="N2615" s="9"/>
    </row>
    <row r="2616" spans="1:14" ht="15.75" x14ac:dyDescent="0.25">
      <c r="A2616" s="17" t="str">
        <f>IF(AND(C2616&gt;='گزارش روزانه'!$F$2,C2616&lt;='گزارش روزانه'!$F$4,J2616='گزارش روزانه'!$D$6),MAX($A$1:A2615)+1,"")</f>
        <v/>
      </c>
      <c r="B2616" s="10">
        <v>2615</v>
      </c>
      <c r="C2616" s="10" t="s">
        <v>94</v>
      </c>
      <c r="D2616" s="10" t="s">
        <v>123</v>
      </c>
      <c r="E2616" s="11">
        <v>1836891471</v>
      </c>
      <c r="F2616" s="11">
        <v>0</v>
      </c>
      <c r="G2616" s="11">
        <v>19097938126</v>
      </c>
      <c r="H261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6" s="10">
        <f>VALUE(IFERROR(MID(Table1[شرح],11,FIND("سهم",Table1[شرح])-11),0))</f>
        <v>79132</v>
      </c>
      <c r="J2616" s="10" t="str">
        <f>IFERROR(MID(Table1[شرح],FIND("سهم",Table1[شرح])+4,FIND("به نرخ",Table1[شرح])-FIND("سهم",Table1[شرح])-5),"")</f>
        <v>فرابورس ایران(فرابورس1)</v>
      </c>
      <c r="K2616" s="10" t="str">
        <f>CHOOSE(MID(Table1[تاریخ],6,2),"فروردین","اردیبهشت","خرداد","تیر","مرداد","شهریور","مهر","آبان","آذر","دی","بهمن","اسفند")</f>
        <v>آبان</v>
      </c>
      <c r="L2616" s="10" t="str">
        <f>LEFT(Table1[[#All],[تاریخ]],4)</f>
        <v>1400</v>
      </c>
      <c r="M2616" s="13" t="str">
        <f>Table1[سال]&amp;"-"&amp;Table1[ماه]</f>
        <v>1400-آبان</v>
      </c>
      <c r="N2616" s="9"/>
    </row>
    <row r="2617" spans="1:14" ht="15.75" x14ac:dyDescent="0.25">
      <c r="A2617" s="17" t="str">
        <f>IF(AND(C2617&gt;='گزارش روزانه'!$F$2,C2617&lt;='گزارش روزانه'!$F$4,J2617='گزارش روزانه'!$D$6),MAX($A$1:A2616)+1,"")</f>
        <v/>
      </c>
      <c r="B2617" s="10">
        <v>2616</v>
      </c>
      <c r="C2617" s="10" t="s">
        <v>94</v>
      </c>
      <c r="D2617" s="10" t="s">
        <v>124</v>
      </c>
      <c r="E2617" s="11">
        <v>18360690</v>
      </c>
      <c r="F2617" s="11">
        <v>0</v>
      </c>
      <c r="G2617" s="11">
        <v>20934829597</v>
      </c>
      <c r="H261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7" s="10">
        <f>VALUE(IFERROR(MID(Table1[شرح],11,FIND("سهم",Table1[شرح])-11),0))</f>
        <v>791</v>
      </c>
      <c r="J2617" s="10" t="str">
        <f>IFERROR(MID(Table1[شرح],FIND("سهم",Table1[شرح])+4,FIND("به نرخ",Table1[شرح])-FIND("سهم",Table1[شرح])-5),"")</f>
        <v>فرابورس ایران(فرابورس1)</v>
      </c>
      <c r="K2617" s="10" t="str">
        <f>CHOOSE(MID(Table1[تاریخ],6,2),"فروردین","اردیبهشت","خرداد","تیر","مرداد","شهریور","مهر","آبان","آذر","دی","بهمن","اسفند")</f>
        <v>آبان</v>
      </c>
      <c r="L2617" s="10" t="str">
        <f>LEFT(Table1[[#All],[تاریخ]],4)</f>
        <v>1400</v>
      </c>
      <c r="M2617" s="13" t="str">
        <f>Table1[سال]&amp;"-"&amp;Table1[ماه]</f>
        <v>1400-آبان</v>
      </c>
      <c r="N2617" s="9"/>
    </row>
    <row r="2618" spans="1:14" ht="15.75" x14ac:dyDescent="0.25">
      <c r="A2618" s="17" t="str">
        <f>IF(AND(C2618&gt;='گزارش روزانه'!$F$2,C2618&lt;='گزارش روزانه'!$F$4,J2618='گزارش روزانه'!$D$6),MAX($A$1:A2617)+1,"")</f>
        <v/>
      </c>
      <c r="B2618" s="10">
        <v>2617</v>
      </c>
      <c r="C2618" s="10" t="s">
        <v>94</v>
      </c>
      <c r="D2618" s="10" t="s">
        <v>125</v>
      </c>
      <c r="E2618" s="11">
        <v>1148944360</v>
      </c>
      <c r="F2618" s="11">
        <v>0</v>
      </c>
      <c r="G2618" s="11">
        <v>20953190287</v>
      </c>
      <c r="H261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8" s="10">
        <f>VALUE(IFERROR(MID(Table1[شرح],11,FIND("سهم",Table1[شرح])-11),0))</f>
        <v>49500</v>
      </c>
      <c r="J2618" s="10" t="str">
        <f>IFERROR(MID(Table1[شرح],FIND("سهم",Table1[شرح])+4,FIND("به نرخ",Table1[شرح])-FIND("سهم",Table1[شرح])-5),"")</f>
        <v>فرابورس ایران(فرابورس1)</v>
      </c>
      <c r="K2618" s="10" t="str">
        <f>CHOOSE(MID(Table1[تاریخ],6,2),"فروردین","اردیبهشت","خرداد","تیر","مرداد","شهریور","مهر","آبان","آذر","دی","بهمن","اسفند")</f>
        <v>آبان</v>
      </c>
      <c r="L2618" s="10" t="str">
        <f>LEFT(Table1[[#All],[تاریخ]],4)</f>
        <v>1400</v>
      </c>
      <c r="M2618" s="13" t="str">
        <f>Table1[سال]&amp;"-"&amp;Table1[ماه]</f>
        <v>1400-آبان</v>
      </c>
      <c r="N2618" s="9"/>
    </row>
    <row r="2619" spans="1:14" ht="15.75" x14ac:dyDescent="0.25">
      <c r="A2619" s="17" t="str">
        <f>IF(AND(C2619&gt;='گزارش روزانه'!$F$2,C2619&lt;='گزارش روزانه'!$F$4,J2619='گزارش روزانه'!$D$6),MAX($A$1:A2618)+1,"")</f>
        <v/>
      </c>
      <c r="B2619" s="10">
        <v>2618</v>
      </c>
      <c r="C2619" s="10" t="s">
        <v>94</v>
      </c>
      <c r="D2619" s="10" t="s">
        <v>126</v>
      </c>
      <c r="E2619" s="11">
        <v>469880426</v>
      </c>
      <c r="F2619" s="11">
        <v>0</v>
      </c>
      <c r="G2619" s="11">
        <v>22102134647</v>
      </c>
      <c r="H261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19" s="10">
        <f>VALUE(IFERROR(MID(Table1[شرح],11,FIND("سهم",Table1[شرح])-11),0))</f>
        <v>20250</v>
      </c>
      <c r="J2619" s="10" t="str">
        <f>IFERROR(MID(Table1[شرح],FIND("سهم",Table1[شرح])+4,FIND("به نرخ",Table1[شرح])-FIND("سهم",Table1[شرح])-5),"")</f>
        <v>فرابورس ایران(فرابورس1)</v>
      </c>
      <c r="K2619" s="10" t="str">
        <f>CHOOSE(MID(Table1[تاریخ],6,2),"فروردین","اردیبهشت","خرداد","تیر","مرداد","شهریور","مهر","آبان","آذر","دی","بهمن","اسفند")</f>
        <v>آبان</v>
      </c>
      <c r="L2619" s="10" t="str">
        <f>LEFT(Table1[[#All],[تاریخ]],4)</f>
        <v>1400</v>
      </c>
      <c r="M2619" s="13" t="str">
        <f>Table1[سال]&amp;"-"&amp;Table1[ماه]</f>
        <v>1400-آبان</v>
      </c>
      <c r="N2619" s="9"/>
    </row>
    <row r="2620" spans="1:14" ht="15.75" x14ac:dyDescent="0.25">
      <c r="A2620" s="17" t="str">
        <f>IF(AND(C2620&gt;='گزارش روزانه'!$F$2,C2620&lt;='گزارش روزانه'!$F$4,J2620='گزارش روزانه'!$D$6),MAX($A$1:A2619)+1,"")</f>
        <v/>
      </c>
      <c r="B2620" s="10">
        <v>2619</v>
      </c>
      <c r="C2620" s="10" t="s">
        <v>94</v>
      </c>
      <c r="D2620" s="10" t="s">
        <v>127</v>
      </c>
      <c r="E2620" s="11">
        <v>6032507</v>
      </c>
      <c r="F2620" s="11">
        <v>0</v>
      </c>
      <c r="G2620" s="11">
        <v>22572015073</v>
      </c>
      <c r="H262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0" s="10">
        <f>VALUE(IFERROR(MID(Table1[شرح],11,FIND("سهم",Table1[شرح])-11),0))</f>
        <v>260</v>
      </c>
      <c r="J2620" s="10" t="str">
        <f>IFERROR(MID(Table1[شرح],FIND("سهم",Table1[شرح])+4,FIND("به نرخ",Table1[شرح])-FIND("سهم",Table1[شرح])-5),"")</f>
        <v>فرابورس ایران(فرابورس1)</v>
      </c>
      <c r="K2620" s="10" t="str">
        <f>CHOOSE(MID(Table1[تاریخ],6,2),"فروردین","اردیبهشت","خرداد","تیر","مرداد","شهریور","مهر","آبان","آذر","دی","بهمن","اسفند")</f>
        <v>آبان</v>
      </c>
      <c r="L2620" s="10" t="str">
        <f>LEFT(Table1[[#All],[تاریخ]],4)</f>
        <v>1400</v>
      </c>
      <c r="M2620" s="13" t="str">
        <f>Table1[سال]&amp;"-"&amp;Table1[ماه]</f>
        <v>1400-آبان</v>
      </c>
      <c r="N2620" s="9"/>
    </row>
    <row r="2621" spans="1:14" ht="15.75" x14ac:dyDescent="0.25">
      <c r="A2621" s="17" t="str">
        <f>IF(AND(C2621&gt;='گزارش روزانه'!$F$2,C2621&lt;='گزارش روزانه'!$F$4,J2621='گزارش روزانه'!$D$6),MAX($A$1:A2620)+1,"")</f>
        <v/>
      </c>
      <c r="B2621" s="10">
        <v>2620</v>
      </c>
      <c r="C2621" s="10" t="s">
        <v>94</v>
      </c>
      <c r="D2621" s="10" t="s">
        <v>128</v>
      </c>
      <c r="E2621" s="11">
        <v>529399523</v>
      </c>
      <c r="F2621" s="11">
        <v>0</v>
      </c>
      <c r="G2621" s="11">
        <v>22578047580</v>
      </c>
      <c r="H262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1" s="10">
        <f>VALUE(IFERROR(MID(Table1[شرح],11,FIND("سهم",Table1[شرح])-11),0))</f>
        <v>22818</v>
      </c>
      <c r="J2621" s="10" t="str">
        <f>IFERROR(MID(Table1[شرح],FIND("سهم",Table1[شرح])+4,FIND("به نرخ",Table1[شرح])-FIND("سهم",Table1[شرح])-5),"")</f>
        <v>فرابورس ایران(فرابورس1)</v>
      </c>
      <c r="K2621" s="10" t="str">
        <f>CHOOSE(MID(Table1[تاریخ],6,2),"فروردین","اردیبهشت","خرداد","تیر","مرداد","شهریور","مهر","آبان","آذر","دی","بهمن","اسفند")</f>
        <v>آبان</v>
      </c>
      <c r="L2621" s="10" t="str">
        <f>LEFT(Table1[[#All],[تاریخ]],4)</f>
        <v>1400</v>
      </c>
      <c r="M2621" s="13" t="str">
        <f>Table1[سال]&amp;"-"&amp;Table1[ماه]</f>
        <v>1400-آبان</v>
      </c>
      <c r="N2621" s="9"/>
    </row>
    <row r="2622" spans="1:14" ht="15.75" x14ac:dyDescent="0.25">
      <c r="A2622" s="17" t="str">
        <f>IF(AND(C2622&gt;='گزارش روزانه'!$F$2,C2622&lt;='گزارش روزانه'!$F$4,J2622='گزارش روزانه'!$D$6),MAX($A$1:A2621)+1,"")</f>
        <v/>
      </c>
      <c r="B2622" s="10">
        <v>2621</v>
      </c>
      <c r="C2622" s="10" t="s">
        <v>94</v>
      </c>
      <c r="D2622" s="10" t="s">
        <v>129</v>
      </c>
      <c r="E2622" s="11">
        <v>39439920</v>
      </c>
      <c r="F2622" s="11">
        <v>0</v>
      </c>
      <c r="G2622" s="11">
        <v>23107447103</v>
      </c>
      <c r="H262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2" s="10">
        <f>VALUE(IFERROR(MID(Table1[شرح],11,FIND("سهم",Table1[شرح])-11),0))</f>
        <v>1700</v>
      </c>
      <c r="J2622" s="10" t="str">
        <f>IFERROR(MID(Table1[شرح],FIND("سهم",Table1[شرح])+4,FIND("به نرخ",Table1[شرح])-FIND("سهم",Table1[شرح])-5),"")</f>
        <v>فرابورس ایران(فرابورس1)</v>
      </c>
      <c r="K2622" s="10" t="str">
        <f>CHOOSE(MID(Table1[تاریخ],6,2),"فروردین","اردیبهشت","خرداد","تیر","مرداد","شهریور","مهر","آبان","آذر","دی","بهمن","اسفند")</f>
        <v>آبان</v>
      </c>
      <c r="L2622" s="10" t="str">
        <f>LEFT(Table1[[#All],[تاریخ]],4)</f>
        <v>1400</v>
      </c>
      <c r="M2622" s="13" t="str">
        <f>Table1[سال]&amp;"-"&amp;Table1[ماه]</f>
        <v>1400-آبان</v>
      </c>
      <c r="N2622" s="9"/>
    </row>
    <row r="2623" spans="1:14" ht="15.75" x14ac:dyDescent="0.25">
      <c r="A2623" s="17" t="str">
        <f>IF(AND(C2623&gt;='گزارش روزانه'!$F$2,C2623&lt;='گزارش روزانه'!$F$4,J2623='گزارش روزانه'!$D$6),MAX($A$1:A2622)+1,"")</f>
        <v/>
      </c>
      <c r="B2623" s="10">
        <v>2622</v>
      </c>
      <c r="C2623" s="10" t="s">
        <v>94</v>
      </c>
      <c r="D2623" s="10" t="s">
        <v>130</v>
      </c>
      <c r="E2623" s="11">
        <v>126862286</v>
      </c>
      <c r="F2623" s="11">
        <v>0</v>
      </c>
      <c r="G2623" s="11">
        <v>23146887023</v>
      </c>
      <c r="H262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3" s="10">
        <f>VALUE(IFERROR(MID(Table1[شرح],11,FIND("سهم",Table1[شرح])-11),0))</f>
        <v>5472</v>
      </c>
      <c r="J2623" s="10" t="str">
        <f>IFERROR(MID(Table1[شرح],FIND("سهم",Table1[شرح])+4,FIND("به نرخ",Table1[شرح])-FIND("سهم",Table1[شرح])-5),"")</f>
        <v>فرابورس ایران(فرابورس1)</v>
      </c>
      <c r="K2623" s="10" t="str">
        <f>CHOOSE(MID(Table1[تاریخ],6,2),"فروردین","اردیبهشت","خرداد","تیر","مرداد","شهریور","مهر","آبان","آذر","دی","بهمن","اسفند")</f>
        <v>آبان</v>
      </c>
      <c r="L2623" s="10" t="str">
        <f>LEFT(Table1[[#All],[تاریخ]],4)</f>
        <v>1400</v>
      </c>
      <c r="M2623" s="13" t="str">
        <f>Table1[سال]&amp;"-"&amp;Table1[ماه]</f>
        <v>1400-آبان</v>
      </c>
      <c r="N2623" s="9"/>
    </row>
    <row r="2624" spans="1:14" ht="15.75" x14ac:dyDescent="0.25">
      <c r="A2624" s="17" t="str">
        <f>IF(AND(C2624&gt;='گزارش روزانه'!$F$2,C2624&lt;='گزارش روزانه'!$F$4,J2624='گزارش روزانه'!$D$6),MAX($A$1:A2623)+1,"")</f>
        <v/>
      </c>
      <c r="B2624" s="10">
        <v>2623</v>
      </c>
      <c r="C2624" s="10" t="s">
        <v>94</v>
      </c>
      <c r="D2624" s="10" t="s">
        <v>131</v>
      </c>
      <c r="E2624" s="11">
        <v>597232922</v>
      </c>
      <c r="F2624" s="11">
        <v>0</v>
      </c>
      <c r="G2624" s="11">
        <v>23273749309</v>
      </c>
      <c r="H262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4" s="10">
        <f>VALUE(IFERROR(MID(Table1[شرح],11,FIND("سهم",Table1[شرح])-11),0))</f>
        <v>25783</v>
      </c>
      <c r="J2624" s="10" t="str">
        <f>IFERROR(MID(Table1[شرح],FIND("سهم",Table1[شرح])+4,FIND("به نرخ",Table1[شرح])-FIND("سهم",Table1[شرح])-5),"")</f>
        <v>فرابورس ایران(فرابورس1)</v>
      </c>
      <c r="K2624" s="10" t="str">
        <f>CHOOSE(MID(Table1[تاریخ],6,2),"فروردین","اردیبهشت","خرداد","تیر","مرداد","شهریور","مهر","آبان","آذر","دی","بهمن","اسفند")</f>
        <v>آبان</v>
      </c>
      <c r="L2624" s="10" t="str">
        <f>LEFT(Table1[[#All],[تاریخ]],4)</f>
        <v>1400</v>
      </c>
      <c r="M2624" s="13" t="str">
        <f>Table1[سال]&amp;"-"&amp;Table1[ماه]</f>
        <v>1400-آبان</v>
      </c>
      <c r="N2624" s="9"/>
    </row>
    <row r="2625" spans="1:14" ht="15.75" x14ac:dyDescent="0.25">
      <c r="A2625" s="17" t="str">
        <f>IF(AND(C2625&gt;='گزارش روزانه'!$F$2,C2625&lt;='گزارش روزانه'!$F$4,J2625='گزارش روزانه'!$D$6),MAX($A$1:A2624)+1,"")</f>
        <v/>
      </c>
      <c r="B2625" s="10">
        <v>2624</v>
      </c>
      <c r="C2625" s="10" t="s">
        <v>94</v>
      </c>
      <c r="D2625" s="10" t="s">
        <v>132</v>
      </c>
      <c r="E2625" s="11">
        <v>253059734</v>
      </c>
      <c r="F2625" s="11">
        <v>0</v>
      </c>
      <c r="G2625" s="11">
        <v>23870982231</v>
      </c>
      <c r="H262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5" s="10">
        <f>VALUE(IFERROR(MID(Table1[شرح],11,FIND("سهم",Table1[شرح])-11),0))</f>
        <v>10939</v>
      </c>
      <c r="J2625" s="10" t="str">
        <f>IFERROR(MID(Table1[شرح],FIND("سهم",Table1[شرح])+4,FIND("به نرخ",Table1[شرح])-FIND("سهم",Table1[شرح])-5),"")</f>
        <v>فرابورس ایران(فرابورس1)</v>
      </c>
      <c r="K2625" s="10" t="str">
        <f>CHOOSE(MID(Table1[تاریخ],6,2),"فروردین","اردیبهشت","خرداد","تیر","مرداد","شهریور","مهر","آبان","آذر","دی","بهمن","اسفند")</f>
        <v>آبان</v>
      </c>
      <c r="L2625" s="10" t="str">
        <f>LEFT(Table1[[#All],[تاریخ]],4)</f>
        <v>1400</v>
      </c>
      <c r="M2625" s="13" t="str">
        <f>Table1[سال]&amp;"-"&amp;Table1[ماه]</f>
        <v>1400-آبان</v>
      </c>
      <c r="N2625" s="9"/>
    </row>
    <row r="2626" spans="1:14" ht="15.75" x14ac:dyDescent="0.25">
      <c r="A2626" s="17" t="str">
        <f>IF(AND(C2626&gt;='گزارش روزانه'!$F$2,C2626&lt;='گزارش روزانه'!$F$4,J2626='گزارش روزانه'!$D$6),MAX($A$1:A2625)+1,"")</f>
        <v/>
      </c>
      <c r="B2626" s="10">
        <v>2625</v>
      </c>
      <c r="C2626" s="10" t="s">
        <v>94</v>
      </c>
      <c r="D2626" s="10" t="s">
        <v>133</v>
      </c>
      <c r="E2626" s="11">
        <v>369032445</v>
      </c>
      <c r="F2626" s="11">
        <v>0</v>
      </c>
      <c r="G2626" s="11">
        <v>24124041965</v>
      </c>
      <c r="H262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6" s="10">
        <f>VALUE(IFERROR(MID(Table1[شرح],11,FIND("سهم",Table1[شرح])-11),0))</f>
        <v>15966</v>
      </c>
      <c r="J2626" s="10" t="str">
        <f>IFERROR(MID(Table1[شرح],FIND("سهم",Table1[شرح])+4,FIND("به نرخ",Table1[شرح])-FIND("سهم",Table1[شرح])-5),"")</f>
        <v>فرابورس ایران(فرابورس1)</v>
      </c>
      <c r="K2626" s="10" t="str">
        <f>CHOOSE(MID(Table1[تاریخ],6,2),"فروردین","اردیبهشت","خرداد","تیر","مرداد","شهریور","مهر","آبان","آذر","دی","بهمن","اسفند")</f>
        <v>آبان</v>
      </c>
      <c r="L2626" s="10" t="str">
        <f>LEFT(Table1[[#All],[تاریخ]],4)</f>
        <v>1400</v>
      </c>
      <c r="M2626" s="13" t="str">
        <f>Table1[سال]&amp;"-"&amp;Table1[ماه]</f>
        <v>1400-آبان</v>
      </c>
      <c r="N2626" s="9"/>
    </row>
    <row r="2627" spans="1:14" ht="15.75" x14ac:dyDescent="0.25">
      <c r="A2627" s="17" t="str">
        <f>IF(AND(C2627&gt;='گزارش روزانه'!$F$2,C2627&lt;='گزارش روزانه'!$F$4,J2627='گزارش روزانه'!$D$6),MAX($A$1:A2626)+1,"")</f>
        <v/>
      </c>
      <c r="B2627" s="10">
        <v>2626</v>
      </c>
      <c r="C2627" s="10" t="s">
        <v>94</v>
      </c>
      <c r="D2627" s="10" t="s">
        <v>134</v>
      </c>
      <c r="E2627" s="11">
        <v>31130130</v>
      </c>
      <c r="F2627" s="11">
        <v>0</v>
      </c>
      <c r="G2627" s="11">
        <v>24493074410</v>
      </c>
      <c r="H262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7" s="10">
        <f>VALUE(IFERROR(MID(Table1[شرح],11,FIND("سهم",Table1[شرح])-11),0))</f>
        <v>1348</v>
      </c>
      <c r="J2627" s="10" t="str">
        <f>IFERROR(MID(Table1[شرح],FIND("سهم",Table1[شرح])+4,FIND("به نرخ",Table1[شرح])-FIND("سهم",Table1[شرح])-5),"")</f>
        <v>فرابورس ایران(فرابورس1)</v>
      </c>
      <c r="K2627" s="10" t="str">
        <f>CHOOSE(MID(Table1[تاریخ],6,2),"فروردین","اردیبهشت","خرداد","تیر","مرداد","شهریور","مهر","آبان","آذر","دی","بهمن","اسفند")</f>
        <v>آبان</v>
      </c>
      <c r="L2627" s="10" t="str">
        <f>LEFT(Table1[[#All],[تاریخ]],4)</f>
        <v>1400</v>
      </c>
      <c r="M2627" s="13" t="str">
        <f>Table1[سال]&amp;"-"&amp;Table1[ماه]</f>
        <v>1400-آبان</v>
      </c>
      <c r="N2627" s="9"/>
    </row>
    <row r="2628" spans="1:14" ht="15.75" x14ac:dyDescent="0.25">
      <c r="A2628" s="17" t="str">
        <f>IF(AND(C2628&gt;='گزارش روزانه'!$F$2,C2628&lt;='گزارش روزانه'!$F$4,J2628='گزارش روزانه'!$D$6),MAX($A$1:A2627)+1,"")</f>
        <v/>
      </c>
      <c r="B2628" s="10">
        <v>2627</v>
      </c>
      <c r="C2628" s="10" t="s">
        <v>94</v>
      </c>
      <c r="D2628" s="10" t="s">
        <v>135</v>
      </c>
      <c r="E2628" s="11">
        <v>9710306</v>
      </c>
      <c r="F2628" s="11">
        <v>0</v>
      </c>
      <c r="G2628" s="11">
        <v>24524204540</v>
      </c>
      <c r="H262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28" s="10">
        <f>VALUE(IFERROR(MID(Table1[شرح],11,FIND("سهم",Table1[شرح])-11),0))</f>
        <v>290</v>
      </c>
      <c r="J2628" s="10" t="str">
        <f>IFERROR(MID(Table1[شرح],FIND("سهم",Table1[شرح])+4,FIND("به نرخ",Table1[شرح])-FIND("سهم",Table1[شرح])-5),"")</f>
        <v>بورس کالای ایران(کالا1)</v>
      </c>
      <c r="K2628" s="10" t="str">
        <f>CHOOSE(MID(Table1[تاریخ],6,2),"فروردین","اردیبهشت","خرداد","تیر","مرداد","شهریور","مهر","آبان","آذر","دی","بهمن","اسفند")</f>
        <v>آبان</v>
      </c>
      <c r="L2628" s="10" t="str">
        <f>LEFT(Table1[[#All],[تاریخ]],4)</f>
        <v>1400</v>
      </c>
      <c r="M2628" s="13" t="str">
        <f>Table1[سال]&amp;"-"&amp;Table1[ماه]</f>
        <v>1400-آبان</v>
      </c>
      <c r="N2628" s="9"/>
    </row>
    <row r="2629" spans="1:14" ht="15.75" x14ac:dyDescent="0.25">
      <c r="A2629" s="17" t="str">
        <f>IF(AND(C2629&gt;='گزارش روزانه'!$F$2,C2629&lt;='گزارش روزانه'!$F$4,J2629='گزارش روزانه'!$D$6),MAX($A$1:A2628)+1,"")</f>
        <v/>
      </c>
      <c r="B2629" s="10">
        <v>2628</v>
      </c>
      <c r="C2629" s="10" t="s">
        <v>94</v>
      </c>
      <c r="D2629" s="10" t="s">
        <v>136</v>
      </c>
      <c r="E2629" s="11">
        <v>0</v>
      </c>
      <c r="F2629" s="11">
        <v>13845081779</v>
      </c>
      <c r="G2629" s="11">
        <v>24533914846</v>
      </c>
      <c r="H262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29" s="10">
        <f>VALUE(IFERROR(MID(Table1[شرح],11,FIND("سهم",Table1[شرح])-11),0))</f>
        <v>900000</v>
      </c>
      <c r="J2629" s="10" t="str">
        <f>IFERROR(MID(Table1[شرح],FIND("سهم",Table1[شرح])+4,FIND("به نرخ",Table1[شرح])-FIND("سهم",Table1[شرح])-5),"")</f>
        <v>بورس اوراق بهادار تهران(بورس1)</v>
      </c>
      <c r="K2629" s="10" t="str">
        <f>CHOOSE(MID(Table1[تاریخ],6,2),"فروردین","اردیبهشت","خرداد","تیر","مرداد","شهریور","مهر","آبان","آذر","دی","بهمن","اسفند")</f>
        <v>آبان</v>
      </c>
      <c r="L2629" s="10" t="str">
        <f>LEFT(Table1[[#All],[تاریخ]],4)</f>
        <v>1400</v>
      </c>
      <c r="M2629" s="13" t="str">
        <f>Table1[سال]&amp;"-"&amp;Table1[ماه]</f>
        <v>1400-آبان</v>
      </c>
      <c r="N2629" s="9"/>
    </row>
    <row r="2630" spans="1:14" ht="15.75" x14ac:dyDescent="0.25">
      <c r="A2630" s="17" t="str">
        <f>IF(AND(C2630&gt;='گزارش روزانه'!$F$2,C2630&lt;='گزارش روزانه'!$F$4,J2630='گزارش روزانه'!$D$6),MAX($A$1:A2629)+1,"")</f>
        <v/>
      </c>
      <c r="B2630" s="10">
        <v>2629</v>
      </c>
      <c r="C2630" s="10" t="s">
        <v>94</v>
      </c>
      <c r="D2630" s="10" t="s">
        <v>137</v>
      </c>
      <c r="E2630" s="11">
        <v>0</v>
      </c>
      <c r="F2630" s="11">
        <v>10688828269</v>
      </c>
      <c r="G2630" s="11">
        <v>10688833067</v>
      </c>
      <c r="H263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30" s="10">
        <f>VALUE(IFERROR(MID(Table1[شرح],11,FIND("سهم",Table1[شرح])-11),0))</f>
        <v>731100</v>
      </c>
      <c r="J2630" s="10" t="str">
        <f>IFERROR(MID(Table1[شرح],FIND("سهم",Table1[شرح])+4,FIND("به نرخ",Table1[شرح])-FIND("سهم",Table1[شرح])-5),"")</f>
        <v>بورس اوراق بهادار تهران(بورس1)</v>
      </c>
      <c r="K2630" s="10" t="str">
        <f>CHOOSE(MID(Table1[تاریخ],6,2),"فروردین","اردیبهشت","خرداد","تیر","مرداد","شهریور","مهر","آبان","آذر","دی","بهمن","اسفند")</f>
        <v>آبان</v>
      </c>
      <c r="L2630" s="10" t="str">
        <f>LEFT(Table1[[#All],[تاریخ]],4)</f>
        <v>1400</v>
      </c>
      <c r="M2630" s="13" t="str">
        <f>Table1[سال]&amp;"-"&amp;Table1[ماه]</f>
        <v>1400-آبان</v>
      </c>
      <c r="N2630" s="9"/>
    </row>
    <row r="2631" spans="1:14" ht="15.75" x14ac:dyDescent="0.25">
      <c r="A2631" s="17" t="str">
        <f>IF(AND(C2631&gt;='گزارش روزانه'!$F$2,C2631&lt;='گزارش روزانه'!$F$4,J2631='گزارش روزانه'!$D$6),MAX($A$1:A2630)+1,"")</f>
        <v/>
      </c>
      <c r="B2631" s="10">
        <v>2630</v>
      </c>
      <c r="C2631" s="10" t="s">
        <v>92</v>
      </c>
      <c r="D2631" s="10" t="s">
        <v>93</v>
      </c>
      <c r="E2631" s="11">
        <v>0</v>
      </c>
      <c r="F2631" s="11">
        <v>365</v>
      </c>
      <c r="G2631" s="11">
        <v>288234</v>
      </c>
      <c r="H263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سود</v>
      </c>
      <c r="I2631" s="10">
        <f>VALUE(IFERROR(MID(Table1[شرح],11,FIND("سهم",Table1[شرح])-11),0))</f>
        <v>0</v>
      </c>
      <c r="J2631" s="10" t="str">
        <f>IFERROR(MID(Table1[شرح],FIND("سهم",Table1[شرح])+4,FIND("به نرخ",Table1[شرح])-FIND("سهم",Table1[شرح])-5),"")</f>
        <v/>
      </c>
      <c r="K2631" s="10" t="str">
        <f>CHOOSE(MID(Table1[تاریخ],6,2),"فروردین","اردیبهشت","خرداد","تیر","مرداد","شهریور","مهر","آبان","آذر","دی","بهمن","اسفند")</f>
        <v>آبان</v>
      </c>
      <c r="L2631" s="10" t="str">
        <f>LEFT(Table1[[#All],[تاریخ]],4)</f>
        <v>1400</v>
      </c>
      <c r="M2631" s="13" t="str">
        <f>Table1[سال]&amp;"-"&amp;Table1[ماه]</f>
        <v>1400-آبان</v>
      </c>
      <c r="N2631" s="9"/>
    </row>
    <row r="2632" spans="1:14" ht="15.75" x14ac:dyDescent="0.25">
      <c r="A2632" s="17" t="str">
        <f>IF(AND(C2632&gt;='گزارش روزانه'!$F$2,C2632&lt;='گزارش روزانه'!$F$4,J2632='گزارش روزانه'!$D$6),MAX($A$1:A2631)+1,"")</f>
        <v/>
      </c>
      <c r="B2632" s="10">
        <v>2631</v>
      </c>
      <c r="C2632" s="10" t="s">
        <v>60</v>
      </c>
      <c r="D2632" s="10" t="s">
        <v>61</v>
      </c>
      <c r="E2632" s="11">
        <v>44676626</v>
      </c>
      <c r="F2632" s="11">
        <v>0</v>
      </c>
      <c r="G2632" s="11">
        <v>527611762</v>
      </c>
      <c r="H263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32" s="10">
        <f>VALUE(IFERROR(MID(Table1[شرح],11,FIND("سهم",Table1[شرح])-11),0))</f>
        <v>2551</v>
      </c>
      <c r="J2632" s="10" t="str">
        <f>IFERROR(MID(Table1[شرح],FIND("سهم",Table1[شرح])+4,FIND("به نرخ",Table1[شرح])-FIND("سهم",Table1[شرح])-5),"")</f>
        <v>تهیه توزیع غذای دنا آفرین فدک(گدنا1)</v>
      </c>
      <c r="K2632" s="10" t="str">
        <f>CHOOSE(MID(Table1[تاریخ],6,2),"فروردین","اردیبهشت","خرداد","تیر","مرداد","شهریور","مهر","آبان","آذر","دی","بهمن","اسفند")</f>
        <v>آذر</v>
      </c>
      <c r="L2632" s="10" t="str">
        <f>LEFT(Table1[[#All],[تاریخ]],4)</f>
        <v>1400</v>
      </c>
      <c r="M2632" s="13" t="str">
        <f>Table1[سال]&amp;"-"&amp;Table1[ماه]</f>
        <v>1400-آذر</v>
      </c>
      <c r="N2632" s="9"/>
    </row>
    <row r="2633" spans="1:14" ht="15.75" x14ac:dyDescent="0.25">
      <c r="A2633" s="17" t="str">
        <f>IF(AND(C2633&gt;='گزارش روزانه'!$F$2,C2633&lt;='گزارش روزانه'!$F$4,J2633='گزارش روزانه'!$D$6),MAX($A$1:A2632)+1,"")</f>
        <v/>
      </c>
      <c r="B2633" s="10">
        <v>2632</v>
      </c>
      <c r="C2633" s="10" t="s">
        <v>60</v>
      </c>
      <c r="D2633" s="10" t="s">
        <v>62</v>
      </c>
      <c r="E2633" s="11">
        <v>82579323</v>
      </c>
      <c r="F2633" s="11">
        <v>0</v>
      </c>
      <c r="G2633" s="11">
        <v>572288388</v>
      </c>
      <c r="H263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33" s="10">
        <f>VALUE(IFERROR(MID(Table1[شرح],11,FIND("سهم",Table1[شرح])-11),0))</f>
        <v>4719</v>
      </c>
      <c r="J2633" s="10" t="str">
        <f>IFERROR(MID(Table1[شرح],FIND("سهم",Table1[شرح])+4,FIND("به نرخ",Table1[شرح])-FIND("سهم",Table1[شرح])-5),"")</f>
        <v>تهیه توزیع غذای دنا آفرین فدک(گدنا1)</v>
      </c>
      <c r="K2633" s="10" t="str">
        <f>CHOOSE(MID(Table1[تاریخ],6,2),"فروردین","اردیبهشت","خرداد","تیر","مرداد","شهریور","مهر","آبان","آذر","دی","بهمن","اسفند")</f>
        <v>آذر</v>
      </c>
      <c r="L2633" s="10" t="str">
        <f>LEFT(Table1[[#All],[تاریخ]],4)</f>
        <v>1400</v>
      </c>
      <c r="M2633" s="13" t="str">
        <f>Table1[سال]&amp;"-"&amp;Table1[ماه]</f>
        <v>1400-آذر</v>
      </c>
      <c r="N2633" s="9"/>
    </row>
    <row r="2634" spans="1:14" ht="15.75" x14ac:dyDescent="0.25">
      <c r="A2634" s="17" t="str">
        <f>IF(AND(C2634&gt;='گزارش روزانه'!$F$2,C2634&lt;='گزارش روزانه'!$F$4,J2634='گزارش روزانه'!$D$6),MAX($A$1:A2633)+1,"")</f>
        <v/>
      </c>
      <c r="B2634" s="10">
        <v>2633</v>
      </c>
      <c r="C2634" s="10" t="s">
        <v>60</v>
      </c>
      <c r="D2634" s="10" t="s">
        <v>63</v>
      </c>
      <c r="E2634" s="11">
        <v>174429230</v>
      </c>
      <c r="F2634" s="11">
        <v>0</v>
      </c>
      <c r="G2634" s="11">
        <v>654867711</v>
      </c>
      <c r="H263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34" s="10">
        <f>VALUE(IFERROR(MID(Table1[شرح],11,FIND("سهم",Table1[شرح])-11),0))</f>
        <v>13400</v>
      </c>
      <c r="J2634" s="10" t="str">
        <f>IFERROR(MID(Table1[شرح],FIND("سهم",Table1[شرح])+4,FIND("به نرخ",Table1[شرح])-FIND("سهم",Table1[شرح])-5),"")</f>
        <v>داروسازی سبحان انکولوژی(دسانکو1)</v>
      </c>
      <c r="K2634" s="10" t="str">
        <f>CHOOSE(MID(Table1[تاریخ],6,2),"فروردین","اردیبهشت","خرداد","تیر","مرداد","شهریور","مهر","آبان","آذر","دی","بهمن","اسفند")</f>
        <v>آذر</v>
      </c>
      <c r="L2634" s="10" t="str">
        <f>LEFT(Table1[[#All],[تاریخ]],4)</f>
        <v>1400</v>
      </c>
      <c r="M2634" s="13" t="str">
        <f>Table1[سال]&amp;"-"&amp;Table1[ماه]</f>
        <v>1400-آذر</v>
      </c>
      <c r="N2634" s="9"/>
    </row>
    <row r="2635" spans="1:14" ht="15.75" x14ac:dyDescent="0.25">
      <c r="A2635" s="17" t="str">
        <f>IF(AND(C2635&gt;='گزارش روزانه'!$F$2,C2635&lt;='گزارش روزانه'!$F$4,J2635='گزارش روزانه'!$D$6),MAX($A$1:A2634)+1,"")</f>
        <v/>
      </c>
      <c r="B2635" s="10">
        <v>2634</v>
      </c>
      <c r="C2635" s="10" t="s">
        <v>60</v>
      </c>
      <c r="D2635" s="10" t="s">
        <v>64</v>
      </c>
      <c r="E2635" s="11">
        <v>527701562</v>
      </c>
      <c r="F2635" s="11">
        <v>0</v>
      </c>
      <c r="G2635" s="11">
        <v>829296941</v>
      </c>
      <c r="H263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35" s="10">
        <f>VALUE(IFERROR(MID(Table1[شرح],11,FIND("سهم",Table1[شرح])-11),0))</f>
        <v>37500</v>
      </c>
      <c r="J2635" s="10" t="str">
        <f>IFERROR(MID(Table1[شرح],FIND("سهم",Table1[شرح])+4,FIND("به نرخ",Table1[شرح])-FIND("سهم",Table1[شرح])-5),"")</f>
        <v>نوش مازندران(غنوش1)</v>
      </c>
      <c r="K2635" s="10" t="str">
        <f>CHOOSE(MID(Table1[تاریخ],6,2),"فروردین","اردیبهشت","خرداد","تیر","مرداد","شهریور","مهر","آبان","آذر","دی","بهمن","اسفند")</f>
        <v>آذر</v>
      </c>
      <c r="L2635" s="10" t="str">
        <f>LEFT(Table1[[#All],[تاریخ]],4)</f>
        <v>1400</v>
      </c>
      <c r="M2635" s="13" t="str">
        <f>Table1[سال]&amp;"-"&amp;Table1[ماه]</f>
        <v>1400-آذر</v>
      </c>
      <c r="N2635" s="9"/>
    </row>
    <row r="2636" spans="1:14" ht="15.75" x14ac:dyDescent="0.25">
      <c r="A2636" s="17" t="str">
        <f>IF(AND(C2636&gt;='گزارش روزانه'!$F$2,C2636&lt;='گزارش روزانه'!$F$4,J2636='گزارش روزانه'!$D$6),MAX($A$1:A2635)+1,"")</f>
        <v/>
      </c>
      <c r="B2636" s="10">
        <v>2635</v>
      </c>
      <c r="C2636" s="10" t="s">
        <v>60</v>
      </c>
      <c r="D2636" s="10" t="s">
        <v>65</v>
      </c>
      <c r="E2636" s="11">
        <v>417711855</v>
      </c>
      <c r="F2636" s="11">
        <v>0</v>
      </c>
      <c r="G2636" s="11">
        <v>1356998503</v>
      </c>
      <c r="H263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36" s="10">
        <f>VALUE(IFERROR(MID(Table1[شرح],11,FIND("سهم",Table1[شرح])-11),0))</f>
        <v>29705</v>
      </c>
      <c r="J2636" s="10" t="str">
        <f>IFERROR(MID(Table1[شرح],FIND("سهم",Table1[شرح])+4,FIND("به نرخ",Table1[شرح])-FIND("سهم",Table1[شرح])-5),"")</f>
        <v>نوش مازندران(غنوش1)</v>
      </c>
      <c r="K2636" s="10" t="str">
        <f>CHOOSE(MID(Table1[تاریخ],6,2),"فروردین","اردیبهشت","خرداد","تیر","مرداد","شهریور","مهر","آبان","آذر","دی","بهمن","اسفند")</f>
        <v>آذر</v>
      </c>
      <c r="L2636" s="10" t="str">
        <f>LEFT(Table1[[#All],[تاریخ]],4)</f>
        <v>1400</v>
      </c>
      <c r="M2636" s="13" t="str">
        <f>Table1[سال]&amp;"-"&amp;Table1[ماه]</f>
        <v>1400-آذر</v>
      </c>
      <c r="N2636" s="9"/>
    </row>
    <row r="2637" spans="1:14" ht="15.75" x14ac:dyDescent="0.25">
      <c r="A2637" s="17" t="str">
        <f>IF(AND(C2637&gt;='گزارش روزانه'!$F$2,C2637&lt;='گزارش روزانه'!$F$4,J2637='گزارش روزانه'!$D$6),MAX($A$1:A2636)+1,"")</f>
        <v/>
      </c>
      <c r="B2637" s="10">
        <v>2636</v>
      </c>
      <c r="C2637" s="10" t="s">
        <v>60</v>
      </c>
      <c r="D2637" s="10" t="s">
        <v>66</v>
      </c>
      <c r="E2637" s="11">
        <v>8431180</v>
      </c>
      <c r="F2637" s="11">
        <v>0</v>
      </c>
      <c r="G2637" s="11">
        <v>1774710358</v>
      </c>
      <c r="H263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37" s="10">
        <f>VALUE(IFERROR(MID(Table1[شرح],11,FIND("سهم",Table1[شرح])-11),0))</f>
        <v>600</v>
      </c>
      <c r="J2637" s="10" t="str">
        <f>IFERROR(MID(Table1[شرح],FIND("سهم",Table1[شرح])+4,FIND("به نرخ",Table1[شرح])-FIND("سهم",Table1[شرح])-5),"")</f>
        <v>نوش مازندران(غنوش1)</v>
      </c>
      <c r="K2637" s="10" t="str">
        <f>CHOOSE(MID(Table1[تاریخ],6,2),"فروردین","اردیبهشت","خرداد","تیر","مرداد","شهریور","مهر","آبان","آذر","دی","بهمن","اسفند")</f>
        <v>آذر</v>
      </c>
      <c r="L2637" s="10" t="str">
        <f>LEFT(Table1[[#All],[تاریخ]],4)</f>
        <v>1400</v>
      </c>
      <c r="M2637" s="13" t="str">
        <f>Table1[سال]&amp;"-"&amp;Table1[ماه]</f>
        <v>1400-آذر</v>
      </c>
      <c r="N2637" s="9"/>
    </row>
    <row r="2638" spans="1:14" ht="15.75" x14ac:dyDescent="0.25">
      <c r="A2638" s="17" t="str">
        <f>IF(AND(C2638&gt;='گزارش روزانه'!$F$2,C2638&lt;='گزارش روزانه'!$F$4,J2638='گزارش روزانه'!$D$6),MAX($A$1:A2637)+1,"")</f>
        <v/>
      </c>
      <c r="B2638" s="10">
        <v>2637</v>
      </c>
      <c r="C2638" s="10" t="s">
        <v>60</v>
      </c>
      <c r="D2638" s="10" t="s">
        <v>67</v>
      </c>
      <c r="E2638" s="11">
        <v>4109796</v>
      </c>
      <c r="F2638" s="11">
        <v>0</v>
      </c>
      <c r="G2638" s="11">
        <v>1783141538</v>
      </c>
      <c r="H263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38" s="10">
        <f>VALUE(IFERROR(MID(Table1[شرح],11,FIND("سهم",Table1[شرح])-11),0))</f>
        <v>295</v>
      </c>
      <c r="J2638" s="10" t="str">
        <f>IFERROR(MID(Table1[شرح],FIND("سهم",Table1[شرح])+4,FIND("به نرخ",Table1[شرح])-FIND("سهم",Table1[شرح])-5),"")</f>
        <v>نوش مازندران(غنوش1)</v>
      </c>
      <c r="K2638" s="10" t="str">
        <f>CHOOSE(MID(Table1[تاریخ],6,2),"فروردین","اردیبهشت","خرداد","تیر","مرداد","شهریور","مهر","آبان","آذر","دی","بهمن","اسفند")</f>
        <v>آذر</v>
      </c>
      <c r="L2638" s="10" t="str">
        <f>LEFT(Table1[[#All],[تاریخ]],4)</f>
        <v>1400</v>
      </c>
      <c r="M2638" s="13" t="str">
        <f>Table1[سال]&amp;"-"&amp;Table1[ماه]</f>
        <v>1400-آذر</v>
      </c>
      <c r="N2638" s="9"/>
    </row>
    <row r="2639" spans="1:14" ht="15.75" x14ac:dyDescent="0.25">
      <c r="A2639" s="17" t="str">
        <f>IF(AND(C2639&gt;='گزارش روزانه'!$F$2,C2639&lt;='گزارش روزانه'!$F$4,J2639='گزارش روزانه'!$D$6),MAX($A$1:A2638)+1,"")</f>
        <v/>
      </c>
      <c r="B2639" s="10">
        <v>2638</v>
      </c>
      <c r="C2639" s="10" t="s">
        <v>60</v>
      </c>
      <c r="D2639" s="10" t="s">
        <v>68</v>
      </c>
      <c r="E2639" s="11">
        <v>88876231</v>
      </c>
      <c r="F2639" s="11">
        <v>0</v>
      </c>
      <c r="G2639" s="11">
        <v>1787251334</v>
      </c>
      <c r="H263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39" s="10">
        <f>VALUE(IFERROR(MID(Table1[شرح],11,FIND("سهم",Table1[شرح])-11),0))</f>
        <v>6487</v>
      </c>
      <c r="J2639" s="10" t="str">
        <f>IFERROR(MID(Table1[شرح],FIND("سهم",Table1[شرح])+4,FIND("به نرخ",Table1[شرح])-FIND("سهم",Table1[شرح])-5),"")</f>
        <v>نوش مازندران(غنوش1)</v>
      </c>
      <c r="K2639" s="10" t="str">
        <f>CHOOSE(MID(Table1[تاریخ],6,2),"فروردین","اردیبهشت","خرداد","تیر","مرداد","شهریور","مهر","آبان","آذر","دی","بهمن","اسفند")</f>
        <v>آذر</v>
      </c>
      <c r="L2639" s="10" t="str">
        <f>LEFT(Table1[[#All],[تاریخ]],4)</f>
        <v>1400</v>
      </c>
      <c r="M2639" s="13" t="str">
        <f>Table1[سال]&amp;"-"&amp;Table1[ماه]</f>
        <v>1400-آذر</v>
      </c>
      <c r="N2639" s="9"/>
    </row>
    <row r="2640" spans="1:14" ht="15.75" x14ac:dyDescent="0.25">
      <c r="A2640" s="17" t="str">
        <f>IF(AND(C2640&gt;='گزارش روزانه'!$F$2,C2640&lt;='گزارش روزانه'!$F$4,J2640='گزارش روزانه'!$D$6),MAX($A$1:A2639)+1,"")</f>
        <v/>
      </c>
      <c r="B2640" s="10">
        <v>2639</v>
      </c>
      <c r="C2640" s="10" t="s">
        <v>60</v>
      </c>
      <c r="D2640" s="10" t="s">
        <v>69</v>
      </c>
      <c r="E2640" s="11">
        <v>353396270</v>
      </c>
      <c r="F2640" s="11">
        <v>0</v>
      </c>
      <c r="G2640" s="11">
        <v>1876127565</v>
      </c>
      <c r="H264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0" s="10">
        <f>VALUE(IFERROR(MID(Table1[شرح],11,FIND("سهم",Table1[شرح])-11),0))</f>
        <v>25813</v>
      </c>
      <c r="J2640" s="10" t="str">
        <f>IFERROR(MID(Table1[شرح],FIND("سهم",Table1[شرح])+4,FIND("به نرخ",Table1[شرح])-FIND("سهم",Table1[شرح])-5),"")</f>
        <v>نوش مازندران(غنوش1)</v>
      </c>
      <c r="K2640" s="10" t="str">
        <f>CHOOSE(MID(Table1[تاریخ],6,2),"فروردین","اردیبهشت","خرداد","تیر","مرداد","شهریور","مهر","آبان","آذر","دی","بهمن","اسفند")</f>
        <v>آذر</v>
      </c>
      <c r="L2640" s="10" t="str">
        <f>LEFT(Table1[[#All],[تاریخ]],4)</f>
        <v>1400</v>
      </c>
      <c r="M2640" s="13" t="str">
        <f>Table1[سال]&amp;"-"&amp;Table1[ماه]</f>
        <v>1400-آذر</v>
      </c>
      <c r="N2640" s="9"/>
    </row>
    <row r="2641" spans="1:14" ht="15.75" x14ac:dyDescent="0.25">
      <c r="A2641" s="17" t="str">
        <f>IF(AND(C2641&gt;='گزارش روزانه'!$F$2,C2641&lt;='گزارش روزانه'!$F$4,J2641='گزارش روزانه'!$D$6),MAX($A$1:A2640)+1,"")</f>
        <v/>
      </c>
      <c r="B2641" s="10">
        <v>2640</v>
      </c>
      <c r="C2641" s="10" t="s">
        <v>60</v>
      </c>
      <c r="D2641" s="10" t="s">
        <v>70</v>
      </c>
      <c r="E2641" s="11">
        <v>312524727</v>
      </c>
      <c r="F2641" s="11">
        <v>0</v>
      </c>
      <c r="G2641" s="11">
        <v>2229523835</v>
      </c>
      <c r="H264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1" s="10">
        <f>VALUE(IFERROR(MID(Table1[شرح],11,FIND("سهم",Table1[شرح])-11),0))</f>
        <v>86926</v>
      </c>
      <c r="J2641" s="10" t="str">
        <f>IFERROR(MID(Table1[شرح],FIND("سهم",Table1[شرح])+4,FIND("به نرخ",Table1[شرح])-FIND("سهم",Table1[شرح])-5),"")</f>
        <v>گلوکوزان(غگل1)</v>
      </c>
      <c r="K2641" s="10" t="str">
        <f>CHOOSE(MID(Table1[تاریخ],6,2),"فروردین","اردیبهشت","خرداد","تیر","مرداد","شهریور","مهر","آبان","آذر","دی","بهمن","اسفند")</f>
        <v>آذر</v>
      </c>
      <c r="L2641" s="10" t="str">
        <f>LEFT(Table1[[#All],[تاریخ]],4)</f>
        <v>1400</v>
      </c>
      <c r="M2641" s="13" t="str">
        <f>Table1[سال]&amp;"-"&amp;Table1[ماه]</f>
        <v>1400-آذر</v>
      </c>
      <c r="N2641" s="9"/>
    </row>
    <row r="2642" spans="1:14" ht="15.75" x14ac:dyDescent="0.25">
      <c r="A2642" s="17" t="str">
        <f>IF(AND(C2642&gt;='گزارش روزانه'!$F$2,C2642&lt;='گزارش روزانه'!$F$4,J2642='گزارش روزانه'!$D$6),MAX($A$1:A2641)+1,"")</f>
        <v/>
      </c>
      <c r="B2642" s="10">
        <v>2641</v>
      </c>
      <c r="C2642" s="10" t="s">
        <v>60</v>
      </c>
      <c r="D2642" s="10" t="s">
        <v>71</v>
      </c>
      <c r="E2642" s="11">
        <v>8267603</v>
      </c>
      <c r="F2642" s="11">
        <v>0</v>
      </c>
      <c r="G2642" s="11">
        <v>2542048562</v>
      </c>
      <c r="H264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2" s="10">
        <f>VALUE(IFERROR(MID(Table1[شرح],11,FIND("سهم",Table1[شرح])-11),0))</f>
        <v>2306</v>
      </c>
      <c r="J2642" s="10" t="str">
        <f>IFERROR(MID(Table1[شرح],FIND("سهم",Table1[شرح])+4,FIND("به نرخ",Table1[شرح])-FIND("سهم",Table1[شرح])-5),"")</f>
        <v>گلوکوزان(غگل1)</v>
      </c>
      <c r="K2642" s="10" t="str">
        <f>CHOOSE(MID(Table1[تاریخ],6,2),"فروردین","اردیبهشت","خرداد","تیر","مرداد","شهریور","مهر","آبان","آذر","دی","بهمن","اسفند")</f>
        <v>آذر</v>
      </c>
      <c r="L2642" s="10" t="str">
        <f>LEFT(Table1[[#All],[تاریخ]],4)</f>
        <v>1400</v>
      </c>
      <c r="M2642" s="13" t="str">
        <f>Table1[سال]&amp;"-"&amp;Table1[ماه]</f>
        <v>1400-آذر</v>
      </c>
      <c r="N2642" s="9"/>
    </row>
    <row r="2643" spans="1:14" ht="15.75" x14ac:dyDescent="0.25">
      <c r="A2643" s="17" t="str">
        <f>IF(AND(C2643&gt;='گزارش روزانه'!$F$2,C2643&lt;='گزارش روزانه'!$F$4,J2643='گزارش روزانه'!$D$6),MAX($A$1:A2642)+1,"")</f>
        <v/>
      </c>
      <c r="B2643" s="10">
        <v>2642</v>
      </c>
      <c r="C2643" s="10" t="s">
        <v>60</v>
      </c>
      <c r="D2643" s="10" t="s">
        <v>72</v>
      </c>
      <c r="E2643" s="11">
        <v>3583248</v>
      </c>
      <c r="F2643" s="11">
        <v>0</v>
      </c>
      <c r="G2643" s="11">
        <v>2550316165</v>
      </c>
      <c r="H264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3" s="10">
        <f>VALUE(IFERROR(MID(Table1[شرح],11,FIND("سهم",Table1[شرح])-11),0))</f>
        <v>1000</v>
      </c>
      <c r="J2643" s="10" t="str">
        <f>IFERROR(MID(Table1[شرح],FIND("سهم",Table1[شرح])+4,FIND("به نرخ",Table1[شرح])-FIND("سهم",Table1[شرح])-5),"")</f>
        <v>گلوکوزان(غگل1)</v>
      </c>
      <c r="K2643" s="10" t="str">
        <f>CHOOSE(MID(Table1[تاریخ],6,2),"فروردین","اردیبهشت","خرداد","تیر","مرداد","شهریور","مهر","آبان","آذر","دی","بهمن","اسفند")</f>
        <v>آذر</v>
      </c>
      <c r="L2643" s="10" t="str">
        <f>LEFT(Table1[[#All],[تاریخ]],4)</f>
        <v>1400</v>
      </c>
      <c r="M2643" s="13" t="str">
        <f>Table1[سال]&amp;"-"&amp;Table1[ماه]</f>
        <v>1400-آذر</v>
      </c>
      <c r="N2643" s="9"/>
    </row>
    <row r="2644" spans="1:14" ht="15.75" x14ac:dyDescent="0.25">
      <c r="A2644" s="17" t="str">
        <f>IF(AND(C2644&gt;='گزارش روزانه'!$F$2,C2644&lt;='گزارش روزانه'!$F$4,J2644='گزارش روزانه'!$D$6),MAX($A$1:A2643)+1,"")</f>
        <v/>
      </c>
      <c r="B2644" s="10">
        <v>2643</v>
      </c>
      <c r="C2644" s="10" t="s">
        <v>60</v>
      </c>
      <c r="D2644" s="10" t="s">
        <v>73</v>
      </c>
      <c r="E2644" s="11">
        <v>245544165</v>
      </c>
      <c r="F2644" s="11">
        <v>0</v>
      </c>
      <c r="G2644" s="11">
        <v>2553899413</v>
      </c>
      <c r="H264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4" s="10">
        <f>VALUE(IFERROR(MID(Table1[شرح],11,FIND("سهم",Table1[شرح])-11),0))</f>
        <v>68718</v>
      </c>
      <c r="J2644" s="10" t="str">
        <f>IFERROR(MID(Table1[شرح],FIND("سهم",Table1[شرح])+4,FIND("به نرخ",Table1[شرح])-FIND("سهم",Table1[شرح])-5),"")</f>
        <v>گلوکوزان(غگل1)</v>
      </c>
      <c r="K2644" s="10" t="str">
        <f>CHOOSE(MID(Table1[تاریخ],6,2),"فروردین","اردیبهشت","خرداد","تیر","مرداد","شهریور","مهر","آبان","آذر","دی","بهمن","اسفند")</f>
        <v>آذر</v>
      </c>
      <c r="L2644" s="10" t="str">
        <f>LEFT(Table1[[#All],[تاریخ]],4)</f>
        <v>1400</v>
      </c>
      <c r="M2644" s="13" t="str">
        <f>Table1[سال]&amp;"-"&amp;Table1[ماه]</f>
        <v>1400-آذر</v>
      </c>
      <c r="N2644" s="9"/>
    </row>
    <row r="2645" spans="1:14" ht="15.75" x14ac:dyDescent="0.25">
      <c r="A2645" s="17" t="str">
        <f>IF(AND(C2645&gt;='گزارش روزانه'!$F$2,C2645&lt;='گزارش روزانه'!$F$4,J2645='گزارش روزانه'!$D$6),MAX($A$1:A2644)+1,"")</f>
        <v/>
      </c>
      <c r="B2645" s="10">
        <v>2644</v>
      </c>
      <c r="C2645" s="10" t="s">
        <v>60</v>
      </c>
      <c r="D2645" s="10" t="s">
        <v>74</v>
      </c>
      <c r="E2645" s="11">
        <v>67814796</v>
      </c>
      <c r="F2645" s="11">
        <v>0</v>
      </c>
      <c r="G2645" s="11">
        <v>2799443578</v>
      </c>
      <c r="H264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5" s="10">
        <f>VALUE(IFERROR(MID(Table1[شرح],11,FIND("سهم",Table1[شرح])-11),0))</f>
        <v>19000</v>
      </c>
      <c r="J2645" s="10" t="str">
        <f>IFERROR(MID(Table1[شرح],FIND("سهم",Table1[شرح])+4,FIND("به نرخ",Table1[شرح])-FIND("سهم",Table1[شرح])-5),"")</f>
        <v>گلوکوزان(غگل1)</v>
      </c>
      <c r="K2645" s="10" t="str">
        <f>CHOOSE(MID(Table1[تاریخ],6,2),"فروردین","اردیبهشت","خرداد","تیر","مرداد","شهریور","مهر","آبان","آذر","دی","بهمن","اسفند")</f>
        <v>آذر</v>
      </c>
      <c r="L2645" s="10" t="str">
        <f>LEFT(Table1[[#All],[تاریخ]],4)</f>
        <v>1400</v>
      </c>
      <c r="M2645" s="13" t="str">
        <f>Table1[سال]&amp;"-"&amp;Table1[ماه]</f>
        <v>1400-آذر</v>
      </c>
      <c r="N2645" s="9"/>
    </row>
    <row r="2646" spans="1:14" ht="15.75" x14ac:dyDescent="0.25">
      <c r="A2646" s="17" t="str">
        <f>IF(AND(C2646&gt;='گزارش روزانه'!$F$2,C2646&lt;='گزارش روزانه'!$F$4,J2646='گزارش روزانه'!$D$6),MAX($A$1:A2645)+1,"")</f>
        <v/>
      </c>
      <c r="B2646" s="10">
        <v>2645</v>
      </c>
      <c r="C2646" s="10" t="s">
        <v>60</v>
      </c>
      <c r="D2646" s="10" t="s">
        <v>75</v>
      </c>
      <c r="E2646" s="11">
        <v>202332979</v>
      </c>
      <c r="F2646" s="11">
        <v>0</v>
      </c>
      <c r="G2646" s="11">
        <v>2867258374</v>
      </c>
      <c r="H264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6" s="10">
        <f>VALUE(IFERROR(MID(Table1[شرح],11,FIND("سهم",Table1[شرح])-11),0))</f>
        <v>6070</v>
      </c>
      <c r="J2646" s="10" t="str">
        <f>IFERROR(MID(Table1[شرح],FIND("سهم",Table1[شرح])+4,FIND("به نرخ",Table1[شرح])-FIND("سهم",Table1[شرح])-5),"")</f>
        <v>داروپخش (هلدینگ(وپخش1)</v>
      </c>
      <c r="K2646" s="10" t="str">
        <f>CHOOSE(MID(Table1[تاریخ],6,2),"فروردین","اردیبهشت","خرداد","تیر","مرداد","شهریور","مهر","آبان","آذر","دی","بهمن","اسفند")</f>
        <v>آذر</v>
      </c>
      <c r="L2646" s="10" t="str">
        <f>LEFT(Table1[[#All],[تاریخ]],4)</f>
        <v>1400</v>
      </c>
      <c r="M2646" s="13" t="str">
        <f>Table1[سال]&amp;"-"&amp;Table1[ماه]</f>
        <v>1400-آذر</v>
      </c>
      <c r="N2646" s="9"/>
    </row>
    <row r="2647" spans="1:14" ht="15.75" x14ac:dyDescent="0.25">
      <c r="A2647" s="17" t="str">
        <f>IF(AND(C2647&gt;='گزارش روزانه'!$F$2,C2647&lt;='گزارش روزانه'!$F$4,J2647='گزارش روزانه'!$D$6),MAX($A$1:A2646)+1,"")</f>
        <v/>
      </c>
      <c r="B2647" s="10">
        <v>2646</v>
      </c>
      <c r="C2647" s="10" t="s">
        <v>60</v>
      </c>
      <c r="D2647" s="10" t="s">
        <v>76</v>
      </c>
      <c r="E2647" s="11">
        <v>221632727</v>
      </c>
      <c r="F2647" s="11">
        <v>0</v>
      </c>
      <c r="G2647" s="11">
        <v>3069591353</v>
      </c>
      <c r="H264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7" s="10">
        <f>VALUE(IFERROR(MID(Table1[شرح],11,FIND("سهم",Table1[شرح])-11),0))</f>
        <v>6653</v>
      </c>
      <c r="J2647" s="10" t="str">
        <f>IFERROR(MID(Table1[شرح],FIND("سهم",Table1[شرح])+4,FIND("به نرخ",Table1[شرح])-FIND("سهم",Table1[شرح])-5),"")</f>
        <v>داروپخش (هلدینگ(وپخش1)</v>
      </c>
      <c r="K2647" s="10" t="str">
        <f>CHOOSE(MID(Table1[تاریخ],6,2),"فروردین","اردیبهشت","خرداد","تیر","مرداد","شهریور","مهر","آبان","آذر","دی","بهمن","اسفند")</f>
        <v>آذر</v>
      </c>
      <c r="L2647" s="10" t="str">
        <f>LEFT(Table1[[#All],[تاریخ]],4)</f>
        <v>1400</v>
      </c>
      <c r="M2647" s="13" t="str">
        <f>Table1[سال]&amp;"-"&amp;Table1[ماه]</f>
        <v>1400-آذر</v>
      </c>
      <c r="N2647" s="9"/>
    </row>
    <row r="2648" spans="1:14" ht="15.75" x14ac:dyDescent="0.25">
      <c r="A2648" s="17" t="str">
        <f>IF(AND(C2648&gt;='گزارش روزانه'!$F$2,C2648&lt;='گزارش روزانه'!$F$4,J2648='گزارش روزانه'!$D$6),MAX($A$1:A2647)+1,"")</f>
        <v/>
      </c>
      <c r="B2648" s="10">
        <v>2647</v>
      </c>
      <c r="C2648" s="10" t="s">
        <v>60</v>
      </c>
      <c r="D2648" s="10" t="s">
        <v>77</v>
      </c>
      <c r="E2648" s="11">
        <v>38465150</v>
      </c>
      <c r="F2648" s="11">
        <v>0</v>
      </c>
      <c r="G2648" s="11">
        <v>3291224080</v>
      </c>
      <c r="H264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8" s="10">
        <f>VALUE(IFERROR(MID(Table1[شرح],11,FIND("سهم",Table1[شرح])-11),0))</f>
        <v>1155</v>
      </c>
      <c r="J2648" s="10" t="str">
        <f>IFERROR(MID(Table1[شرح],FIND("سهم",Table1[شرح])+4,FIND("به نرخ",Table1[شرح])-FIND("سهم",Table1[شرح])-5),"")</f>
        <v>داروپخش (هلدینگ(وپخش1)</v>
      </c>
      <c r="K2648" s="10" t="str">
        <f>CHOOSE(MID(Table1[تاریخ],6,2),"فروردین","اردیبهشت","خرداد","تیر","مرداد","شهریور","مهر","آبان","آذر","دی","بهمن","اسفند")</f>
        <v>آذر</v>
      </c>
      <c r="L2648" s="10" t="str">
        <f>LEFT(Table1[[#All],[تاریخ]],4)</f>
        <v>1400</v>
      </c>
      <c r="M2648" s="13" t="str">
        <f>Table1[سال]&amp;"-"&amp;Table1[ماه]</f>
        <v>1400-آذر</v>
      </c>
      <c r="N2648" s="9"/>
    </row>
    <row r="2649" spans="1:14" ht="15.75" x14ac:dyDescent="0.25">
      <c r="A2649" s="17" t="str">
        <f>IF(AND(C2649&gt;='گزارش روزانه'!$F$2,C2649&lt;='گزارش روزانه'!$F$4,J2649='گزارش روزانه'!$D$6),MAX($A$1:A2648)+1,"")</f>
        <v/>
      </c>
      <c r="B2649" s="10">
        <v>2648</v>
      </c>
      <c r="C2649" s="10" t="s">
        <v>60</v>
      </c>
      <c r="D2649" s="10" t="s">
        <v>78</v>
      </c>
      <c r="E2649" s="11">
        <v>15214956</v>
      </c>
      <c r="F2649" s="11">
        <v>0</v>
      </c>
      <c r="G2649" s="11">
        <v>3329689230</v>
      </c>
      <c r="H264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49" s="10">
        <f>VALUE(IFERROR(MID(Table1[شرح],11,FIND("سهم",Table1[شرح])-11),0))</f>
        <v>457</v>
      </c>
      <c r="J2649" s="10" t="str">
        <f>IFERROR(MID(Table1[شرح],FIND("سهم",Table1[شرح])+4,FIND("به نرخ",Table1[شرح])-FIND("سهم",Table1[شرح])-5),"")</f>
        <v>داروپخش (هلدینگ(وپخش1)</v>
      </c>
      <c r="K2649" s="10" t="str">
        <f>CHOOSE(MID(Table1[تاریخ],6,2),"فروردین","اردیبهشت","خرداد","تیر","مرداد","شهریور","مهر","آبان","آذر","دی","بهمن","اسفند")</f>
        <v>آذر</v>
      </c>
      <c r="L2649" s="10" t="str">
        <f>LEFT(Table1[[#All],[تاریخ]],4)</f>
        <v>1400</v>
      </c>
      <c r="M2649" s="13" t="str">
        <f>Table1[سال]&amp;"-"&amp;Table1[ماه]</f>
        <v>1400-آذر</v>
      </c>
      <c r="N2649" s="9"/>
    </row>
    <row r="2650" spans="1:14" ht="15.75" x14ac:dyDescent="0.25">
      <c r="A2650" s="17" t="str">
        <f>IF(AND(C2650&gt;='گزارش روزانه'!$F$2,C2650&lt;='گزارش روزانه'!$F$4,J2650='گزارش روزانه'!$D$6),MAX($A$1:A2649)+1,"")</f>
        <v/>
      </c>
      <c r="B2650" s="10">
        <v>2649</v>
      </c>
      <c r="C2650" s="10" t="s">
        <v>60</v>
      </c>
      <c r="D2650" s="10" t="s">
        <v>79</v>
      </c>
      <c r="E2650" s="11">
        <v>142575026</v>
      </c>
      <c r="F2650" s="11">
        <v>0</v>
      </c>
      <c r="G2650" s="11">
        <v>3344904186</v>
      </c>
      <c r="H265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50" s="10">
        <f>VALUE(IFERROR(MID(Table1[شرح],11,FIND("سهم",Table1[شرح])-11),0))</f>
        <v>4285</v>
      </c>
      <c r="J2650" s="10" t="str">
        <f>IFERROR(MID(Table1[شرح],FIND("سهم",Table1[شرح])+4,FIND("به نرخ",Table1[شرح])-FIND("سهم",Table1[شرح])-5),"")</f>
        <v>داروپخش (هلدینگ(وپخش1)</v>
      </c>
      <c r="K2650" s="10" t="str">
        <f>CHOOSE(MID(Table1[تاریخ],6,2),"فروردین","اردیبهشت","خرداد","تیر","مرداد","شهریور","مهر","آبان","آذر","دی","بهمن","اسفند")</f>
        <v>آذر</v>
      </c>
      <c r="L2650" s="10" t="str">
        <f>LEFT(Table1[[#All],[تاریخ]],4)</f>
        <v>1400</v>
      </c>
      <c r="M2650" s="13" t="str">
        <f>Table1[سال]&amp;"-"&amp;Table1[ماه]</f>
        <v>1400-آذر</v>
      </c>
      <c r="N2650" s="9"/>
    </row>
    <row r="2651" spans="1:14" ht="15.75" x14ac:dyDescent="0.25">
      <c r="A2651" s="17" t="str">
        <f>IF(AND(C2651&gt;='گزارش روزانه'!$F$2,C2651&lt;='گزارش روزانه'!$F$4,J2651='گزارش روزانه'!$D$6),MAX($A$1:A2650)+1,"")</f>
        <v/>
      </c>
      <c r="B2651" s="10">
        <v>2650</v>
      </c>
      <c r="C2651" s="10" t="s">
        <v>60</v>
      </c>
      <c r="D2651" s="10" t="s">
        <v>80</v>
      </c>
      <c r="E2651" s="11">
        <v>0</v>
      </c>
      <c r="F2651" s="11">
        <v>417612454</v>
      </c>
      <c r="G2651" s="11">
        <v>3487479212</v>
      </c>
      <c r="H265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1" s="10">
        <f>VALUE(IFERROR(MID(Table1[شرح],11,FIND("سهم",Table1[شرح])-11),0))</f>
        <v>19549</v>
      </c>
      <c r="J2651" s="10" t="str">
        <f>IFERROR(MID(Table1[شرح],FIND("سهم",Table1[شرح])+4,FIND("به نرخ",Table1[شرح])-FIND("سهم",Table1[شرح])-5),"")</f>
        <v>فرابورس ایران(فرابورس1)</v>
      </c>
      <c r="K2651" s="10" t="str">
        <f>CHOOSE(MID(Table1[تاریخ],6,2),"فروردین","اردیبهشت","خرداد","تیر","مرداد","شهریور","مهر","آبان","آذر","دی","بهمن","اسفند")</f>
        <v>آذر</v>
      </c>
      <c r="L2651" s="10" t="str">
        <f>LEFT(Table1[[#All],[تاریخ]],4)</f>
        <v>1400</v>
      </c>
      <c r="M2651" s="13" t="str">
        <f>Table1[سال]&amp;"-"&amp;Table1[ماه]</f>
        <v>1400-آذر</v>
      </c>
      <c r="N2651" s="9"/>
    </row>
    <row r="2652" spans="1:14" ht="15.75" x14ac:dyDescent="0.25">
      <c r="A2652" s="17" t="str">
        <f>IF(AND(C2652&gt;='گزارش روزانه'!$F$2,C2652&lt;='گزارش روزانه'!$F$4,J2652='گزارش روزانه'!$D$6),MAX($A$1:A2651)+1,"")</f>
        <v/>
      </c>
      <c r="B2652" s="10">
        <v>2651</v>
      </c>
      <c r="C2652" s="10" t="s">
        <v>60</v>
      </c>
      <c r="D2652" s="10" t="s">
        <v>81</v>
      </c>
      <c r="E2652" s="11">
        <v>0</v>
      </c>
      <c r="F2652" s="11">
        <v>573281852</v>
      </c>
      <c r="G2652" s="11">
        <v>3069866758</v>
      </c>
      <c r="H265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2" s="10">
        <f>VALUE(IFERROR(MID(Table1[شرح],11,FIND("سهم",Table1[شرح])-11),0))</f>
        <v>26901</v>
      </c>
      <c r="J2652" s="10" t="str">
        <f>IFERROR(MID(Table1[شرح],FIND("سهم",Table1[شرح])+4,FIND("به نرخ",Table1[شرح])-FIND("سهم",Table1[شرح])-5),"")</f>
        <v>فرابورس ایران(فرابورس1)</v>
      </c>
      <c r="K2652" s="10" t="str">
        <f>CHOOSE(MID(Table1[تاریخ],6,2),"فروردین","اردیبهشت","خرداد","تیر","مرداد","شهریور","مهر","آبان","آذر","دی","بهمن","اسفند")</f>
        <v>آذر</v>
      </c>
      <c r="L2652" s="10" t="str">
        <f>LEFT(Table1[[#All],[تاریخ]],4)</f>
        <v>1400</v>
      </c>
      <c r="M2652" s="13" t="str">
        <f>Table1[سال]&amp;"-"&amp;Table1[ماه]</f>
        <v>1400-آذر</v>
      </c>
      <c r="N2652" s="9"/>
    </row>
    <row r="2653" spans="1:14" ht="15.75" x14ac:dyDescent="0.25">
      <c r="A2653" s="17" t="str">
        <f>IF(AND(C2653&gt;='گزارش روزانه'!$F$2,C2653&lt;='گزارش روزانه'!$F$4,J2653='گزارش روزانه'!$D$6),MAX($A$1:A2652)+1,"")</f>
        <v/>
      </c>
      <c r="B2653" s="10">
        <v>2652</v>
      </c>
      <c r="C2653" s="10" t="s">
        <v>60</v>
      </c>
      <c r="D2653" s="10" t="s">
        <v>82</v>
      </c>
      <c r="E2653" s="11">
        <v>0</v>
      </c>
      <c r="F2653" s="11">
        <v>202264294</v>
      </c>
      <c r="G2653" s="11">
        <v>2496584906</v>
      </c>
      <c r="H265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3" s="10">
        <f>VALUE(IFERROR(MID(Table1[شرح],11,FIND("سهم",Table1[شرح])-11),0))</f>
        <v>9500</v>
      </c>
      <c r="J2653" s="10" t="str">
        <f>IFERROR(MID(Table1[شرح],FIND("سهم",Table1[شرح])+4,FIND("به نرخ",Table1[شرح])-FIND("سهم",Table1[شرح])-5),"")</f>
        <v>فرابورس ایران(فرابورس1)</v>
      </c>
      <c r="K2653" s="10" t="str">
        <f>CHOOSE(MID(Table1[تاریخ],6,2),"فروردین","اردیبهشت","خرداد","تیر","مرداد","شهریور","مهر","آبان","آذر","دی","بهمن","اسفند")</f>
        <v>آذر</v>
      </c>
      <c r="L2653" s="10" t="str">
        <f>LEFT(Table1[[#All],[تاریخ]],4)</f>
        <v>1400</v>
      </c>
      <c r="M2653" s="13" t="str">
        <f>Table1[سال]&amp;"-"&amp;Table1[ماه]</f>
        <v>1400-آذر</v>
      </c>
      <c r="N2653" s="9"/>
    </row>
    <row r="2654" spans="1:14" ht="15.75" x14ac:dyDescent="0.25">
      <c r="A2654" s="17" t="str">
        <f>IF(AND(C2654&gt;='گزارش روزانه'!$F$2,C2654&lt;='گزارش روزانه'!$F$4,J2654='گزارش روزانه'!$D$6),MAX($A$1:A2653)+1,"")</f>
        <v/>
      </c>
      <c r="B2654" s="10">
        <v>2653</v>
      </c>
      <c r="C2654" s="10" t="s">
        <v>60</v>
      </c>
      <c r="D2654" s="10" t="s">
        <v>83</v>
      </c>
      <c r="E2654" s="11">
        <v>0</v>
      </c>
      <c r="F2654" s="11">
        <v>170193014</v>
      </c>
      <c r="G2654" s="11">
        <v>2294320612</v>
      </c>
      <c r="H265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4" s="10">
        <f>VALUE(IFERROR(MID(Table1[شرح],11,FIND("سهم",Table1[شرح])-11),0))</f>
        <v>8000</v>
      </c>
      <c r="J2654" s="10" t="str">
        <f>IFERROR(MID(Table1[شرح],FIND("سهم",Table1[شرح])+4,FIND("به نرخ",Table1[شرح])-FIND("سهم",Table1[شرح])-5),"")</f>
        <v>فرابورس ایران(فرابورس1)</v>
      </c>
      <c r="K2654" s="10" t="str">
        <f>CHOOSE(MID(Table1[تاریخ],6,2),"فروردین","اردیبهشت","خرداد","تیر","مرداد","شهریور","مهر","آبان","آذر","دی","بهمن","اسفند")</f>
        <v>آذر</v>
      </c>
      <c r="L2654" s="10" t="str">
        <f>LEFT(Table1[[#All],[تاریخ]],4)</f>
        <v>1400</v>
      </c>
      <c r="M2654" s="13" t="str">
        <f>Table1[سال]&amp;"-"&amp;Table1[ماه]</f>
        <v>1400-آذر</v>
      </c>
      <c r="N2654" s="9"/>
    </row>
    <row r="2655" spans="1:14" ht="15.75" x14ac:dyDescent="0.25">
      <c r="A2655" s="17" t="str">
        <f>IF(AND(C2655&gt;='گزارش روزانه'!$F$2,C2655&lt;='گزارش روزانه'!$F$4,J2655='گزارش روزانه'!$D$6),MAX($A$1:A2654)+1,"")</f>
        <v/>
      </c>
      <c r="B2655" s="10">
        <v>2654</v>
      </c>
      <c r="C2655" s="10" t="s">
        <v>60</v>
      </c>
      <c r="D2655" s="10" t="s">
        <v>84</v>
      </c>
      <c r="E2655" s="11">
        <v>0</v>
      </c>
      <c r="F2655" s="11">
        <v>384986618</v>
      </c>
      <c r="G2655" s="11">
        <v>2124127598</v>
      </c>
      <c r="H265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5" s="10">
        <f>VALUE(IFERROR(MID(Table1[شرح],11,FIND("سهم",Table1[شرح])-11),0))</f>
        <v>18099</v>
      </c>
      <c r="J2655" s="10" t="str">
        <f>IFERROR(MID(Table1[شرح],FIND("سهم",Table1[شرح])+4,FIND("به نرخ",Table1[شرح])-FIND("سهم",Table1[شرح])-5),"")</f>
        <v>فرابورس ایران(فرابورس1)</v>
      </c>
      <c r="K2655" s="10" t="str">
        <f>CHOOSE(MID(Table1[تاریخ],6,2),"فروردین","اردیبهشت","خرداد","تیر","مرداد","شهریور","مهر","آبان","آذر","دی","بهمن","اسفند")</f>
        <v>آذر</v>
      </c>
      <c r="L2655" s="10" t="str">
        <f>LEFT(Table1[[#All],[تاریخ]],4)</f>
        <v>1400</v>
      </c>
      <c r="M2655" s="13" t="str">
        <f>Table1[سال]&amp;"-"&amp;Table1[ماه]</f>
        <v>1400-آذر</v>
      </c>
      <c r="N2655" s="9"/>
    </row>
    <row r="2656" spans="1:14" ht="15.75" x14ac:dyDescent="0.25">
      <c r="A2656" s="17" t="str">
        <f>IF(AND(C2656&gt;='گزارش روزانه'!$F$2,C2656&lt;='گزارش روزانه'!$F$4,J2656='گزارش روزانه'!$D$6),MAX($A$1:A2655)+1,"")</f>
        <v/>
      </c>
      <c r="B2656" s="10">
        <v>2655</v>
      </c>
      <c r="C2656" s="10" t="s">
        <v>60</v>
      </c>
      <c r="D2656" s="10" t="s">
        <v>85</v>
      </c>
      <c r="E2656" s="11">
        <v>0</v>
      </c>
      <c r="F2656" s="11">
        <v>446486053</v>
      </c>
      <c r="G2656" s="11">
        <v>1739140980</v>
      </c>
      <c r="H265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6" s="10">
        <f>VALUE(IFERROR(MID(Table1[شرح],11,FIND("سهم",Table1[شرح])-11),0))</f>
        <v>21000</v>
      </c>
      <c r="J2656" s="10" t="str">
        <f>IFERROR(MID(Table1[شرح],FIND("سهم",Table1[شرح])+4,FIND("به نرخ",Table1[شرح])-FIND("سهم",Table1[شرح])-5),"")</f>
        <v>فرابورس ایران(فرابورس1)</v>
      </c>
      <c r="K2656" s="10" t="str">
        <f>CHOOSE(MID(Table1[تاریخ],6,2),"فروردین","اردیبهشت","خرداد","تیر","مرداد","شهریور","مهر","آبان","آذر","دی","بهمن","اسفند")</f>
        <v>آذر</v>
      </c>
      <c r="L2656" s="10" t="str">
        <f>LEFT(Table1[[#All],[تاریخ]],4)</f>
        <v>1400</v>
      </c>
      <c r="M2656" s="13" t="str">
        <f>Table1[سال]&amp;"-"&amp;Table1[ماه]</f>
        <v>1400-آذر</v>
      </c>
      <c r="N2656" s="9"/>
    </row>
    <row r="2657" spans="1:14" ht="15.75" x14ac:dyDescent="0.25">
      <c r="A2657" s="17" t="str">
        <f>IF(AND(C2657&gt;='گزارش روزانه'!$F$2,C2657&lt;='گزارش روزانه'!$F$4,J2657='گزارش روزانه'!$D$6),MAX($A$1:A2656)+1,"")</f>
        <v/>
      </c>
      <c r="B2657" s="10">
        <v>2656</v>
      </c>
      <c r="C2657" s="10" t="s">
        <v>60</v>
      </c>
      <c r="D2657" s="10" t="s">
        <v>86</v>
      </c>
      <c r="E2657" s="11">
        <v>0</v>
      </c>
      <c r="F2657" s="11">
        <v>58104268</v>
      </c>
      <c r="G2657" s="11">
        <v>1292654927</v>
      </c>
      <c r="H265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7" s="10">
        <f>VALUE(IFERROR(MID(Table1[شرح],11,FIND("سهم",Table1[شرح])-11),0))</f>
        <v>2733</v>
      </c>
      <c r="J2657" s="10" t="str">
        <f>IFERROR(MID(Table1[شرح],FIND("سهم",Table1[شرح])+4,FIND("به نرخ",Table1[شرح])-FIND("سهم",Table1[شرح])-5),"")</f>
        <v>فرابورس ایران(فرابورس1)</v>
      </c>
      <c r="K2657" s="10" t="str">
        <f>CHOOSE(MID(Table1[تاریخ],6,2),"فروردین","اردیبهشت","خرداد","تیر","مرداد","شهریور","مهر","آبان","آذر","دی","بهمن","اسفند")</f>
        <v>آذر</v>
      </c>
      <c r="L2657" s="10" t="str">
        <f>LEFT(Table1[[#All],[تاریخ]],4)</f>
        <v>1400</v>
      </c>
      <c r="M2657" s="13" t="str">
        <f>Table1[سال]&amp;"-"&amp;Table1[ماه]</f>
        <v>1400-آذر</v>
      </c>
      <c r="N2657" s="9"/>
    </row>
    <row r="2658" spans="1:14" ht="15.75" x14ac:dyDescent="0.25">
      <c r="A2658" s="17" t="str">
        <f>IF(AND(C2658&gt;='گزارش روزانه'!$F$2,C2658&lt;='گزارش روزانه'!$F$4,J2658='گزارش روزانه'!$D$6),MAX($A$1:A2657)+1,"")</f>
        <v/>
      </c>
      <c r="B2658" s="10">
        <v>2657</v>
      </c>
      <c r="C2658" s="10" t="s">
        <v>60</v>
      </c>
      <c r="D2658" s="10" t="s">
        <v>87</v>
      </c>
      <c r="E2658" s="11">
        <v>0</v>
      </c>
      <c r="F2658" s="11">
        <v>69447525</v>
      </c>
      <c r="G2658" s="11">
        <v>1234550659</v>
      </c>
      <c r="H265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8" s="10">
        <f>VALUE(IFERROR(MID(Table1[شرح],11,FIND("سهم",Table1[شرح])-11),0))</f>
        <v>3267</v>
      </c>
      <c r="J2658" s="10" t="str">
        <f>IFERROR(MID(Table1[شرح],FIND("سهم",Table1[شرح])+4,FIND("به نرخ",Table1[شرح])-FIND("سهم",Table1[شرح])-5),"")</f>
        <v>فرابورس ایران(فرابورس1)</v>
      </c>
      <c r="K2658" s="10" t="str">
        <f>CHOOSE(MID(Table1[تاریخ],6,2),"فروردین","اردیبهشت","خرداد","تیر","مرداد","شهریور","مهر","آبان","آذر","دی","بهمن","اسفند")</f>
        <v>آذر</v>
      </c>
      <c r="L2658" s="10" t="str">
        <f>LEFT(Table1[[#All],[تاریخ]],4)</f>
        <v>1400</v>
      </c>
      <c r="M2658" s="13" t="str">
        <f>Table1[سال]&amp;"-"&amp;Table1[ماه]</f>
        <v>1400-آذر</v>
      </c>
      <c r="N2658" s="9"/>
    </row>
    <row r="2659" spans="1:14" ht="15.75" x14ac:dyDescent="0.25">
      <c r="A2659" s="17" t="str">
        <f>IF(AND(C2659&gt;='گزارش روزانه'!$F$2,C2659&lt;='گزارش روزانه'!$F$4,J2659='گزارش روزانه'!$D$6),MAX($A$1:A2658)+1,"")</f>
        <v/>
      </c>
      <c r="B2659" s="10">
        <v>2658</v>
      </c>
      <c r="C2659" s="10" t="s">
        <v>60</v>
      </c>
      <c r="D2659" s="10" t="s">
        <v>88</v>
      </c>
      <c r="E2659" s="11">
        <v>0</v>
      </c>
      <c r="F2659" s="11">
        <v>19959656</v>
      </c>
      <c r="G2659" s="11">
        <v>1165103134</v>
      </c>
      <c r="H265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59" s="10">
        <f>VALUE(IFERROR(MID(Table1[شرح],11,FIND("سهم",Table1[شرح])-11),0))</f>
        <v>939</v>
      </c>
      <c r="J2659" s="10" t="str">
        <f>IFERROR(MID(Table1[شرح],FIND("سهم",Table1[شرح])+4,FIND("به نرخ",Table1[شرح])-FIND("سهم",Table1[شرح])-5),"")</f>
        <v>فرابورس ایران(فرابورس1)</v>
      </c>
      <c r="K2659" s="10" t="str">
        <f>CHOOSE(MID(Table1[تاریخ],6,2),"فروردین","اردیبهشت","خرداد","تیر","مرداد","شهریور","مهر","آبان","آذر","دی","بهمن","اسفند")</f>
        <v>آذر</v>
      </c>
      <c r="L2659" s="10" t="str">
        <f>LEFT(Table1[[#All],[تاریخ]],4)</f>
        <v>1400</v>
      </c>
      <c r="M2659" s="13" t="str">
        <f>Table1[سال]&amp;"-"&amp;Table1[ماه]</f>
        <v>1400-آذر</v>
      </c>
      <c r="N2659" s="9"/>
    </row>
    <row r="2660" spans="1:14" ht="15.75" x14ac:dyDescent="0.25">
      <c r="A2660" s="17" t="str">
        <f>IF(AND(C2660&gt;='گزارش روزانه'!$F$2,C2660&lt;='گزارش روزانه'!$F$4,J2660='گزارش روزانه'!$D$6),MAX($A$1:A2659)+1,"")</f>
        <v/>
      </c>
      <c r="B2660" s="10">
        <v>2659</v>
      </c>
      <c r="C2660" s="10" t="s">
        <v>60</v>
      </c>
      <c r="D2660" s="10" t="s">
        <v>89</v>
      </c>
      <c r="E2660" s="11">
        <v>0</v>
      </c>
      <c r="F2660" s="11">
        <v>141156407</v>
      </c>
      <c r="G2660" s="11">
        <v>1145143478</v>
      </c>
      <c r="H266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60" s="10">
        <f>VALUE(IFERROR(MID(Table1[شرح],11,FIND("سهم",Table1[شرح])-11),0))</f>
        <v>6641</v>
      </c>
      <c r="J2660" s="10" t="str">
        <f>IFERROR(MID(Table1[شرح],FIND("سهم",Table1[شرح])+4,FIND("به نرخ",Table1[شرح])-FIND("سهم",Table1[شرح])-5),"")</f>
        <v>فرابورس ایران(فرابورس1)</v>
      </c>
      <c r="K2660" s="10" t="str">
        <f>CHOOSE(MID(Table1[تاریخ],6,2),"فروردین","اردیبهشت","خرداد","تیر","مرداد","شهریور","مهر","آبان","آذر","دی","بهمن","اسفند")</f>
        <v>آذر</v>
      </c>
      <c r="L2660" s="10" t="str">
        <f>LEFT(Table1[[#All],[تاریخ]],4)</f>
        <v>1400</v>
      </c>
      <c r="M2660" s="13" t="str">
        <f>Table1[سال]&amp;"-"&amp;Table1[ماه]</f>
        <v>1400-آذر</v>
      </c>
      <c r="N2660" s="9"/>
    </row>
    <row r="2661" spans="1:14" ht="15.75" x14ac:dyDescent="0.25">
      <c r="A2661" s="17" t="str">
        <f>IF(AND(C2661&gt;='گزارش روزانه'!$F$2,C2661&lt;='گزارش روزانه'!$F$4,J2661='گزارش روزانه'!$D$6),MAX($A$1:A2660)+1,"")</f>
        <v/>
      </c>
      <c r="B2661" s="10">
        <v>2660</v>
      </c>
      <c r="C2661" s="10" t="s">
        <v>60</v>
      </c>
      <c r="D2661" s="10" t="s">
        <v>90</v>
      </c>
      <c r="E2661" s="11">
        <v>0</v>
      </c>
      <c r="F2661" s="11">
        <v>476454776</v>
      </c>
      <c r="G2661" s="11">
        <v>1003987071</v>
      </c>
      <c r="H266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61" s="10">
        <f>VALUE(IFERROR(MID(Table1[شرح],11,FIND("سهم",Table1[شرح])-11),0))</f>
        <v>22420</v>
      </c>
      <c r="J2661" s="10" t="str">
        <f>IFERROR(MID(Table1[شرح],FIND("سهم",Table1[شرح])+4,FIND("به نرخ",Table1[شرح])-FIND("سهم",Table1[شرح])-5),"")</f>
        <v>فرابورس ایران(فرابورس1)</v>
      </c>
      <c r="K2661" s="10" t="str">
        <f>CHOOSE(MID(Table1[تاریخ],6,2),"فروردین","اردیبهشت","خرداد","تیر","مرداد","شهریور","مهر","آبان","آذر","دی","بهمن","اسفند")</f>
        <v>آذر</v>
      </c>
      <c r="L2661" s="10" t="str">
        <f>LEFT(Table1[[#All],[تاریخ]],4)</f>
        <v>1400</v>
      </c>
      <c r="M2661" s="13" t="str">
        <f>Table1[سال]&amp;"-"&amp;Table1[ماه]</f>
        <v>1400-آذر</v>
      </c>
      <c r="N2661" s="9"/>
    </row>
    <row r="2662" spans="1:14" ht="15.75" x14ac:dyDescent="0.25">
      <c r="A2662" s="17" t="str">
        <f>IF(AND(C2662&gt;='گزارش روزانه'!$F$2,C2662&lt;='گزارش روزانه'!$F$4,J2662='گزارش روزانه'!$D$6),MAX($A$1:A2661)+1,"")</f>
        <v/>
      </c>
      <c r="B2662" s="10">
        <v>2661</v>
      </c>
      <c r="C2662" s="10" t="s">
        <v>60</v>
      </c>
      <c r="D2662" s="10" t="s">
        <v>91</v>
      </c>
      <c r="E2662" s="11">
        <v>0</v>
      </c>
      <c r="F2662" s="11">
        <v>527244061</v>
      </c>
      <c r="G2662" s="11">
        <v>527532295</v>
      </c>
      <c r="H266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62" s="10">
        <f>VALUE(IFERROR(MID(Table1[شرح],11,FIND("سهم",Table1[شرح])-11),0))</f>
        <v>25000</v>
      </c>
      <c r="J2662" s="10" t="str">
        <f>IFERROR(MID(Table1[شرح],FIND("سهم",Table1[شرح])+4,FIND("به نرخ",Table1[شرح])-FIND("سهم",Table1[شرح])-5),"")</f>
        <v>فرابورس ایران(فرابورس1)</v>
      </c>
      <c r="K2662" s="10" t="str">
        <f>CHOOSE(MID(Table1[تاریخ],6,2),"فروردین","اردیبهشت","خرداد","تیر","مرداد","شهریور","مهر","آبان","آذر","دی","بهمن","اسفند")</f>
        <v>آذر</v>
      </c>
      <c r="L2662" s="10" t="str">
        <f>LEFT(Table1[[#All],[تاریخ]],4)</f>
        <v>1400</v>
      </c>
      <c r="M2662" s="13" t="str">
        <f>Table1[سال]&amp;"-"&amp;Table1[ماه]</f>
        <v>1400-آذر</v>
      </c>
      <c r="N2662" s="9"/>
    </row>
    <row r="2663" spans="1:14" ht="15.75" x14ac:dyDescent="0.25">
      <c r="A2663" s="17" t="str">
        <f>IF(AND(C2663&gt;='گزارش روزانه'!$F$2,C2663&lt;='گزارش روزانه'!$F$4,J2663='گزارش روزانه'!$D$6),MAX($A$1:A2662)+1,"")</f>
        <v/>
      </c>
      <c r="B2663" s="10">
        <v>2662</v>
      </c>
      <c r="C2663" s="10" t="s">
        <v>44</v>
      </c>
      <c r="D2663" s="10" t="s">
        <v>45</v>
      </c>
      <c r="E2663" s="11">
        <v>117778073</v>
      </c>
      <c r="F2663" s="11">
        <v>0</v>
      </c>
      <c r="G2663" s="11">
        <v>25302</v>
      </c>
      <c r="H266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63" s="10">
        <f>VALUE(IFERROR(MID(Table1[شرح],11,FIND("سهم",Table1[شرح])-11),0))</f>
        <v>9350</v>
      </c>
      <c r="J2663" s="10" t="str">
        <f>IFERROR(MID(Table1[شرح],FIND("سهم",Table1[شرح])+4,FIND("به نرخ",Table1[شرح])-FIND("سهم",Table1[شرح])-5),"")</f>
        <v>بورس اوراق بهادار تهران(بورس1)</v>
      </c>
      <c r="K2663" s="10" t="str">
        <f>CHOOSE(MID(Table1[تاریخ],6,2),"فروردین","اردیبهشت","خرداد","تیر","مرداد","شهریور","مهر","آبان","آذر","دی","بهمن","اسفند")</f>
        <v>آذر</v>
      </c>
      <c r="L2663" s="10" t="str">
        <f>LEFT(Table1[[#All],[تاریخ]],4)</f>
        <v>1400</v>
      </c>
      <c r="M2663" s="13" t="str">
        <f>Table1[سال]&amp;"-"&amp;Table1[ماه]</f>
        <v>1400-آذر</v>
      </c>
      <c r="N2663" s="9"/>
    </row>
    <row r="2664" spans="1:14" ht="15.75" x14ac:dyDescent="0.25">
      <c r="A2664" s="17" t="str">
        <f>IF(AND(C2664&gt;='گزارش روزانه'!$F$2,C2664&lt;='گزارش روزانه'!$F$4,J2664='گزارش روزانه'!$D$6),MAX($A$1:A2663)+1,"")</f>
        <v/>
      </c>
      <c r="B2664" s="10">
        <v>2663</v>
      </c>
      <c r="C2664" s="10" t="s">
        <v>44</v>
      </c>
      <c r="D2664" s="10" t="s">
        <v>46</v>
      </c>
      <c r="E2664" s="11">
        <v>50067089</v>
      </c>
      <c r="F2664" s="11">
        <v>0</v>
      </c>
      <c r="G2664" s="11">
        <v>117803375</v>
      </c>
      <c r="H266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64" s="10">
        <f>VALUE(IFERROR(MID(Table1[شرح],11,FIND("سهم",Table1[شرح])-11),0))</f>
        <v>3981</v>
      </c>
      <c r="J2664" s="10" t="str">
        <f>IFERROR(MID(Table1[شرح],FIND("سهم",Table1[شرح])+4,FIND("به نرخ",Table1[شرح])-FIND("سهم",Table1[شرح])-5),"")</f>
        <v>بورس اوراق بهادار تهران(بورس1)</v>
      </c>
      <c r="K2664" s="10" t="str">
        <f>CHOOSE(MID(Table1[تاریخ],6,2),"فروردین","اردیبهشت","خرداد","تیر","مرداد","شهریور","مهر","آبان","آذر","دی","بهمن","اسفند")</f>
        <v>آذر</v>
      </c>
      <c r="L2664" s="10" t="str">
        <f>LEFT(Table1[[#All],[تاریخ]],4)</f>
        <v>1400</v>
      </c>
      <c r="M2664" s="13" t="str">
        <f>Table1[سال]&amp;"-"&amp;Table1[ماه]</f>
        <v>1400-آذر</v>
      </c>
      <c r="N2664" s="9"/>
    </row>
    <row r="2665" spans="1:14" ht="15.75" x14ac:dyDescent="0.25">
      <c r="A2665" s="17" t="str">
        <f>IF(AND(C2665&gt;='گزارش روزانه'!$F$2,C2665&lt;='گزارش روزانه'!$F$4,J2665='گزارش روزانه'!$D$6),MAX($A$1:A2664)+1,"")</f>
        <v/>
      </c>
      <c r="B2665" s="10">
        <v>2664</v>
      </c>
      <c r="C2665" s="10" t="s">
        <v>44</v>
      </c>
      <c r="D2665" s="10" t="s">
        <v>47</v>
      </c>
      <c r="E2665" s="11">
        <v>123980825</v>
      </c>
      <c r="F2665" s="11">
        <v>0</v>
      </c>
      <c r="G2665" s="11">
        <v>167870464</v>
      </c>
      <c r="H266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65" s="10">
        <f>VALUE(IFERROR(MID(Table1[شرح],11,FIND("سهم",Table1[شرح])-11),0))</f>
        <v>9866</v>
      </c>
      <c r="J2665" s="10" t="str">
        <f>IFERROR(MID(Table1[شرح],FIND("سهم",Table1[شرح])+4,FIND("به نرخ",Table1[شرح])-FIND("سهم",Table1[شرح])-5),"")</f>
        <v>بورس اوراق بهادار تهران(بورس1)</v>
      </c>
      <c r="K2665" s="10" t="str">
        <f>CHOOSE(MID(Table1[تاریخ],6,2),"فروردین","اردیبهشت","خرداد","تیر","مرداد","شهریور","مهر","آبان","آذر","دی","بهمن","اسفند")</f>
        <v>آذر</v>
      </c>
      <c r="L2665" s="10" t="str">
        <f>LEFT(Table1[[#All],[تاریخ]],4)</f>
        <v>1400</v>
      </c>
      <c r="M2665" s="13" t="str">
        <f>Table1[سال]&amp;"-"&amp;Table1[ماه]</f>
        <v>1400-آذر</v>
      </c>
      <c r="N2665" s="9"/>
    </row>
    <row r="2666" spans="1:14" ht="15.75" x14ac:dyDescent="0.25">
      <c r="A2666" s="17" t="str">
        <f>IF(AND(C2666&gt;='گزارش روزانه'!$F$2,C2666&lt;='گزارش روزانه'!$F$4,J2666='گزارش روزانه'!$D$6),MAX($A$1:A2665)+1,"")</f>
        <v/>
      </c>
      <c r="B2666" s="10">
        <v>2665</v>
      </c>
      <c r="C2666" s="10" t="s">
        <v>44</v>
      </c>
      <c r="D2666" s="10" t="s">
        <v>48</v>
      </c>
      <c r="E2666" s="11">
        <v>93295028</v>
      </c>
      <c r="F2666" s="11">
        <v>0</v>
      </c>
      <c r="G2666" s="11">
        <v>291851289</v>
      </c>
      <c r="H266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66" s="10">
        <f>VALUE(IFERROR(MID(Table1[شرح],11,FIND("سهم",Table1[شرح])-11),0))</f>
        <v>7436</v>
      </c>
      <c r="J2666" s="10" t="str">
        <f>IFERROR(MID(Table1[شرح],FIND("سهم",Table1[شرح])+4,FIND("به نرخ",Table1[شرح])-FIND("سهم",Table1[شرح])-5),"")</f>
        <v>بورس اوراق بهادار تهران(بورس1)</v>
      </c>
      <c r="K2666" s="10" t="str">
        <f>CHOOSE(MID(Table1[تاریخ],6,2),"فروردین","اردیبهشت","خرداد","تیر","مرداد","شهریور","مهر","آبان","آذر","دی","بهمن","اسفند")</f>
        <v>آذر</v>
      </c>
      <c r="L2666" s="10" t="str">
        <f>LEFT(Table1[[#All],[تاریخ]],4)</f>
        <v>1400</v>
      </c>
      <c r="M2666" s="13" t="str">
        <f>Table1[سال]&amp;"-"&amp;Table1[ماه]</f>
        <v>1400-آذر</v>
      </c>
      <c r="N2666" s="9"/>
    </row>
    <row r="2667" spans="1:14" ht="15.75" x14ac:dyDescent="0.25">
      <c r="A2667" s="17" t="str">
        <f>IF(AND(C2667&gt;='گزارش روزانه'!$F$2,C2667&lt;='گزارش روزانه'!$F$4,J2667='گزارش روزانه'!$D$6),MAX($A$1:A2666)+1,"")</f>
        <v/>
      </c>
      <c r="B2667" s="10">
        <v>2666</v>
      </c>
      <c r="C2667" s="10" t="s">
        <v>44</v>
      </c>
      <c r="D2667" s="10" t="s">
        <v>49</v>
      </c>
      <c r="E2667" s="11">
        <v>1227372603</v>
      </c>
      <c r="F2667" s="11">
        <v>0</v>
      </c>
      <c r="G2667" s="11">
        <v>385146317</v>
      </c>
      <c r="H266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67" s="10">
        <f>VALUE(IFERROR(MID(Table1[شرح],11,FIND("سهم",Table1[شرح])-11),0))</f>
        <v>97905</v>
      </c>
      <c r="J2667" s="10" t="str">
        <f>IFERROR(MID(Table1[شرح],FIND("سهم",Table1[شرح])+4,FIND("به نرخ",Table1[شرح])-FIND("سهم",Table1[شرح])-5),"")</f>
        <v>بورس اوراق بهادار تهران(بورس1)</v>
      </c>
      <c r="K2667" s="10" t="str">
        <f>CHOOSE(MID(Table1[تاریخ],6,2),"فروردین","اردیبهشت","خرداد","تیر","مرداد","شهریور","مهر","آبان","آذر","دی","بهمن","اسفند")</f>
        <v>آذر</v>
      </c>
      <c r="L2667" s="10" t="str">
        <f>LEFT(Table1[[#All],[تاریخ]],4)</f>
        <v>1400</v>
      </c>
      <c r="M2667" s="13" t="str">
        <f>Table1[سال]&amp;"-"&amp;Table1[ماه]</f>
        <v>1400-آذر</v>
      </c>
      <c r="N2667" s="9"/>
    </row>
    <row r="2668" spans="1:14" ht="15.75" x14ac:dyDescent="0.25">
      <c r="A2668" s="17" t="str">
        <f>IF(AND(C2668&gt;='گزارش روزانه'!$F$2,C2668&lt;='گزارش روزانه'!$F$4,J2668='گزارش روزانه'!$D$6),MAX($A$1:A2667)+1,"")</f>
        <v/>
      </c>
      <c r="B2668" s="10">
        <v>2667</v>
      </c>
      <c r="C2668" s="10" t="s">
        <v>44</v>
      </c>
      <c r="D2668" s="10" t="s">
        <v>50</v>
      </c>
      <c r="E2668" s="11">
        <v>102545944</v>
      </c>
      <c r="F2668" s="11">
        <v>0</v>
      </c>
      <c r="G2668" s="11">
        <v>1612518920</v>
      </c>
      <c r="H266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68" s="10">
        <f>VALUE(IFERROR(MID(Table1[شرح],11,FIND("سهم",Table1[شرح])-11),0))</f>
        <v>8193</v>
      </c>
      <c r="J2668" s="10" t="str">
        <f>IFERROR(MID(Table1[شرح],FIND("سهم",Table1[شرح])+4,FIND("به نرخ",Table1[شرح])-FIND("سهم",Table1[شرح])-5),"")</f>
        <v>بورس اوراق بهادار تهران(بورس1)</v>
      </c>
      <c r="K2668" s="10" t="str">
        <f>CHOOSE(MID(Table1[تاریخ],6,2),"فروردین","اردیبهشت","خرداد","تیر","مرداد","شهریور","مهر","آبان","آذر","دی","بهمن","اسفند")</f>
        <v>آذر</v>
      </c>
      <c r="L2668" s="10" t="str">
        <f>LEFT(Table1[[#All],[تاریخ]],4)</f>
        <v>1400</v>
      </c>
      <c r="M2668" s="13" t="str">
        <f>Table1[سال]&amp;"-"&amp;Table1[ماه]</f>
        <v>1400-آذر</v>
      </c>
      <c r="N2668" s="9"/>
    </row>
    <row r="2669" spans="1:14" ht="15.75" x14ac:dyDescent="0.25">
      <c r="A2669" s="17" t="str">
        <f>IF(AND(C2669&gt;='گزارش روزانه'!$F$2,C2669&lt;='گزارش روزانه'!$F$4,J2669='گزارش روزانه'!$D$6),MAX($A$1:A2668)+1,"")</f>
        <v/>
      </c>
      <c r="B2669" s="10">
        <v>2668</v>
      </c>
      <c r="C2669" s="10" t="s">
        <v>44</v>
      </c>
      <c r="D2669" s="10" t="s">
        <v>51</v>
      </c>
      <c r="E2669" s="11">
        <v>151826985</v>
      </c>
      <c r="F2669" s="11">
        <v>0</v>
      </c>
      <c r="G2669" s="11">
        <v>1715064864</v>
      </c>
      <c r="H266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69" s="10">
        <f>VALUE(IFERROR(MID(Table1[شرح],11,FIND("سهم",Table1[شرح])-11),0))</f>
        <v>12189</v>
      </c>
      <c r="J2669" s="10" t="str">
        <f>IFERROR(MID(Table1[شرح],FIND("سهم",Table1[شرح])+4,FIND("به نرخ",Table1[شرح])-FIND("سهم",Table1[شرح])-5),"")</f>
        <v>بورس اوراق بهادار تهران(بورس1)</v>
      </c>
      <c r="K2669" s="10" t="str">
        <f>CHOOSE(MID(Table1[تاریخ],6,2),"فروردین","اردیبهشت","خرداد","تیر","مرداد","شهریور","مهر","آبان","آذر","دی","بهمن","اسفند")</f>
        <v>آذر</v>
      </c>
      <c r="L2669" s="10" t="str">
        <f>LEFT(Table1[[#All],[تاریخ]],4)</f>
        <v>1400</v>
      </c>
      <c r="M2669" s="13" t="str">
        <f>Table1[سال]&amp;"-"&amp;Table1[ماه]</f>
        <v>1400-آذر</v>
      </c>
      <c r="N2669" s="9"/>
    </row>
    <row r="2670" spans="1:14" ht="15.75" x14ac:dyDescent="0.25">
      <c r="A2670" s="17" t="str">
        <f>IF(AND(C2670&gt;='گزارش روزانه'!$F$2,C2670&lt;='گزارش روزانه'!$F$4,J2670='گزارش روزانه'!$D$6),MAX($A$1:A2669)+1,"")</f>
        <v/>
      </c>
      <c r="B2670" s="10">
        <v>2669</v>
      </c>
      <c r="C2670" s="10" t="s">
        <v>44</v>
      </c>
      <c r="D2670" s="10" t="s">
        <v>52</v>
      </c>
      <c r="E2670" s="11">
        <v>523778069</v>
      </c>
      <c r="F2670" s="11">
        <v>0</v>
      </c>
      <c r="G2670" s="11">
        <v>1866891849</v>
      </c>
      <c r="H267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70" s="10">
        <f>VALUE(IFERROR(MID(Table1[شرح],11,FIND("سهم",Table1[شرح])-11),0))</f>
        <v>37010</v>
      </c>
      <c r="J2670" s="10" t="str">
        <f>IFERROR(MID(Table1[شرح],FIND("سهم",Table1[شرح])+4,FIND("به نرخ",Table1[شرح])-FIND("سهم",Table1[شرح])-5),"")</f>
        <v>نوش مازندران(غنوش1)</v>
      </c>
      <c r="K2670" s="10" t="str">
        <f>CHOOSE(MID(Table1[تاریخ],6,2),"فروردین","اردیبهشت","خرداد","تیر","مرداد","شهریور","مهر","آبان","آذر","دی","بهمن","اسفند")</f>
        <v>آذر</v>
      </c>
      <c r="L2670" s="10" t="str">
        <f>LEFT(Table1[[#All],[تاریخ]],4)</f>
        <v>1400</v>
      </c>
      <c r="M2670" s="13" t="str">
        <f>Table1[سال]&amp;"-"&amp;Table1[ماه]</f>
        <v>1400-آذر</v>
      </c>
      <c r="N2670" s="9"/>
    </row>
    <row r="2671" spans="1:14" ht="15.75" x14ac:dyDescent="0.25">
      <c r="A2671" s="17" t="str">
        <f>IF(AND(C2671&gt;='گزارش روزانه'!$F$2,C2671&lt;='گزارش روزانه'!$F$4,J2671='گزارش روزانه'!$D$6),MAX($A$1:A2670)+1,"")</f>
        <v/>
      </c>
      <c r="B2671" s="10">
        <v>2670</v>
      </c>
      <c r="C2671" s="10" t="s">
        <v>44</v>
      </c>
      <c r="D2671" s="10" t="s">
        <v>53</v>
      </c>
      <c r="E2671" s="11">
        <v>0</v>
      </c>
      <c r="F2671" s="11">
        <v>22987022</v>
      </c>
      <c r="G2671" s="11">
        <v>2390669918</v>
      </c>
      <c r="H267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71" s="10">
        <f>VALUE(IFERROR(MID(Table1[شرح],11,FIND("سهم",Table1[شرح])-11),0))</f>
        <v>1099</v>
      </c>
      <c r="J2671" s="10" t="str">
        <f>IFERROR(MID(Table1[شرح],FIND("سهم",Table1[شرح])+4,FIND("به نرخ",Table1[شرح])-FIND("سهم",Table1[شرح])-5),"")</f>
        <v>فرابورس ایران(فرابورس1)</v>
      </c>
      <c r="K2671" s="10" t="str">
        <f>CHOOSE(MID(Table1[تاریخ],6,2),"فروردین","اردیبهشت","خرداد","تیر","مرداد","شهریور","مهر","آبان","آذر","دی","بهمن","اسفند")</f>
        <v>آذر</v>
      </c>
      <c r="L2671" s="10" t="str">
        <f>LEFT(Table1[[#All],[تاریخ]],4)</f>
        <v>1400</v>
      </c>
      <c r="M2671" s="13" t="str">
        <f>Table1[سال]&amp;"-"&amp;Table1[ماه]</f>
        <v>1400-آذر</v>
      </c>
      <c r="N2671" s="9"/>
    </row>
    <row r="2672" spans="1:14" ht="15.75" x14ac:dyDescent="0.25">
      <c r="A2672" s="17" t="str">
        <f>IF(AND(C2672&gt;='گزارش روزانه'!$F$2,C2672&lt;='گزارش روزانه'!$F$4,J2672='گزارش روزانه'!$D$6),MAX($A$1:A2671)+1,"")</f>
        <v/>
      </c>
      <c r="B2672" s="10">
        <v>2671</v>
      </c>
      <c r="C2672" s="10" t="s">
        <v>44</v>
      </c>
      <c r="D2672" s="10" t="s">
        <v>54</v>
      </c>
      <c r="E2672" s="11">
        <v>0</v>
      </c>
      <c r="F2672" s="11">
        <v>78662495</v>
      </c>
      <c r="G2672" s="11">
        <v>2367682896</v>
      </c>
      <c r="H267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72" s="10">
        <f>VALUE(IFERROR(MID(Table1[شرح],11,FIND("سهم",Table1[شرح])-11),0))</f>
        <v>3761</v>
      </c>
      <c r="J2672" s="10" t="str">
        <f>IFERROR(MID(Table1[شرح],FIND("سهم",Table1[شرح])+4,FIND("به نرخ",Table1[شرح])-FIND("سهم",Table1[شرح])-5),"")</f>
        <v>فرابورس ایران(فرابورس1)</v>
      </c>
      <c r="K2672" s="10" t="str">
        <f>CHOOSE(MID(Table1[تاریخ],6,2),"فروردین","اردیبهشت","خرداد","تیر","مرداد","شهریور","مهر","آبان","آذر","دی","بهمن","اسفند")</f>
        <v>آذر</v>
      </c>
      <c r="L2672" s="10" t="str">
        <f>LEFT(Table1[[#All],[تاریخ]],4)</f>
        <v>1400</v>
      </c>
      <c r="M2672" s="13" t="str">
        <f>Table1[سال]&amp;"-"&amp;Table1[ماه]</f>
        <v>1400-آذر</v>
      </c>
      <c r="N2672" s="9"/>
    </row>
    <row r="2673" spans="1:14" ht="15.75" x14ac:dyDescent="0.25">
      <c r="A2673" s="17" t="str">
        <f>IF(AND(C2673&gt;='گزارش روزانه'!$F$2,C2673&lt;='گزارش روزانه'!$F$4,J2673='گزارش روزانه'!$D$6),MAX($A$1:A2672)+1,"")</f>
        <v/>
      </c>
      <c r="B2673" s="10">
        <v>2672</v>
      </c>
      <c r="C2673" s="10" t="s">
        <v>44</v>
      </c>
      <c r="D2673" s="10" t="s">
        <v>55</v>
      </c>
      <c r="E2673" s="11">
        <v>0</v>
      </c>
      <c r="F2673" s="11">
        <v>525786012</v>
      </c>
      <c r="G2673" s="11">
        <v>2289020401</v>
      </c>
      <c r="H267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73" s="10">
        <f>VALUE(IFERROR(MID(Table1[شرح],11,FIND("سهم",Table1[شرح])-11),0))</f>
        <v>25140</v>
      </c>
      <c r="J2673" s="10" t="str">
        <f>IFERROR(MID(Table1[شرح],FIND("سهم",Table1[شرح])+4,FIND("به نرخ",Table1[شرح])-FIND("سهم",Table1[شرح])-5),"")</f>
        <v>فرابورس ایران(فرابورس1)</v>
      </c>
      <c r="K2673" s="10" t="str">
        <f>CHOOSE(MID(Table1[تاریخ],6,2),"فروردین","اردیبهشت","خرداد","تیر","مرداد","شهریور","مهر","آبان","آذر","دی","بهمن","اسفند")</f>
        <v>آذر</v>
      </c>
      <c r="L2673" s="10" t="str">
        <f>LEFT(Table1[[#All],[تاریخ]],4)</f>
        <v>1400</v>
      </c>
      <c r="M2673" s="13" t="str">
        <f>Table1[سال]&amp;"-"&amp;Table1[ماه]</f>
        <v>1400-آذر</v>
      </c>
      <c r="N2673" s="9"/>
    </row>
    <row r="2674" spans="1:14" ht="15.75" x14ac:dyDescent="0.25">
      <c r="A2674" s="17" t="str">
        <f>IF(AND(C2674&gt;='گزارش روزانه'!$F$2,C2674&lt;='گزارش روزانه'!$F$4,J2674='گزارش روزانه'!$D$6),MAX($A$1:A2673)+1,"")</f>
        <v/>
      </c>
      <c r="B2674" s="10">
        <v>2673</v>
      </c>
      <c r="C2674" s="10" t="s">
        <v>44</v>
      </c>
      <c r="D2674" s="10" t="s">
        <v>56</v>
      </c>
      <c r="E2674" s="11">
        <v>0</v>
      </c>
      <c r="F2674" s="11">
        <v>41239870</v>
      </c>
      <c r="G2674" s="11">
        <v>1763234389</v>
      </c>
      <c r="H267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74" s="10">
        <f>VALUE(IFERROR(MID(Table1[شرح],11,FIND("سهم",Table1[شرح])-11),0))</f>
        <v>2000</v>
      </c>
      <c r="J2674" s="10" t="str">
        <f>IFERROR(MID(Table1[شرح],FIND("سهم",Table1[شرح])+4,FIND("به نرخ",Table1[شرح])-FIND("سهم",Table1[شرح])-5),"")</f>
        <v>فرابورس ایران(فرابورس1)</v>
      </c>
      <c r="K2674" s="10" t="str">
        <f>CHOOSE(MID(Table1[تاریخ],6,2),"فروردین","اردیبهشت","خرداد","تیر","مرداد","شهریور","مهر","آبان","آذر","دی","بهمن","اسفند")</f>
        <v>آذر</v>
      </c>
      <c r="L2674" s="10" t="str">
        <f>LEFT(Table1[[#All],[تاریخ]],4)</f>
        <v>1400</v>
      </c>
      <c r="M2674" s="13" t="str">
        <f>Table1[سال]&amp;"-"&amp;Table1[ماه]</f>
        <v>1400-آذر</v>
      </c>
      <c r="N2674" s="9"/>
    </row>
    <row r="2675" spans="1:14" ht="15.75" x14ac:dyDescent="0.25">
      <c r="A2675" s="17" t="str">
        <f>IF(AND(C2675&gt;='گزارش روزانه'!$F$2,C2675&lt;='گزارش روزانه'!$F$4,J2675='گزارش روزانه'!$D$6),MAX($A$1:A2674)+1,"")</f>
        <v/>
      </c>
      <c r="B2675" s="10">
        <v>2674</v>
      </c>
      <c r="C2675" s="10" t="s">
        <v>44</v>
      </c>
      <c r="D2675" s="10" t="s">
        <v>57</v>
      </c>
      <c r="E2675" s="11">
        <v>0</v>
      </c>
      <c r="F2675" s="11">
        <v>223013663</v>
      </c>
      <c r="G2675" s="11">
        <v>1721994519</v>
      </c>
      <c r="H267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75" s="10">
        <f>VALUE(IFERROR(MID(Table1[شرح],11,FIND("سهم",Table1[شرح])-11),0))</f>
        <v>10817</v>
      </c>
      <c r="J2675" s="10" t="str">
        <f>IFERROR(MID(Table1[شرح],FIND("سهم",Table1[شرح])+4,FIND("به نرخ",Table1[شرح])-FIND("سهم",Table1[شرح])-5),"")</f>
        <v>فرابورس ایران(فرابورس1)</v>
      </c>
      <c r="K2675" s="10" t="str">
        <f>CHOOSE(MID(Table1[تاریخ],6,2),"فروردین","اردیبهشت","خرداد","تیر","مرداد","شهریور","مهر","آبان","آذر","دی","بهمن","اسفند")</f>
        <v>آذر</v>
      </c>
      <c r="L2675" s="10" t="str">
        <f>LEFT(Table1[[#All],[تاریخ]],4)</f>
        <v>1400</v>
      </c>
      <c r="M2675" s="13" t="str">
        <f>Table1[سال]&amp;"-"&amp;Table1[ماه]</f>
        <v>1400-آذر</v>
      </c>
      <c r="N2675" s="9"/>
    </row>
    <row r="2676" spans="1:14" ht="15.75" x14ac:dyDescent="0.25">
      <c r="A2676" s="17" t="str">
        <f>IF(AND(C2676&gt;='گزارش روزانه'!$F$2,C2676&lt;='گزارش روزانه'!$F$4,J2676='گزارش روزانه'!$D$6),MAX($A$1:A2675)+1,"")</f>
        <v/>
      </c>
      <c r="B2676" s="10">
        <v>2675</v>
      </c>
      <c r="C2676" s="10" t="s">
        <v>44</v>
      </c>
      <c r="D2676" s="10" t="s">
        <v>58</v>
      </c>
      <c r="E2676" s="11">
        <v>0</v>
      </c>
      <c r="F2676" s="11">
        <v>6178254</v>
      </c>
      <c r="G2676" s="11">
        <v>1498980856</v>
      </c>
      <c r="H267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76" s="10">
        <f>VALUE(IFERROR(MID(Table1[شرح],11,FIND("سهم",Table1[شرح])-11),0))</f>
        <v>300</v>
      </c>
      <c r="J2676" s="10" t="str">
        <f>IFERROR(MID(Table1[شرح],FIND("سهم",Table1[شرح])+4,FIND("به نرخ",Table1[شرح])-FIND("سهم",Table1[شرح])-5),"")</f>
        <v>فرابورس ایران(فرابورس1)</v>
      </c>
      <c r="K2676" s="10" t="str">
        <f>CHOOSE(MID(Table1[تاریخ],6,2),"فروردین","اردیبهشت","خرداد","تیر","مرداد","شهریور","مهر","آبان","آذر","دی","بهمن","اسفند")</f>
        <v>آذر</v>
      </c>
      <c r="L2676" s="10" t="str">
        <f>LEFT(Table1[[#All],[تاریخ]],4)</f>
        <v>1400</v>
      </c>
      <c r="M2676" s="13" t="str">
        <f>Table1[سال]&amp;"-"&amp;Table1[ماه]</f>
        <v>1400-آذر</v>
      </c>
      <c r="N2676" s="9"/>
    </row>
    <row r="2677" spans="1:14" ht="15.75" x14ac:dyDescent="0.25">
      <c r="A2677" s="17" t="str">
        <f>IF(AND(C2677&gt;='گزارش روزانه'!$F$2,C2677&lt;='گزارش روزانه'!$F$4,J2677='گزارش روزانه'!$D$6),MAX($A$1:A2676)+1,"")</f>
        <v/>
      </c>
      <c r="B2677" s="10">
        <v>2676</v>
      </c>
      <c r="C2677" s="10" t="s">
        <v>44</v>
      </c>
      <c r="D2677" s="10" t="s">
        <v>59</v>
      </c>
      <c r="E2677" s="11">
        <v>0</v>
      </c>
      <c r="F2677" s="11">
        <v>965190840</v>
      </c>
      <c r="G2677" s="11">
        <v>1492802602</v>
      </c>
      <c r="H267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77" s="10">
        <f>VALUE(IFERROR(MID(Table1[شرح],11,FIND("سهم",Table1[شرح])-11),0))</f>
        <v>46883</v>
      </c>
      <c r="J2677" s="10" t="str">
        <f>IFERROR(MID(Table1[شرح],FIND("سهم",Table1[شرح])+4,FIND("به نرخ",Table1[شرح])-FIND("سهم",Table1[شرح])-5),"")</f>
        <v>فرابورس ایران(فرابورس1)</v>
      </c>
      <c r="K2677" s="10" t="str">
        <f>CHOOSE(MID(Table1[تاریخ],6,2),"فروردین","اردیبهشت","خرداد","تیر","مرداد","شهریور","مهر","آبان","آذر","دی","بهمن","اسفند")</f>
        <v>آذر</v>
      </c>
      <c r="L2677" s="10" t="str">
        <f>LEFT(Table1[[#All],[تاریخ]],4)</f>
        <v>1400</v>
      </c>
      <c r="M2677" s="13" t="str">
        <f>Table1[سال]&amp;"-"&amp;Table1[ماه]</f>
        <v>1400-آذر</v>
      </c>
      <c r="N2677" s="9"/>
    </row>
    <row r="2678" spans="1:14" ht="15.75" x14ac:dyDescent="0.25">
      <c r="A2678" s="17" t="str">
        <f>IF(AND(C2678&gt;='گزارش روزانه'!$F$2,C2678&lt;='گزارش روزانه'!$F$4,J2678='گزارش روزانه'!$D$6),MAX($A$1:A2677)+1,"")</f>
        <v/>
      </c>
      <c r="B2678" s="10">
        <v>2677</v>
      </c>
      <c r="C2678" s="10" t="s">
        <v>35</v>
      </c>
      <c r="D2678" s="10" t="s">
        <v>36</v>
      </c>
      <c r="E2678" s="11">
        <v>163095971</v>
      </c>
      <c r="F2678" s="11">
        <v>0</v>
      </c>
      <c r="G2678" s="11">
        <v>34866</v>
      </c>
      <c r="H267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78" s="10">
        <f>VALUE(IFERROR(MID(Table1[شرح],11,FIND("سهم",Table1[شرح])-11),0))</f>
        <v>5440</v>
      </c>
      <c r="J2678" s="10" t="str">
        <f>IFERROR(MID(Table1[شرح],FIND("سهم",Table1[شرح])+4,FIND("به نرخ",Table1[شرح])-FIND("سهم",Table1[شرح])-5),"")</f>
        <v>بورس کالای ایران(کالا1)</v>
      </c>
      <c r="K2678" s="10" t="str">
        <f>CHOOSE(MID(Table1[تاریخ],6,2),"فروردین","اردیبهشت","خرداد","تیر","مرداد","شهریور","مهر","آبان","آذر","دی","بهمن","اسفند")</f>
        <v>آذر</v>
      </c>
      <c r="L2678" s="10" t="str">
        <f>LEFT(Table1[[#All],[تاریخ]],4)</f>
        <v>1400</v>
      </c>
      <c r="M2678" s="13" t="str">
        <f>Table1[سال]&amp;"-"&amp;Table1[ماه]</f>
        <v>1400-آذر</v>
      </c>
      <c r="N2678" s="9"/>
    </row>
    <row r="2679" spans="1:14" ht="15.75" x14ac:dyDescent="0.25">
      <c r="A2679" s="17" t="str">
        <f>IF(AND(C2679&gt;='گزارش روزانه'!$F$2,C2679&lt;='گزارش روزانه'!$F$4,J2679='گزارش روزانه'!$D$6),MAX($A$1:A2678)+1,"")</f>
        <v/>
      </c>
      <c r="B2679" s="10">
        <v>2678</v>
      </c>
      <c r="C2679" s="10" t="s">
        <v>35</v>
      </c>
      <c r="D2679" s="10" t="s">
        <v>37</v>
      </c>
      <c r="E2679" s="11">
        <v>97690936</v>
      </c>
      <c r="F2679" s="11">
        <v>0</v>
      </c>
      <c r="G2679" s="11">
        <v>163130837</v>
      </c>
      <c r="H267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79" s="10">
        <f>VALUE(IFERROR(MID(Table1[شرح],11,FIND("سهم",Table1[شرح])-11),0))</f>
        <v>3265</v>
      </c>
      <c r="J2679" s="10" t="str">
        <f>IFERROR(MID(Table1[شرح],FIND("سهم",Table1[شرح])+4,FIND("به نرخ",Table1[شرح])-FIND("سهم",Table1[شرح])-5),"")</f>
        <v>بورس کالای ایران(کالا1)</v>
      </c>
      <c r="K2679" s="10" t="str">
        <f>CHOOSE(MID(Table1[تاریخ],6,2),"فروردین","اردیبهشت","خرداد","تیر","مرداد","شهریور","مهر","آبان","آذر","دی","بهمن","اسفند")</f>
        <v>آذر</v>
      </c>
      <c r="L2679" s="10" t="str">
        <f>LEFT(Table1[[#All],[تاریخ]],4)</f>
        <v>1400</v>
      </c>
      <c r="M2679" s="13" t="str">
        <f>Table1[سال]&amp;"-"&amp;Table1[ماه]</f>
        <v>1400-آذر</v>
      </c>
      <c r="N2679" s="9"/>
    </row>
    <row r="2680" spans="1:14" ht="15.75" x14ac:dyDescent="0.25">
      <c r="A2680" s="17" t="str">
        <f>IF(AND(C2680&gt;='گزارش روزانه'!$F$2,C2680&lt;='گزارش روزانه'!$F$4,J2680='گزارش روزانه'!$D$6),MAX($A$1:A2679)+1,"")</f>
        <v/>
      </c>
      <c r="B2680" s="10">
        <v>2679</v>
      </c>
      <c r="C2680" s="10" t="s">
        <v>35</v>
      </c>
      <c r="D2680" s="10" t="s">
        <v>38</v>
      </c>
      <c r="E2680" s="11">
        <v>435587317</v>
      </c>
      <c r="F2680" s="11">
        <v>0</v>
      </c>
      <c r="G2680" s="11">
        <v>260821773</v>
      </c>
      <c r="H268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80" s="10">
        <f>VALUE(IFERROR(MID(Table1[شرح],11,FIND("سهم",Table1[شرح])-11),0))</f>
        <v>14612</v>
      </c>
      <c r="J2680" s="10" t="str">
        <f>IFERROR(MID(Table1[شرح],FIND("سهم",Table1[شرح])+4,FIND("به نرخ",Table1[شرح])-FIND("سهم",Table1[شرح])-5),"")</f>
        <v>بورس کالای ایران(کالا1)</v>
      </c>
      <c r="K2680" s="10" t="str">
        <f>CHOOSE(MID(Table1[تاریخ],6,2),"فروردین","اردیبهشت","خرداد","تیر","مرداد","شهریور","مهر","آبان","آذر","دی","بهمن","اسفند")</f>
        <v>آذر</v>
      </c>
      <c r="L2680" s="10" t="str">
        <f>LEFT(Table1[[#All],[تاریخ]],4)</f>
        <v>1400</v>
      </c>
      <c r="M2680" s="13" t="str">
        <f>Table1[سال]&amp;"-"&amp;Table1[ماه]</f>
        <v>1400-آذر</v>
      </c>
      <c r="N2680" s="9"/>
    </row>
    <row r="2681" spans="1:14" ht="15.75" x14ac:dyDescent="0.25">
      <c r="A2681" s="17" t="str">
        <f>IF(AND(C2681&gt;='گزارش روزانه'!$F$2,C2681&lt;='گزارش روزانه'!$F$4,J2681='گزارش روزانه'!$D$6),MAX($A$1:A2680)+1,"")</f>
        <v/>
      </c>
      <c r="B2681" s="10">
        <v>2680</v>
      </c>
      <c r="C2681" s="10" t="s">
        <v>35</v>
      </c>
      <c r="D2681" s="10" t="s">
        <v>39</v>
      </c>
      <c r="E2681" s="11">
        <v>109069706</v>
      </c>
      <c r="F2681" s="11">
        <v>0</v>
      </c>
      <c r="G2681" s="11">
        <v>696409090</v>
      </c>
      <c r="H268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81" s="10">
        <f>VALUE(IFERROR(MID(Table1[شرح],11,FIND("سهم",Table1[شرح])-11),0))</f>
        <v>31050</v>
      </c>
      <c r="J2681" s="10" t="str">
        <f>IFERROR(MID(Table1[شرح],FIND("سهم",Table1[شرح])+4,FIND("به نرخ",Table1[شرح])-FIND("سهم",Table1[شرح])-5),"")</f>
        <v>کشت وصنعت شریف آباد(زشریف1)</v>
      </c>
      <c r="K2681" s="10" t="str">
        <f>CHOOSE(MID(Table1[تاریخ],6,2),"فروردین","اردیبهشت","خرداد","تیر","مرداد","شهریور","مهر","آبان","آذر","دی","بهمن","اسفند")</f>
        <v>آذر</v>
      </c>
      <c r="L2681" s="10" t="str">
        <f>LEFT(Table1[[#All],[تاریخ]],4)</f>
        <v>1400</v>
      </c>
      <c r="M2681" s="13" t="str">
        <f>Table1[سال]&amp;"-"&amp;Table1[ماه]</f>
        <v>1400-آذر</v>
      </c>
      <c r="N2681" s="9"/>
    </row>
    <row r="2682" spans="1:14" ht="15.75" x14ac:dyDescent="0.25">
      <c r="A2682" s="17" t="str">
        <f>IF(AND(C2682&gt;='گزارش روزانه'!$F$2,C2682&lt;='گزارش روزانه'!$F$4,J2682='گزارش روزانه'!$D$6),MAX($A$1:A2681)+1,"")</f>
        <v/>
      </c>
      <c r="B2682" s="10">
        <v>2681</v>
      </c>
      <c r="C2682" s="10" t="s">
        <v>35</v>
      </c>
      <c r="D2682" s="10" t="s">
        <v>40</v>
      </c>
      <c r="E2682" s="11">
        <v>0</v>
      </c>
      <c r="F2682" s="11">
        <v>109032015</v>
      </c>
      <c r="G2682" s="11">
        <v>805478796</v>
      </c>
      <c r="H268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82" s="10">
        <f>VALUE(IFERROR(MID(Table1[شرح],11,FIND("سهم",Table1[شرح])-11),0))</f>
        <v>5000</v>
      </c>
      <c r="J2682" s="10" t="str">
        <f>IFERROR(MID(Table1[شرح],FIND("سهم",Table1[شرح])+4,FIND("به نرخ",Table1[شرح])-FIND("سهم",Table1[شرح])-5),"")</f>
        <v>فرابورس ایران(فرابورس1)</v>
      </c>
      <c r="K2682" s="10" t="str">
        <f>CHOOSE(MID(Table1[تاریخ],6,2),"فروردین","اردیبهشت","خرداد","تیر","مرداد","شهریور","مهر","آبان","آذر","دی","بهمن","اسفند")</f>
        <v>آذر</v>
      </c>
      <c r="L2682" s="10" t="str">
        <f>LEFT(Table1[[#All],[تاریخ]],4)</f>
        <v>1400</v>
      </c>
      <c r="M2682" s="13" t="str">
        <f>Table1[سال]&amp;"-"&amp;Table1[ماه]</f>
        <v>1400-آذر</v>
      </c>
      <c r="N2682" s="9"/>
    </row>
    <row r="2683" spans="1:14" ht="15.75" x14ac:dyDescent="0.25">
      <c r="A2683" s="17" t="str">
        <f>IF(AND(C2683&gt;='گزارش روزانه'!$F$2,C2683&lt;='گزارش روزانه'!$F$4,J2683='گزارش روزانه'!$D$6),MAX($A$1:A2682)+1,"")</f>
        <v/>
      </c>
      <c r="B2683" s="10">
        <v>2682</v>
      </c>
      <c r="C2683" s="10" t="s">
        <v>35</v>
      </c>
      <c r="D2683" s="10" t="s">
        <v>41</v>
      </c>
      <c r="E2683" s="11">
        <v>0</v>
      </c>
      <c r="F2683" s="11">
        <v>198167651</v>
      </c>
      <c r="G2683" s="11">
        <v>696446781</v>
      </c>
      <c r="H268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83" s="10">
        <f>VALUE(IFERROR(MID(Table1[شرح],11,FIND("سهم",Table1[شرح])-11),0))</f>
        <v>9100</v>
      </c>
      <c r="J2683" s="10" t="str">
        <f>IFERROR(MID(Table1[شرح],FIND("سهم",Table1[شرح])+4,FIND("به نرخ",Table1[شرح])-FIND("سهم",Table1[شرح])-5),"")</f>
        <v>فرابورس ایران(فرابورس1)</v>
      </c>
      <c r="K2683" s="10" t="str">
        <f>CHOOSE(MID(Table1[تاریخ],6,2),"فروردین","اردیبهشت","خرداد","تیر","مرداد","شهریور","مهر","آبان","آذر","دی","بهمن","اسفند")</f>
        <v>آذر</v>
      </c>
      <c r="L2683" s="10" t="str">
        <f>LEFT(Table1[[#All],[تاریخ]],4)</f>
        <v>1400</v>
      </c>
      <c r="M2683" s="13" t="str">
        <f>Table1[سال]&amp;"-"&amp;Table1[ماه]</f>
        <v>1400-آذر</v>
      </c>
      <c r="N2683" s="9"/>
    </row>
    <row r="2684" spans="1:14" ht="15.75" x14ac:dyDescent="0.25">
      <c r="A2684" s="17" t="str">
        <f>IF(AND(C2684&gt;='گزارش روزانه'!$F$2,C2684&lt;='گزارش روزانه'!$F$4,J2684='گزارش روزانه'!$D$6),MAX($A$1:A2683)+1,"")</f>
        <v/>
      </c>
      <c r="B2684" s="10">
        <v>2683</v>
      </c>
      <c r="C2684" s="10" t="s">
        <v>35</v>
      </c>
      <c r="D2684" s="10" t="s">
        <v>42</v>
      </c>
      <c r="E2684" s="11">
        <v>0</v>
      </c>
      <c r="F2684" s="11">
        <v>48648694</v>
      </c>
      <c r="G2684" s="11">
        <v>498279130</v>
      </c>
      <c r="H268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84" s="10">
        <f>VALUE(IFERROR(MID(Table1[شرح],11,FIND("سهم",Table1[شرح])-11),0))</f>
        <v>2235</v>
      </c>
      <c r="J2684" s="10" t="str">
        <f>IFERROR(MID(Table1[شرح],FIND("سهم",Table1[شرح])+4,FIND("به نرخ",Table1[شرح])-FIND("سهم",Table1[شرح])-5),"")</f>
        <v>فرابورس ایران(فرابورس1)</v>
      </c>
      <c r="K2684" s="10" t="str">
        <f>CHOOSE(MID(Table1[تاریخ],6,2),"فروردین","اردیبهشت","خرداد","تیر","مرداد","شهریور","مهر","آبان","آذر","دی","بهمن","اسفند")</f>
        <v>آذر</v>
      </c>
      <c r="L2684" s="10" t="str">
        <f>LEFT(Table1[[#All],[تاریخ]],4)</f>
        <v>1400</v>
      </c>
      <c r="M2684" s="13" t="str">
        <f>Table1[سال]&amp;"-"&amp;Table1[ماه]</f>
        <v>1400-آذر</v>
      </c>
      <c r="N2684" s="9"/>
    </row>
    <row r="2685" spans="1:14" ht="15.75" x14ac:dyDescent="0.25">
      <c r="A2685" s="17" t="str">
        <f>IF(AND(C2685&gt;='گزارش روزانه'!$F$2,C2685&lt;='گزارش روزانه'!$F$4,J2685='گزارش روزانه'!$D$6),MAX($A$1:A2684)+1,"")</f>
        <v/>
      </c>
      <c r="B2685" s="10">
        <v>2684</v>
      </c>
      <c r="C2685" s="10" t="s">
        <v>35</v>
      </c>
      <c r="D2685" s="10" t="s">
        <v>43</v>
      </c>
      <c r="E2685" s="11">
        <v>0</v>
      </c>
      <c r="F2685" s="11">
        <v>449605134</v>
      </c>
      <c r="G2685" s="11">
        <v>449630436</v>
      </c>
      <c r="H268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85" s="10">
        <f>VALUE(IFERROR(MID(Table1[شرح],11,FIND("سهم",Table1[شرح])-11),0))</f>
        <v>20665</v>
      </c>
      <c r="J2685" s="10" t="str">
        <f>IFERROR(MID(Table1[شرح],FIND("سهم",Table1[شرح])+4,FIND("به نرخ",Table1[شرح])-FIND("سهم",Table1[شرح])-5),"")</f>
        <v>فرابورس ایران(فرابورس1)</v>
      </c>
      <c r="K2685" s="10" t="str">
        <f>CHOOSE(MID(Table1[تاریخ],6,2),"فروردین","اردیبهشت","خرداد","تیر","مرداد","شهریور","مهر","آبان","آذر","دی","بهمن","اسفند")</f>
        <v>آذر</v>
      </c>
      <c r="L2685" s="10" t="str">
        <f>LEFT(Table1[[#All],[تاریخ]],4)</f>
        <v>1400</v>
      </c>
      <c r="M2685" s="13" t="str">
        <f>Table1[سال]&amp;"-"&amp;Table1[ماه]</f>
        <v>1400-آذر</v>
      </c>
      <c r="N2685" s="9"/>
    </row>
    <row r="2686" spans="1:14" ht="15.75" x14ac:dyDescent="0.25">
      <c r="A2686" s="17" t="str">
        <f>IF(AND(C2686&gt;='گزارش روزانه'!$F$2,C2686&lt;='گزارش روزانه'!$F$4,J2686='گزارش روزانه'!$D$6),MAX($A$1:A2685)+1,"")</f>
        <v/>
      </c>
      <c r="B2686" s="10">
        <v>2685</v>
      </c>
      <c r="C2686" s="10" t="s">
        <v>27</v>
      </c>
      <c r="D2686" s="10" t="s">
        <v>28</v>
      </c>
      <c r="E2686" s="11">
        <v>65662917</v>
      </c>
      <c r="F2686" s="11">
        <v>0</v>
      </c>
      <c r="G2686" s="11">
        <v>36308</v>
      </c>
      <c r="H268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86" s="10">
        <f>VALUE(IFERROR(MID(Table1[شرح],11,FIND("سهم",Table1[شرح])-11),0))</f>
        <v>1908</v>
      </c>
      <c r="J2686" s="10" t="str">
        <f>IFERROR(MID(Table1[شرح],FIND("سهم",Table1[شرح])+4,FIND("به نرخ",Table1[شرح])-FIND("سهم",Table1[شرح])-5),"")</f>
        <v>صنعتی دوده فام(شصدف1)</v>
      </c>
      <c r="K2686" s="10" t="str">
        <f>CHOOSE(MID(Table1[تاریخ],6,2),"فروردین","اردیبهشت","خرداد","تیر","مرداد","شهریور","مهر","آبان","آذر","دی","بهمن","اسفند")</f>
        <v>آذر</v>
      </c>
      <c r="L2686" s="10" t="str">
        <f>LEFT(Table1[[#All],[تاریخ]],4)</f>
        <v>1400</v>
      </c>
      <c r="M2686" s="13" t="str">
        <f>Table1[سال]&amp;"-"&amp;Table1[ماه]</f>
        <v>1400-آذر</v>
      </c>
      <c r="N2686" s="9"/>
    </row>
    <row r="2687" spans="1:14" ht="15.75" x14ac:dyDescent="0.25">
      <c r="A2687" s="17" t="str">
        <f>IF(AND(C2687&gt;='گزارش روزانه'!$F$2,C2687&lt;='گزارش روزانه'!$F$4,J2687='گزارش روزانه'!$D$6),MAX($A$1:A2686)+1,"")</f>
        <v/>
      </c>
      <c r="B2687" s="10">
        <v>2686</v>
      </c>
      <c r="C2687" s="10" t="s">
        <v>27</v>
      </c>
      <c r="D2687" s="10" t="s">
        <v>29</v>
      </c>
      <c r="E2687" s="11">
        <v>477516772</v>
      </c>
      <c r="F2687" s="11">
        <v>0</v>
      </c>
      <c r="G2687" s="11">
        <v>65699225</v>
      </c>
      <c r="H268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87" s="10">
        <f>VALUE(IFERROR(MID(Table1[شرح],11,FIND("سهم",Table1[شرح])-11),0))</f>
        <v>31465</v>
      </c>
      <c r="J2687" s="10" t="str">
        <f>IFERROR(MID(Table1[شرح],FIND("سهم",Table1[شرح])+4,FIND("به نرخ",Table1[شرح])-FIND("سهم",Table1[شرح])-5),"")</f>
        <v>سرامیک های صنعتی اردکان(کسرا1)</v>
      </c>
      <c r="K2687" s="10" t="str">
        <f>CHOOSE(MID(Table1[تاریخ],6,2),"فروردین","اردیبهشت","خرداد","تیر","مرداد","شهریور","مهر","آبان","آذر","دی","بهمن","اسفند")</f>
        <v>آذر</v>
      </c>
      <c r="L2687" s="10" t="str">
        <f>LEFT(Table1[[#All],[تاریخ]],4)</f>
        <v>1400</v>
      </c>
      <c r="M2687" s="13" t="str">
        <f>Table1[سال]&amp;"-"&amp;Table1[ماه]</f>
        <v>1400-آذر</v>
      </c>
      <c r="N2687" s="9"/>
    </row>
    <row r="2688" spans="1:14" ht="15.75" x14ac:dyDescent="0.25">
      <c r="A2688" s="17" t="str">
        <f>IF(AND(C2688&gt;='گزارش روزانه'!$F$2,C2688&lt;='گزارش روزانه'!$F$4,J2688='گزارش روزانه'!$D$6),MAX($A$1:A2687)+1,"")</f>
        <v/>
      </c>
      <c r="B2688" s="10">
        <v>2687</v>
      </c>
      <c r="C2688" s="10" t="s">
        <v>27</v>
      </c>
      <c r="D2688" s="10" t="s">
        <v>30</v>
      </c>
      <c r="E2688" s="11">
        <v>0</v>
      </c>
      <c r="F2688" s="11">
        <v>112272652</v>
      </c>
      <c r="G2688" s="11">
        <v>543215997</v>
      </c>
      <c r="H268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88" s="10">
        <f>VALUE(IFERROR(MID(Table1[شرح],11,FIND("سهم",Table1[شرح])-11),0))</f>
        <v>36740</v>
      </c>
      <c r="J2688" s="10" t="str">
        <f>IFERROR(MID(Table1[شرح],FIND("سهم",Table1[شرح])+4,FIND("به نرخ",Table1[شرح])-FIND("سهم",Table1[شرح])-5),"")</f>
        <v>گلوکوزان(غگل1)</v>
      </c>
      <c r="K2688" s="10" t="str">
        <f>CHOOSE(MID(Table1[تاریخ],6,2),"فروردین","اردیبهشت","خرداد","تیر","مرداد","شهریور","مهر","آبان","آذر","دی","بهمن","اسفند")</f>
        <v>آذر</v>
      </c>
      <c r="L2688" s="10" t="str">
        <f>LEFT(Table1[[#All],[تاریخ]],4)</f>
        <v>1400</v>
      </c>
      <c r="M2688" s="13" t="str">
        <f>Table1[سال]&amp;"-"&amp;Table1[ماه]</f>
        <v>1400-آذر</v>
      </c>
      <c r="N2688" s="9"/>
    </row>
    <row r="2689" spans="1:14" ht="15.75" x14ac:dyDescent="0.25">
      <c r="A2689" s="17" t="str">
        <f>IF(AND(C2689&gt;='گزارش روزانه'!$F$2,C2689&lt;='گزارش روزانه'!$F$4,J2689='گزارش روزانه'!$D$6),MAX($A$1:A2688)+1,"")</f>
        <v/>
      </c>
      <c r="B2689" s="10">
        <v>2688</v>
      </c>
      <c r="C2689" s="10" t="s">
        <v>27</v>
      </c>
      <c r="D2689" s="10" t="s">
        <v>31</v>
      </c>
      <c r="E2689" s="11">
        <v>0</v>
      </c>
      <c r="F2689" s="11">
        <v>49724262</v>
      </c>
      <c r="G2689" s="11">
        <v>430943345</v>
      </c>
      <c r="H268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89" s="10">
        <f>VALUE(IFERROR(MID(Table1[شرح],11,FIND("سهم",Table1[شرح])-11),0))</f>
        <v>16277</v>
      </c>
      <c r="J2689" s="10" t="str">
        <f>IFERROR(MID(Table1[شرح],FIND("سهم",Table1[شرح])+4,FIND("به نرخ",Table1[شرح])-FIND("سهم",Table1[شرح])-5),"")</f>
        <v>گلوکوزان(غگل1)</v>
      </c>
      <c r="K2689" s="10" t="str">
        <f>CHOOSE(MID(Table1[تاریخ],6,2),"فروردین","اردیبهشت","خرداد","تیر","مرداد","شهریور","مهر","آبان","آذر","دی","بهمن","اسفند")</f>
        <v>آذر</v>
      </c>
      <c r="L2689" s="10" t="str">
        <f>LEFT(Table1[[#All],[تاریخ]],4)</f>
        <v>1400</v>
      </c>
      <c r="M2689" s="13" t="str">
        <f>Table1[سال]&amp;"-"&amp;Table1[ماه]</f>
        <v>1400-آذر</v>
      </c>
      <c r="N2689" s="9"/>
    </row>
    <row r="2690" spans="1:14" ht="15.75" x14ac:dyDescent="0.25">
      <c r="A2690" s="17" t="str">
        <f>IF(AND(C2690&gt;='گزارش روزانه'!$F$2,C2690&lt;='گزارش روزانه'!$F$4,J2690='گزارش روزانه'!$D$6),MAX($A$1:A2689)+1,"")</f>
        <v/>
      </c>
      <c r="B2690" s="10">
        <v>2689</v>
      </c>
      <c r="C2690" s="10" t="s">
        <v>27</v>
      </c>
      <c r="D2690" s="10" t="s">
        <v>32</v>
      </c>
      <c r="E2690" s="11">
        <v>0</v>
      </c>
      <c r="F2690" s="11">
        <v>15269439</v>
      </c>
      <c r="G2690" s="11">
        <v>381219083</v>
      </c>
      <c r="H269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90" s="10">
        <f>VALUE(IFERROR(MID(Table1[شرح],11,FIND("سهم",Table1[شرح])-11),0))</f>
        <v>5000</v>
      </c>
      <c r="J2690" s="10" t="str">
        <f>IFERROR(MID(Table1[شرح],FIND("سهم",Table1[شرح])+4,FIND("به نرخ",Table1[شرح])-FIND("سهم",Table1[شرح])-5),"")</f>
        <v>گلوکوزان(غگل1)</v>
      </c>
      <c r="K2690" s="10" t="str">
        <f>CHOOSE(MID(Table1[تاریخ],6,2),"فروردین","اردیبهشت","خرداد","تیر","مرداد","شهریور","مهر","آبان","آذر","دی","بهمن","اسفند")</f>
        <v>آذر</v>
      </c>
      <c r="L2690" s="10" t="str">
        <f>LEFT(Table1[[#All],[تاریخ]],4)</f>
        <v>1400</v>
      </c>
      <c r="M2690" s="13" t="str">
        <f>Table1[سال]&amp;"-"&amp;Table1[ماه]</f>
        <v>1400-آذر</v>
      </c>
      <c r="N2690" s="9"/>
    </row>
    <row r="2691" spans="1:14" ht="15.75" x14ac:dyDescent="0.25">
      <c r="A2691" s="17" t="str">
        <f>IF(AND(C2691&gt;='گزارش روزانه'!$F$2,C2691&lt;='گزارش روزانه'!$F$4,J2691='گزارش روزانه'!$D$6),MAX($A$1:A2690)+1,"")</f>
        <v/>
      </c>
      <c r="B2691" s="10">
        <v>2690</v>
      </c>
      <c r="C2691" s="10" t="s">
        <v>27</v>
      </c>
      <c r="D2691" s="10" t="s">
        <v>33</v>
      </c>
      <c r="E2691" s="11">
        <v>0</v>
      </c>
      <c r="F2691" s="11">
        <v>199274743</v>
      </c>
      <c r="G2691" s="11">
        <v>365949644</v>
      </c>
      <c r="H269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91" s="10">
        <f>VALUE(IFERROR(MID(Table1[شرح],11,FIND("سهم",Table1[شرح])-11),0))</f>
        <v>65274</v>
      </c>
      <c r="J2691" s="10" t="str">
        <f>IFERROR(MID(Table1[شرح],FIND("سهم",Table1[شرح])+4,FIND("به نرخ",Table1[شرح])-FIND("سهم",Table1[شرح])-5),"")</f>
        <v>گلوکوزان(غگل1)</v>
      </c>
      <c r="K2691" s="10" t="str">
        <f>CHOOSE(MID(Table1[تاریخ],6,2),"فروردین","اردیبهشت","خرداد","تیر","مرداد","شهریور","مهر","آبان","آذر","دی","بهمن","اسفند")</f>
        <v>آذر</v>
      </c>
      <c r="L2691" s="10" t="str">
        <f>LEFT(Table1[[#All],[تاریخ]],4)</f>
        <v>1400</v>
      </c>
      <c r="M2691" s="13" t="str">
        <f>Table1[سال]&amp;"-"&amp;Table1[ماه]</f>
        <v>1400-آذر</v>
      </c>
      <c r="N2691" s="9"/>
    </row>
    <row r="2692" spans="1:14" ht="15.75" x14ac:dyDescent="0.25">
      <c r="A2692" s="17" t="str">
        <f>IF(AND(C2692&gt;='گزارش روزانه'!$F$2,C2692&lt;='گزارش روزانه'!$F$4,J2692='گزارش روزانه'!$D$6),MAX($A$1:A2691)+1,"")</f>
        <v/>
      </c>
      <c r="B2692" s="10">
        <v>2691</v>
      </c>
      <c r="C2692" s="10" t="s">
        <v>27</v>
      </c>
      <c r="D2692" s="10" t="s">
        <v>34</v>
      </c>
      <c r="E2692" s="11">
        <v>0</v>
      </c>
      <c r="F2692" s="11">
        <v>166640035</v>
      </c>
      <c r="G2692" s="11">
        <v>166674901</v>
      </c>
      <c r="H269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92" s="10">
        <f>VALUE(IFERROR(MID(Table1[شرح],11,FIND("سهم",Table1[شرح])-11),0))</f>
        <v>54673</v>
      </c>
      <c r="J2692" s="10" t="str">
        <f>IFERROR(MID(Table1[شرح],FIND("سهم",Table1[شرح])+4,FIND("به نرخ",Table1[شرح])-FIND("سهم",Table1[شرح])-5),"")</f>
        <v>گلوکوزان(غگل1)</v>
      </c>
      <c r="K2692" s="10" t="str">
        <f>CHOOSE(MID(Table1[تاریخ],6,2),"فروردین","اردیبهشت","خرداد","تیر","مرداد","شهریور","مهر","آبان","آذر","دی","بهمن","اسفند")</f>
        <v>آذر</v>
      </c>
      <c r="L2692" s="10" t="str">
        <f>LEFT(Table1[[#All],[تاریخ]],4)</f>
        <v>1400</v>
      </c>
      <c r="M2692" s="13" t="str">
        <f>Table1[سال]&amp;"-"&amp;Table1[ماه]</f>
        <v>1400-آذر</v>
      </c>
      <c r="N2692" s="9"/>
    </row>
    <row r="2693" spans="1:14" ht="15.75" x14ac:dyDescent="0.25">
      <c r="A2693" s="17" t="str">
        <f>IF(AND(C2693&gt;='گزارش روزانه'!$F$2,C2693&lt;='گزارش روزانه'!$F$4,J2693='گزارش روزانه'!$D$6),MAX($A$1:A2692)+1,"")</f>
        <v/>
      </c>
      <c r="B2693" s="10">
        <v>2692</v>
      </c>
      <c r="C2693" s="10" t="s">
        <v>18</v>
      </c>
      <c r="D2693" s="10" t="s">
        <v>19</v>
      </c>
      <c r="E2693" s="11">
        <v>2686082</v>
      </c>
      <c r="F2693" s="11">
        <v>0</v>
      </c>
      <c r="G2693" s="11">
        <v>65676</v>
      </c>
      <c r="H269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93" s="10">
        <f>VALUE(IFERROR(MID(Table1[شرح],11,FIND("سهم",Table1[شرح])-11),0))</f>
        <v>171</v>
      </c>
      <c r="J2693" s="10" t="str">
        <f>IFERROR(MID(Table1[شرح],FIND("سهم",Table1[شرح])+4,FIND("به نرخ",Table1[شرح])-FIND("سهم",Table1[شرح])-5),"")</f>
        <v>سرامیک های صنعتی اردکان(کسرا1)</v>
      </c>
      <c r="K2693" s="10" t="str">
        <f>CHOOSE(MID(Table1[تاریخ],6,2),"فروردین","اردیبهشت","خرداد","تیر","مرداد","شهریور","مهر","آبان","آذر","دی","بهمن","اسفند")</f>
        <v>آذر</v>
      </c>
      <c r="L2693" s="10" t="str">
        <f>LEFT(Table1[[#All],[تاریخ]],4)</f>
        <v>1400</v>
      </c>
      <c r="M2693" s="13" t="str">
        <f>Table1[سال]&amp;"-"&amp;Table1[ماه]</f>
        <v>1400-آذر</v>
      </c>
      <c r="N2693" s="9"/>
    </row>
    <row r="2694" spans="1:14" ht="15.75" x14ac:dyDescent="0.25">
      <c r="A2694" s="17" t="str">
        <f>IF(AND(C2694&gt;='گزارش روزانه'!$F$2,C2694&lt;='گزارش روزانه'!$F$4,J2694='گزارش روزانه'!$D$6),MAX($A$1:A2693)+1,"")</f>
        <v/>
      </c>
      <c r="B2694" s="10">
        <v>2693</v>
      </c>
      <c r="C2694" s="10" t="s">
        <v>18</v>
      </c>
      <c r="D2694" s="10" t="s">
        <v>20</v>
      </c>
      <c r="E2694" s="11">
        <v>191605804</v>
      </c>
      <c r="F2694" s="11">
        <v>0</v>
      </c>
      <c r="G2694" s="11">
        <v>2751758</v>
      </c>
      <c r="H269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94" s="10">
        <f>VALUE(IFERROR(MID(Table1[شرح],11,FIND("سهم",Table1[شرح])-11),0))</f>
        <v>12237</v>
      </c>
      <c r="J2694" s="10" t="str">
        <f>IFERROR(MID(Table1[شرح],FIND("سهم",Table1[شرح])+4,FIND("به نرخ",Table1[شرح])-FIND("سهم",Table1[شرح])-5),"")</f>
        <v>سرامیک های صنعتی اردکان(کسرا1)</v>
      </c>
      <c r="K2694" s="10" t="str">
        <f>CHOOSE(MID(Table1[تاریخ],6,2),"فروردین","اردیبهشت","خرداد","تیر","مرداد","شهریور","مهر","آبان","آذر","دی","بهمن","اسفند")</f>
        <v>آذر</v>
      </c>
      <c r="L2694" s="10" t="str">
        <f>LEFT(Table1[[#All],[تاریخ]],4)</f>
        <v>1400</v>
      </c>
      <c r="M2694" s="13" t="str">
        <f>Table1[سال]&amp;"-"&amp;Table1[ماه]</f>
        <v>1400-آذر</v>
      </c>
      <c r="N2694" s="9"/>
    </row>
    <row r="2695" spans="1:14" ht="15.75" x14ac:dyDescent="0.25">
      <c r="A2695" s="17" t="str">
        <f>IF(AND(C2695&gt;='گزارش روزانه'!$F$2,C2695&lt;='گزارش روزانه'!$F$4,J2695='گزارش روزانه'!$D$6),MAX($A$1:A2694)+1,"")</f>
        <v/>
      </c>
      <c r="B2695" s="10">
        <v>2694</v>
      </c>
      <c r="C2695" s="10" t="s">
        <v>18</v>
      </c>
      <c r="D2695" s="10" t="s">
        <v>21</v>
      </c>
      <c r="E2695" s="11">
        <v>263541417</v>
      </c>
      <c r="F2695" s="11">
        <v>0</v>
      </c>
      <c r="G2695" s="11">
        <v>194357562</v>
      </c>
      <c r="H269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95" s="10">
        <f>VALUE(IFERROR(MID(Table1[شرح],11,FIND("سهم",Table1[شرح])-11),0))</f>
        <v>16842</v>
      </c>
      <c r="J2695" s="10" t="str">
        <f>IFERROR(MID(Table1[شرح],FIND("سهم",Table1[شرح])+4,FIND("به نرخ",Table1[شرح])-FIND("سهم",Table1[شرح])-5),"")</f>
        <v>سرامیک های صنعتی اردکان(کسرا1)</v>
      </c>
      <c r="K2695" s="10" t="str">
        <f>CHOOSE(MID(Table1[تاریخ],6,2),"فروردین","اردیبهشت","خرداد","تیر","مرداد","شهریور","مهر","آبان","آذر","دی","بهمن","اسفند")</f>
        <v>آذر</v>
      </c>
      <c r="L2695" s="10" t="str">
        <f>LEFT(Table1[[#All],[تاریخ]],4)</f>
        <v>1400</v>
      </c>
      <c r="M2695" s="13" t="str">
        <f>Table1[سال]&amp;"-"&amp;Table1[ماه]</f>
        <v>1400-آذر</v>
      </c>
      <c r="N2695" s="9"/>
    </row>
    <row r="2696" spans="1:14" ht="15.75" x14ac:dyDescent="0.25">
      <c r="A2696" s="17" t="str">
        <f>IF(AND(C2696&gt;='گزارش روزانه'!$F$2,C2696&lt;='گزارش روزانه'!$F$4,J2696='گزارش روزانه'!$D$6),MAX($A$1:A2695)+1,"")</f>
        <v/>
      </c>
      <c r="B2696" s="10">
        <v>2695</v>
      </c>
      <c r="C2696" s="10" t="s">
        <v>18</v>
      </c>
      <c r="D2696" s="10" t="s">
        <v>22</v>
      </c>
      <c r="E2696" s="11">
        <v>15637831</v>
      </c>
      <c r="F2696" s="11">
        <v>0</v>
      </c>
      <c r="G2696" s="11">
        <v>457898979</v>
      </c>
      <c r="H269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96" s="10">
        <f>VALUE(IFERROR(MID(Table1[شرح],11,FIND("سهم",Table1[شرح])-11),0))</f>
        <v>1000</v>
      </c>
      <c r="J2696" s="10" t="str">
        <f>IFERROR(MID(Table1[شرح],FIND("سهم",Table1[شرح])+4,FIND("به نرخ",Table1[شرح])-FIND("سهم",Table1[شرح])-5),"")</f>
        <v>سرامیک های صنعتی اردکان(کسرا1)</v>
      </c>
      <c r="K2696" s="10" t="str">
        <f>CHOOSE(MID(Table1[تاریخ],6,2),"فروردین","اردیبهشت","خرداد","تیر","مرداد","شهریور","مهر","آبان","آذر","دی","بهمن","اسفند")</f>
        <v>آذر</v>
      </c>
      <c r="L2696" s="10" t="str">
        <f>LEFT(Table1[[#All],[تاریخ]],4)</f>
        <v>1400</v>
      </c>
      <c r="M2696" s="13" t="str">
        <f>Table1[سال]&amp;"-"&amp;Table1[ماه]</f>
        <v>1400-آذر</v>
      </c>
      <c r="N2696" s="9"/>
    </row>
    <row r="2697" spans="1:14" ht="15.75" x14ac:dyDescent="0.25">
      <c r="A2697" s="17" t="str">
        <f>IF(AND(C2697&gt;='گزارش روزانه'!$F$2,C2697&lt;='گزارش روزانه'!$F$4,J2697='گزارش روزانه'!$D$6),MAX($A$1:A2696)+1,"")</f>
        <v/>
      </c>
      <c r="B2697" s="10">
        <v>2696</v>
      </c>
      <c r="C2697" s="10" t="s">
        <v>18</v>
      </c>
      <c r="D2697" s="10" t="s">
        <v>23</v>
      </c>
      <c r="E2697" s="11">
        <v>78138978</v>
      </c>
      <c r="F2697" s="11">
        <v>0</v>
      </c>
      <c r="G2697" s="11">
        <v>473536810</v>
      </c>
      <c r="H269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97" s="10">
        <f>VALUE(IFERROR(MID(Table1[شرح],11,FIND("سهم",Table1[شرح])-11),0))</f>
        <v>5000</v>
      </c>
      <c r="J2697" s="10" t="str">
        <f>IFERROR(MID(Table1[شرح],FIND("سهم",Table1[شرح])+4,FIND("به نرخ",Table1[شرح])-FIND("سهم",Table1[شرح])-5),"")</f>
        <v>سرامیک های صنعتی اردکان(کسرا1)</v>
      </c>
      <c r="K2697" s="10" t="str">
        <f>CHOOSE(MID(Table1[تاریخ],6,2),"فروردین","اردیبهشت","خرداد","تیر","مرداد","شهریور","مهر","آبان","آذر","دی","بهمن","اسفند")</f>
        <v>آذر</v>
      </c>
      <c r="L2697" s="10" t="str">
        <f>LEFT(Table1[[#All],[تاریخ]],4)</f>
        <v>1400</v>
      </c>
      <c r="M2697" s="13" t="str">
        <f>Table1[سال]&amp;"-"&amp;Table1[ماه]</f>
        <v>1400-آذر</v>
      </c>
      <c r="N2697" s="9"/>
    </row>
    <row r="2698" spans="1:14" ht="15.75" x14ac:dyDescent="0.25">
      <c r="A2698" s="17" t="str">
        <f>IF(AND(C2698&gt;='گزارش روزانه'!$F$2,C2698&lt;='گزارش روزانه'!$F$4,J2698='گزارش روزانه'!$D$6),MAX($A$1:A2697)+1,"")</f>
        <v/>
      </c>
      <c r="B2698" s="10">
        <v>2697</v>
      </c>
      <c r="C2698" s="10" t="s">
        <v>18</v>
      </c>
      <c r="D2698" s="10" t="s">
        <v>24</v>
      </c>
      <c r="E2698" s="11">
        <v>8556440</v>
      </c>
      <c r="F2698" s="11">
        <v>0</v>
      </c>
      <c r="G2698" s="11">
        <v>551675788</v>
      </c>
      <c r="H269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698" s="10">
        <f>VALUE(IFERROR(MID(Table1[شرح],11,FIND("سهم",Table1[شرح])-11),0))</f>
        <v>555</v>
      </c>
      <c r="J2698" s="10" t="str">
        <f>IFERROR(MID(Table1[شرح],FIND("سهم",Table1[شرح])+4,FIND("به نرخ",Table1[شرح])-FIND("سهم",Table1[شرح])-5),"")</f>
        <v>سرامیک های صنعتی اردکان(کسرا1)</v>
      </c>
      <c r="K2698" s="10" t="str">
        <f>CHOOSE(MID(Table1[تاریخ],6,2),"فروردین","اردیبهشت","خرداد","تیر","مرداد","شهریور","مهر","آبان","آذر","دی","بهمن","اسفند")</f>
        <v>آذر</v>
      </c>
      <c r="L2698" s="10" t="str">
        <f>LEFT(Table1[[#All],[تاریخ]],4)</f>
        <v>1400</v>
      </c>
      <c r="M2698" s="13" t="str">
        <f>Table1[سال]&amp;"-"&amp;Table1[ماه]</f>
        <v>1400-آذر</v>
      </c>
      <c r="N2698" s="9"/>
    </row>
    <row r="2699" spans="1:14" ht="15.75" x14ac:dyDescent="0.25">
      <c r="A2699" s="17" t="str">
        <f>IF(AND(C2699&gt;='گزارش روزانه'!$F$2,C2699&lt;='گزارش روزانه'!$F$4,J2699='گزارش روزانه'!$D$6),MAX($A$1:A2698)+1,"")</f>
        <v/>
      </c>
      <c r="B2699" s="10">
        <v>2698</v>
      </c>
      <c r="C2699" s="10" t="s">
        <v>18</v>
      </c>
      <c r="D2699" s="10" t="s">
        <v>25</v>
      </c>
      <c r="E2699" s="11">
        <v>0</v>
      </c>
      <c r="F2699" s="11">
        <v>555171127</v>
      </c>
      <c r="G2699" s="11">
        <v>560232228</v>
      </c>
      <c r="H269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699" s="10">
        <f>VALUE(IFERROR(MID(Table1[شرح],11,FIND("سهم",Table1[شرح])-11),0))</f>
        <v>30000</v>
      </c>
      <c r="J2699" s="10" t="str">
        <f>IFERROR(MID(Table1[شرح],FIND("سهم",Table1[شرح])+4,FIND("به نرخ",Table1[شرح])-FIND("سهم",Table1[شرح])-5),"")</f>
        <v>فرابورس ایران(فرابورس1)</v>
      </c>
      <c r="K2699" s="10" t="str">
        <f>CHOOSE(MID(Table1[تاریخ],6,2),"فروردین","اردیبهشت","خرداد","تیر","مرداد","شهریور","مهر","آبان","آذر","دی","بهمن","اسفند")</f>
        <v>آذر</v>
      </c>
      <c r="L2699" s="10" t="str">
        <f>LEFT(Table1[[#All],[تاریخ]],4)</f>
        <v>1400</v>
      </c>
      <c r="M2699" s="13" t="str">
        <f>Table1[سال]&amp;"-"&amp;Table1[ماه]</f>
        <v>1400-آذر</v>
      </c>
      <c r="N2699" s="9"/>
    </row>
    <row r="2700" spans="1:14" ht="15.75" x14ac:dyDescent="0.25">
      <c r="A2700" s="17" t="str">
        <f>IF(AND(C2700&gt;='گزارش روزانه'!$F$2,C2700&lt;='گزارش روزانه'!$F$4,J2700='گزارش روزانه'!$D$6),MAX($A$1:A2699)+1,"")</f>
        <v/>
      </c>
      <c r="B2700" s="10">
        <v>2699</v>
      </c>
      <c r="C2700" s="10" t="s">
        <v>18</v>
      </c>
      <c r="D2700" s="10" t="s">
        <v>26</v>
      </c>
      <c r="E2700" s="11">
        <v>0</v>
      </c>
      <c r="F2700" s="11">
        <v>5024793</v>
      </c>
      <c r="G2700" s="11">
        <v>5061101</v>
      </c>
      <c r="H2700"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700" s="10">
        <f>VALUE(IFERROR(MID(Table1[شرح],11,FIND("سهم",Table1[شرح])-11),0))</f>
        <v>142</v>
      </c>
      <c r="J2700" s="10" t="str">
        <f>IFERROR(MID(Table1[شرح],FIND("سهم",Table1[شرح])+4,FIND("به نرخ",Table1[شرح])-FIND("سهم",Table1[شرح])-5),"")</f>
        <v>داروپخش (هلدینگ(وپخش1)</v>
      </c>
      <c r="K2700" s="10" t="str">
        <f>CHOOSE(MID(Table1[تاریخ],6,2),"فروردین","اردیبهشت","خرداد","تیر","مرداد","شهریور","مهر","آبان","آذر","دی","بهمن","اسفند")</f>
        <v>آذر</v>
      </c>
      <c r="L2700" s="10" t="str">
        <f>LEFT(Table1[[#All],[تاریخ]],4)</f>
        <v>1400</v>
      </c>
      <c r="M2700" s="13" t="str">
        <f>Table1[سال]&amp;"-"&amp;Table1[ماه]</f>
        <v>1400-آذر</v>
      </c>
      <c r="N2700" s="9"/>
    </row>
    <row r="2701" spans="1:14" ht="15.75" x14ac:dyDescent="0.25">
      <c r="A2701" s="17" t="str">
        <f>IF(AND(C2701&gt;='گزارش روزانه'!$F$2,C2701&lt;='گزارش روزانه'!$F$4,J2701='گزارش روزانه'!$D$6),MAX($A$1:A2700)+1,"")</f>
        <v/>
      </c>
      <c r="B2701" s="10">
        <v>2700</v>
      </c>
      <c r="C2701" s="10" t="s">
        <v>13</v>
      </c>
      <c r="D2701" s="10" t="s">
        <v>14</v>
      </c>
      <c r="E2701" s="11">
        <v>0</v>
      </c>
      <c r="F2701" s="11">
        <v>4971240</v>
      </c>
      <c r="G2701" s="11">
        <v>620050872</v>
      </c>
      <c r="H2701"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701" s="10">
        <f>VALUE(IFERROR(MID(Table1[شرح],11,FIND("سهم",Table1[شرح])-11),0))</f>
        <v>141</v>
      </c>
      <c r="J2701" s="10" t="str">
        <f>IFERROR(MID(Table1[شرح],FIND("سهم",Table1[شرح])+4,FIND("به نرخ",Table1[شرح])-FIND("سهم",Table1[شرح])-5),"")</f>
        <v>داروپخش (هلدینگ(وپخش1)</v>
      </c>
      <c r="K2701" s="10" t="str">
        <f>CHOOSE(MID(Table1[تاریخ],6,2),"فروردین","اردیبهشت","خرداد","تیر","مرداد","شهریور","مهر","آبان","آذر","دی","بهمن","اسفند")</f>
        <v>آذر</v>
      </c>
      <c r="L2701" s="10" t="str">
        <f>LEFT(Table1[[#All],[تاریخ]],4)</f>
        <v>1400</v>
      </c>
      <c r="M2701" s="13" t="str">
        <f>Table1[سال]&amp;"-"&amp;Table1[ماه]</f>
        <v>1400-آذر</v>
      </c>
      <c r="N2701" s="9"/>
    </row>
    <row r="2702" spans="1:14" ht="15.75" x14ac:dyDescent="0.25">
      <c r="A2702" s="17" t="str">
        <f>IF(AND(C2702&gt;='گزارش روزانه'!$F$2,C2702&lt;='گزارش روزانه'!$F$4,J2702='گزارش روزانه'!$D$6),MAX($A$1:A2701)+1,"")</f>
        <v/>
      </c>
      <c r="B2702" s="10">
        <v>2701</v>
      </c>
      <c r="C2702" s="10" t="s">
        <v>13</v>
      </c>
      <c r="D2702" s="10" t="s">
        <v>15</v>
      </c>
      <c r="E2702" s="11">
        <v>0</v>
      </c>
      <c r="F2702" s="11">
        <v>10802603</v>
      </c>
      <c r="G2702" s="11">
        <v>615079632</v>
      </c>
      <c r="H2702"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702" s="10">
        <f>VALUE(IFERROR(MID(Table1[شرح],11,FIND("سهم",Table1[شرح])-11),0))</f>
        <v>307</v>
      </c>
      <c r="J2702" s="10" t="str">
        <f>IFERROR(MID(Table1[شرح],FIND("سهم",Table1[شرح])+4,FIND("به نرخ",Table1[شرح])-FIND("سهم",Table1[شرح])-5),"")</f>
        <v>داروپخش (هلدینگ(وپخش1)</v>
      </c>
      <c r="K2702" s="10" t="str">
        <f>CHOOSE(MID(Table1[تاریخ],6,2),"فروردین","اردیبهشت","خرداد","تیر","مرداد","شهریور","مهر","آبان","آذر","دی","بهمن","اسفند")</f>
        <v>آذر</v>
      </c>
      <c r="L2702" s="10" t="str">
        <f>LEFT(Table1[[#All],[تاریخ]],4)</f>
        <v>1400</v>
      </c>
      <c r="M2702" s="13" t="str">
        <f>Table1[سال]&amp;"-"&amp;Table1[ماه]</f>
        <v>1400-آذر</v>
      </c>
      <c r="N2702" s="9"/>
    </row>
    <row r="2703" spans="1:14" ht="15.75" x14ac:dyDescent="0.25">
      <c r="A2703" s="17" t="str">
        <f>IF(AND(C2703&gt;='گزارش روزانه'!$F$2,C2703&lt;='گزارش روزانه'!$F$4,J2703='گزارش روزانه'!$D$6),MAX($A$1:A2702)+1,"")</f>
        <v/>
      </c>
      <c r="B2703" s="10">
        <v>2702</v>
      </c>
      <c r="C2703" s="10" t="s">
        <v>13</v>
      </c>
      <c r="D2703" s="10" t="s">
        <v>16</v>
      </c>
      <c r="E2703" s="11">
        <v>0</v>
      </c>
      <c r="F2703" s="11">
        <v>88372422</v>
      </c>
      <c r="G2703" s="11">
        <v>604277029</v>
      </c>
      <c r="H2703"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703" s="10">
        <f>VALUE(IFERROR(MID(Table1[شرح],11,FIND("سهم",Table1[شرح])-11),0))</f>
        <v>2630</v>
      </c>
      <c r="J2703" s="10" t="str">
        <f>IFERROR(MID(Table1[شرح],FIND("سهم",Table1[شرح])+4,FIND("به نرخ",Table1[شرح])-FIND("سهم",Table1[شرح])-5),"")</f>
        <v>داروپخش (هلدینگ(وپخش1)</v>
      </c>
      <c r="K2703" s="10" t="str">
        <f>CHOOSE(MID(Table1[تاریخ],6,2),"فروردین","اردیبهشت","خرداد","تیر","مرداد","شهریور","مهر","آبان","آذر","دی","بهمن","اسفند")</f>
        <v>آذر</v>
      </c>
      <c r="L2703" s="10" t="str">
        <f>LEFT(Table1[[#All],[تاریخ]],4)</f>
        <v>1400</v>
      </c>
      <c r="M2703" s="13" t="str">
        <f>Table1[سال]&amp;"-"&amp;Table1[ماه]</f>
        <v>1400-آذر</v>
      </c>
      <c r="N2703" s="9"/>
    </row>
    <row r="2704" spans="1:14" ht="15.75" x14ac:dyDescent="0.25">
      <c r="A2704" s="17" t="str">
        <f>IF(AND(C2704&gt;='گزارش روزانه'!$F$2,C2704&lt;='گزارش روزانه'!$F$4,J2704='گزارش روزانه'!$D$6),MAX($A$1:A2703)+1,"")</f>
        <v/>
      </c>
      <c r="B2704" s="10">
        <v>2703</v>
      </c>
      <c r="C2704" s="10" t="s">
        <v>13</v>
      </c>
      <c r="D2704" s="10" t="s">
        <v>17</v>
      </c>
      <c r="E2704" s="11">
        <v>0</v>
      </c>
      <c r="F2704" s="11">
        <v>515838931</v>
      </c>
      <c r="G2704" s="11">
        <v>515904607</v>
      </c>
      <c r="H2704"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704" s="10">
        <f>VALUE(IFERROR(MID(Table1[شرح],11,FIND("سهم",Table1[شرح])-11),0))</f>
        <v>15397</v>
      </c>
      <c r="J2704" s="10" t="str">
        <f>IFERROR(MID(Table1[شرح],FIND("سهم",Table1[شرح])+4,FIND("به نرخ",Table1[شرح])-FIND("سهم",Table1[شرح])-5),"")</f>
        <v>داروپخش (هلدینگ(وپخش1)</v>
      </c>
      <c r="K2704" s="10" t="str">
        <f>CHOOSE(MID(Table1[تاریخ],6,2),"فروردین","اردیبهشت","خرداد","تیر","مرداد","شهریور","مهر","آبان","آذر","دی","بهمن","اسفند")</f>
        <v>آذر</v>
      </c>
      <c r="L2704" s="10" t="str">
        <f>LEFT(Table1[[#All],[تاریخ]],4)</f>
        <v>1400</v>
      </c>
      <c r="M2704" s="13" t="str">
        <f>Table1[سال]&amp;"-"&amp;Table1[ماه]</f>
        <v>1400-آذر</v>
      </c>
      <c r="N2704" s="9"/>
    </row>
    <row r="2705" spans="1:14" ht="15.75" x14ac:dyDescent="0.25">
      <c r="A2705" s="17" t="str">
        <f>IF(AND(C2705&gt;='گزارش روزانه'!$F$2,C2705&lt;='گزارش روزانه'!$F$4,J2705='گزارش روزانه'!$D$6),MAX($A$1:A2704)+1,"")</f>
        <v/>
      </c>
      <c r="B2705" s="10">
        <v>2704</v>
      </c>
      <c r="C2705" s="10" t="s">
        <v>11</v>
      </c>
      <c r="D2705" s="10" t="s">
        <v>12</v>
      </c>
      <c r="E2705" s="11">
        <v>620000000</v>
      </c>
      <c r="F2705" s="11">
        <v>0</v>
      </c>
      <c r="G2705" s="11">
        <v>50872</v>
      </c>
      <c r="H2705"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دریافت وجه</v>
      </c>
      <c r="I2705" s="10">
        <f>VALUE(IFERROR(MID(Table1[شرح],11,FIND("سهم",Table1[شرح])-11),0))</f>
        <v>0</v>
      </c>
      <c r="J2705" s="10" t="str">
        <f>IFERROR(MID(Table1[شرح],FIND("سهم",Table1[شرح])+4,FIND("به نرخ",Table1[شرح])-FIND("سهم",Table1[شرح])-5),"")</f>
        <v/>
      </c>
      <c r="K2705" s="10" t="str">
        <f>CHOOSE(MID(Table1[تاریخ],6,2),"فروردین","اردیبهشت","خرداد","تیر","مرداد","شهریور","مهر","آبان","آذر","دی","بهمن","اسفند")</f>
        <v>آذر</v>
      </c>
      <c r="L2705" s="10" t="str">
        <f>LEFT(Table1[[#All],[تاریخ]],4)</f>
        <v>1400</v>
      </c>
      <c r="M2705" s="13" t="str">
        <f>Table1[سال]&amp;"-"&amp;Table1[ماه]</f>
        <v>1400-آذر</v>
      </c>
      <c r="N2705" s="9"/>
    </row>
    <row r="2706" spans="1:14" ht="15.75" x14ac:dyDescent="0.25">
      <c r="A2706" s="17" t="str">
        <f>IF(AND(C2706&gt;='گزارش روزانه'!$F$2,C2706&lt;='گزارش روزانه'!$F$4,J2706='گزارش روزانه'!$D$6),MAX($A$1:A2705)+1,"")</f>
        <v/>
      </c>
      <c r="B2706" s="10">
        <v>2705</v>
      </c>
      <c r="C2706" s="10" t="s">
        <v>6</v>
      </c>
      <c r="D2706" s="10" t="s">
        <v>7</v>
      </c>
      <c r="E2706" s="11">
        <v>53270270</v>
      </c>
      <c r="F2706" s="11">
        <v>0</v>
      </c>
      <c r="G2706" s="11">
        <v>44346</v>
      </c>
      <c r="H2706"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06" s="10">
        <f>VALUE(IFERROR(MID(Table1[شرح],11,FIND("سهم",Table1[شرح])-11),0))</f>
        <v>15750</v>
      </c>
      <c r="J2706" s="10" t="str">
        <f>IFERROR(MID(Table1[شرح],FIND("سهم",Table1[شرح])+4,FIND("به نرخ",Table1[شرح])-FIND("سهم",Table1[شرح])-5),"")</f>
        <v>کشت وصنعت شریف آباد(زشریف1)</v>
      </c>
      <c r="K2706" s="10" t="str">
        <f>CHOOSE(MID(Table1[تاریخ],6,2),"فروردین","اردیبهشت","خرداد","تیر","مرداد","شهریور","مهر","آبان","آذر","دی","بهمن","اسفند")</f>
        <v>آذر</v>
      </c>
      <c r="L2706" s="10" t="str">
        <f>LEFT(Table1[[#All],[تاریخ]],4)</f>
        <v>1400</v>
      </c>
      <c r="M2706" s="13" t="str">
        <f>Table1[سال]&amp;"-"&amp;Table1[ماه]</f>
        <v>1400-آذر</v>
      </c>
      <c r="N2706" s="9"/>
    </row>
    <row r="2707" spans="1:14" ht="15.75" x14ac:dyDescent="0.25">
      <c r="A2707" s="17" t="str">
        <f>IF(AND(C2707&gt;='گزارش روزانه'!$F$2,C2707&lt;='گزارش روزانه'!$F$4,J2707='گزارش روزانه'!$D$6),MAX($A$1:A2706)+1,"")</f>
        <v/>
      </c>
      <c r="B2707" s="10">
        <v>2706</v>
      </c>
      <c r="C2707" s="10" t="s">
        <v>6</v>
      </c>
      <c r="D2707" s="10" t="s">
        <v>8</v>
      </c>
      <c r="E2707" s="11">
        <v>40574830</v>
      </c>
      <c r="F2707" s="11">
        <v>0</v>
      </c>
      <c r="G2707" s="11">
        <v>53314616</v>
      </c>
      <c r="H2707"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خريد</v>
      </c>
      <c r="I2707" s="10">
        <f>VALUE(IFERROR(MID(Table1[شرح],11,FIND("سهم",Table1[شرح])-11),0))</f>
        <v>12000</v>
      </c>
      <c r="J2707" s="10" t="str">
        <f>IFERROR(MID(Table1[شرح],FIND("سهم",Table1[شرح])+4,FIND("به نرخ",Table1[شرح])-FIND("سهم",Table1[شرح])-5),"")</f>
        <v>کشت وصنعت شریف آباد(زشریف1)</v>
      </c>
      <c r="K2707" s="10" t="str">
        <f>CHOOSE(MID(Table1[تاریخ],6,2),"فروردین","اردیبهشت","خرداد","تیر","مرداد","شهریور","مهر","آبان","آذر","دی","بهمن","اسفند")</f>
        <v>آذر</v>
      </c>
      <c r="L2707" s="10" t="str">
        <f>LEFT(Table1[[#All],[تاریخ]],4)</f>
        <v>1400</v>
      </c>
      <c r="M2707" s="13" t="str">
        <f>Table1[سال]&amp;"-"&amp;Table1[ماه]</f>
        <v>1400-آذر</v>
      </c>
      <c r="N2707" s="9"/>
    </row>
    <row r="2708" spans="1:14" ht="15.75" x14ac:dyDescent="0.25">
      <c r="A2708" s="17" t="str">
        <f>IF(AND(C2708&gt;='گزارش روزانه'!$F$2,C2708&lt;='گزارش روزانه'!$F$4,J2708='گزارش روزانه'!$D$6),MAX($A$1:A2707)+1,"")</f>
        <v/>
      </c>
      <c r="B2708" s="10">
        <v>2707</v>
      </c>
      <c r="C2708" s="10" t="s">
        <v>6</v>
      </c>
      <c r="D2708" s="10" t="s">
        <v>9</v>
      </c>
      <c r="E2708" s="11">
        <v>0</v>
      </c>
      <c r="F2708" s="11">
        <v>12892542</v>
      </c>
      <c r="G2708" s="11">
        <v>93889446</v>
      </c>
      <c r="H2708"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708" s="10">
        <f>VALUE(IFERROR(MID(Table1[شرح],11,FIND("سهم",Table1[شرح])-11),0))</f>
        <v>1000</v>
      </c>
      <c r="J2708" s="10" t="str">
        <f>IFERROR(MID(Table1[شرح],FIND("سهم",Table1[شرح])+4,FIND("به نرخ",Table1[شرح])-FIND("سهم",Table1[شرح])-5),"")</f>
        <v>تهیه توزیع غذای دنا آفرین فدک(گدنا1)</v>
      </c>
      <c r="K2708" s="10" t="str">
        <f>CHOOSE(MID(Table1[تاریخ],6,2),"فروردین","اردیبهشت","خرداد","تیر","مرداد","شهریور","مهر","آبان","آذر","دی","بهمن","اسفند")</f>
        <v>آذر</v>
      </c>
      <c r="L2708" s="10" t="str">
        <f>LEFT(Table1[[#All],[تاریخ]],4)</f>
        <v>1400</v>
      </c>
      <c r="M2708" s="13" t="str">
        <f>Table1[سال]&amp;"-"&amp;Table1[ماه]</f>
        <v>1400-آذر</v>
      </c>
      <c r="N2708" s="9"/>
    </row>
    <row r="2709" spans="1:14" ht="15.75" x14ac:dyDescent="0.25">
      <c r="A2709" s="17" t="str">
        <f>IF(AND(C2709&gt;='گزارش روزانه'!$F$2,C2709&lt;='گزارش روزانه'!$F$4,J2709='گزارش روزانه'!$D$6),MAX($A$1:A2708)+1,"")</f>
        <v/>
      </c>
      <c r="B2709" s="10">
        <v>2708</v>
      </c>
      <c r="C2709" s="10" t="s">
        <v>6</v>
      </c>
      <c r="D2709" s="10" t="s">
        <v>10</v>
      </c>
      <c r="E2709" s="11">
        <v>0</v>
      </c>
      <c r="F2709" s="11">
        <v>80946032</v>
      </c>
      <c r="G2709" s="11">
        <v>80996904</v>
      </c>
      <c r="H2709" s="10" t="str">
        <f>IF(OR(LEFT(Table1[شرح],4)="خريد",LEFT(Table1[شرح],4)="خرید"),"خريد",IF(LEFT(Table1[شرح],4)="فروش","فروش",IF(LEFT(Table1[شرح],10)="دریافت وجه","دریافت وجه",IF(OR(LEFT(Table1[شرح],8)="بابت سود",LEFT(Table1[شرح],9)="سود صندوق",LEFT(Table1[شرح],8)="سود حامی"),"سود",IF(LEFT(Table1[شرح],10)="پرداخت وجه","پرداخت وجه","سایر")))))</f>
        <v>فروش</v>
      </c>
      <c r="I2709" s="10">
        <f>VALUE(IFERROR(MID(Table1[شرح],11,FIND("سهم",Table1[شرح])-11),0))</f>
        <v>6279</v>
      </c>
      <c r="J2709" s="10" t="str">
        <f>IFERROR(MID(Table1[شرح],FIND("سهم",Table1[شرح])+4,FIND("به نرخ",Table1[شرح])-FIND("سهم",Table1[شرح])-5),"")</f>
        <v>تهیه توزیع غذای دنا آفرین فدک(گدنا1)</v>
      </c>
      <c r="K2709" s="10" t="str">
        <f>CHOOSE(MID(Table1[تاریخ],6,2),"فروردین","اردیبهشت","خرداد","تیر","مرداد","شهریور","مهر","آبان","آذر","دی","بهمن","اسفند")</f>
        <v>آذر</v>
      </c>
      <c r="L2709" s="10" t="str">
        <f>LEFT(Table1[[#All],[تاریخ]],4)</f>
        <v>1400</v>
      </c>
      <c r="M2709" s="13" t="str">
        <f>Table1[سال]&amp;"-"&amp;Table1[ماه]</f>
        <v>1400-آذر</v>
      </c>
      <c r="N2709" s="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rightToLeft="1" workbookViewId="0">
      <selection activeCell="B2" sqref="B2"/>
    </sheetView>
  </sheetViews>
  <sheetFormatPr defaultColWidth="9.140625" defaultRowHeight="15" x14ac:dyDescent="0.25"/>
  <cols>
    <col min="1" max="1" width="16.85546875" style="2" customWidth="1"/>
    <col min="2" max="2" width="18.42578125" style="1" customWidth="1"/>
    <col min="3" max="3" width="14.85546875" style="1" customWidth="1"/>
    <col min="4" max="4" width="6.140625" style="1" customWidth="1"/>
    <col min="5" max="9" width="9.140625" style="1"/>
    <col min="10" max="10" width="11.42578125" style="1" bestFit="1" customWidth="1"/>
    <col min="11" max="11" width="12.42578125" style="1" bestFit="1" customWidth="1"/>
    <col min="12" max="16384" width="9.140625" style="1"/>
  </cols>
  <sheetData>
    <row r="1" spans="1:11" ht="15.75" thickBot="1" x14ac:dyDescent="0.3"/>
    <row r="2" spans="1:11" x14ac:dyDescent="0.25">
      <c r="A2" s="16" t="s">
        <v>3131</v>
      </c>
      <c r="B2" s="2" t="s">
        <v>3171</v>
      </c>
      <c r="F2" s="43" t="s">
        <v>3131</v>
      </c>
      <c r="G2" s="44"/>
      <c r="H2" s="53" t="str">
        <f>$B$2</f>
        <v>پالایش نفت تهران(شتران1)</v>
      </c>
      <c r="I2" s="54"/>
      <c r="J2" s="54"/>
      <c r="K2" s="55"/>
    </row>
    <row r="3" spans="1:11" ht="15.75" thickBot="1" x14ac:dyDescent="0.3">
      <c r="E3"/>
      <c r="F3" s="45"/>
      <c r="G3" s="46"/>
      <c r="H3" s="56"/>
      <c r="I3" s="57"/>
      <c r="J3" s="57"/>
      <c r="K3" s="58"/>
    </row>
    <row r="4" spans="1:11" x14ac:dyDescent="0.25">
      <c r="A4" s="15" t="s">
        <v>3149</v>
      </c>
      <c r="B4" s="3" t="s">
        <v>3129</v>
      </c>
      <c r="C4" s="3" t="s">
        <v>3130</v>
      </c>
      <c r="D4"/>
      <c r="E4"/>
      <c r="F4" s="43" t="s">
        <v>3127</v>
      </c>
      <c r="G4" s="44"/>
      <c r="H4" s="47">
        <f>IF(GETPIVOTDATA("فروش",$A$4)=0,"",IF(GETPIVOTDATA("خرید",$A$4)=0,"",GETPIVOTDATA("فروش",$A$4)-GETPIVOTDATA("خرید",$A$4)))</f>
        <v>5947281623</v>
      </c>
      <c r="I4" s="48"/>
      <c r="J4" s="48"/>
      <c r="K4" s="49"/>
    </row>
    <row r="5" spans="1:11" ht="15.75" thickBot="1" x14ac:dyDescent="0.3">
      <c r="A5" s="2" t="s">
        <v>3152</v>
      </c>
      <c r="B5" s="3">
        <v>681451328</v>
      </c>
      <c r="C5" s="3">
        <v>0</v>
      </c>
      <c r="D5"/>
      <c r="E5"/>
      <c r="F5" s="45"/>
      <c r="G5" s="46"/>
      <c r="H5" s="50"/>
      <c r="I5" s="51"/>
      <c r="J5" s="51"/>
      <c r="K5" s="52"/>
    </row>
    <row r="6" spans="1:11" x14ac:dyDescent="0.25">
      <c r="A6" s="2" t="s">
        <v>3154</v>
      </c>
      <c r="B6" s="3">
        <v>0</v>
      </c>
      <c r="C6" s="3">
        <v>714546709</v>
      </c>
      <c r="D6"/>
      <c r="E6"/>
      <c r="F6" s="32" t="s">
        <v>3128</v>
      </c>
      <c r="G6" s="59" t="s">
        <v>3133</v>
      </c>
      <c r="H6" s="61">
        <f>SUMIFS(Table1[تعداد],Table1[نام سهام],H2,Table1[نوع تراکنش],G6)</f>
        <v>1852085</v>
      </c>
      <c r="I6" s="62"/>
      <c r="J6" s="40" t="s">
        <v>3134</v>
      </c>
      <c r="K6" s="41" t="s">
        <v>3169</v>
      </c>
    </row>
    <row r="7" spans="1:11" ht="15.75" thickBot="1" x14ac:dyDescent="0.3">
      <c r="A7" s="2" t="s">
        <v>3153</v>
      </c>
      <c r="B7" s="3">
        <v>3722410062</v>
      </c>
      <c r="C7" s="3">
        <v>0</v>
      </c>
      <c r="D7"/>
      <c r="E7"/>
      <c r="F7" s="33"/>
      <c r="G7" s="60"/>
      <c r="H7" s="63"/>
      <c r="I7" s="64"/>
      <c r="J7" s="39"/>
      <c r="K7" s="42"/>
    </row>
    <row r="8" spans="1:11" ht="15" customHeight="1" x14ac:dyDescent="0.25">
      <c r="A8" s="2" t="s">
        <v>3150</v>
      </c>
      <c r="B8" s="3">
        <v>7500551006</v>
      </c>
      <c r="C8" s="3">
        <v>0</v>
      </c>
      <c r="D8"/>
      <c r="E8"/>
      <c r="F8" s="34" t="s">
        <v>3128</v>
      </c>
      <c r="G8" s="36" t="s">
        <v>3130</v>
      </c>
      <c r="H8" s="28">
        <f>SUMIFS(Table1[تعداد],Table1[نام سهام],H2,Table1[نوع تراکنش],G8)</f>
        <v>1852082</v>
      </c>
      <c r="I8" s="29"/>
      <c r="J8" s="38">
        <f>H6-H8-K8</f>
        <v>3</v>
      </c>
      <c r="K8" s="38">
        <f>VLOOKUP(H2,Table2[],2,0)+VLOOKUP(H2,Table2[],3,0)</f>
        <v>0</v>
      </c>
    </row>
    <row r="9" spans="1:11" ht="15" customHeight="1" thickBot="1" x14ac:dyDescent="0.3">
      <c r="A9" s="2" t="s">
        <v>3151</v>
      </c>
      <c r="B9" s="3">
        <v>586928950</v>
      </c>
      <c r="C9" s="3">
        <v>10547382108</v>
      </c>
      <c r="D9"/>
      <c r="F9" s="35"/>
      <c r="G9" s="37"/>
      <c r="H9" s="30"/>
      <c r="I9" s="31"/>
      <c r="J9" s="39"/>
      <c r="K9" s="39"/>
    </row>
    <row r="10" spans="1:11" ht="15" customHeight="1" x14ac:dyDescent="0.25">
      <c r="A10" s="2" t="s">
        <v>3155</v>
      </c>
      <c r="B10" s="3">
        <v>3597535141</v>
      </c>
      <c r="C10" s="3">
        <v>662047548</v>
      </c>
      <c r="D10"/>
    </row>
    <row r="11" spans="1:11" ht="15" customHeight="1" x14ac:dyDescent="0.25">
      <c r="A11" s="2" t="s">
        <v>3156</v>
      </c>
      <c r="B11" s="3">
        <v>0</v>
      </c>
      <c r="C11" s="3">
        <v>1344546599</v>
      </c>
      <c r="D11"/>
    </row>
    <row r="12" spans="1:11" x14ac:dyDescent="0.25">
      <c r="A12" s="2" t="s">
        <v>3158</v>
      </c>
      <c r="B12" s="3">
        <v>0</v>
      </c>
      <c r="C12" s="3">
        <v>8750333747</v>
      </c>
      <c r="D12"/>
    </row>
    <row r="13" spans="1:11" x14ac:dyDescent="0.25">
      <c r="A13" s="2" t="s">
        <v>3157</v>
      </c>
      <c r="B13" s="3">
        <v>0</v>
      </c>
      <c r="C13" s="3">
        <v>17301399</v>
      </c>
      <c r="D13"/>
    </row>
    <row r="14" spans="1:11" x14ac:dyDescent="0.25">
      <c r="A14" s="2" t="s">
        <v>3132</v>
      </c>
      <c r="B14" s="3">
        <v>16088876487</v>
      </c>
      <c r="C14" s="3">
        <v>22036158110</v>
      </c>
      <c r="D14"/>
    </row>
    <row r="15" spans="1:11" x14ac:dyDescent="0.25">
      <c r="A15"/>
      <c r="B15"/>
      <c r="C15"/>
      <c r="D15"/>
    </row>
    <row r="16" spans="1:11" x14ac:dyDescent="0.25">
      <c r="A16"/>
      <c r="B16"/>
      <c r="C16"/>
      <c r="D16"/>
    </row>
    <row r="17" spans="1:4" x14ac:dyDescent="0.25">
      <c r="A17"/>
      <c r="B17"/>
      <c r="C17"/>
      <c r="D17"/>
    </row>
    <row r="18" spans="1:4" x14ac:dyDescent="0.25">
      <c r="A18"/>
      <c r="B18"/>
      <c r="C18"/>
      <c r="D18"/>
    </row>
    <row r="19" spans="1:4" x14ac:dyDescent="0.25">
      <c r="A19"/>
      <c r="B19"/>
      <c r="C19"/>
      <c r="D19"/>
    </row>
    <row r="20" spans="1:4" x14ac:dyDescent="0.25">
      <c r="A20"/>
      <c r="B20"/>
      <c r="C20"/>
      <c r="D20"/>
    </row>
    <row r="21" spans="1:4" x14ac:dyDescent="0.25">
      <c r="A21"/>
      <c r="B21"/>
      <c r="C21"/>
      <c r="D21"/>
    </row>
    <row r="22" spans="1:4" x14ac:dyDescent="0.25">
      <c r="A22"/>
      <c r="B22"/>
      <c r="C22"/>
      <c r="D22"/>
    </row>
    <row r="23" spans="1:4" x14ac:dyDescent="0.25">
      <c r="A23"/>
      <c r="B23"/>
      <c r="C23"/>
      <c r="D23"/>
    </row>
    <row r="24" spans="1:4" x14ac:dyDescent="0.25">
      <c r="A24"/>
      <c r="B24"/>
      <c r="C24"/>
      <c r="D24"/>
    </row>
    <row r="25" spans="1:4" x14ac:dyDescent="0.25">
      <c r="A25"/>
      <c r="B25"/>
      <c r="C25"/>
      <c r="D25"/>
    </row>
    <row r="26" spans="1:4" x14ac:dyDescent="0.25">
      <c r="A26"/>
      <c r="B26"/>
      <c r="C26"/>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row r="35" spans="1:4" x14ac:dyDescent="0.25">
      <c r="A35"/>
      <c r="B35"/>
      <c r="C35"/>
      <c r="D35"/>
    </row>
    <row r="36" spans="1:4" x14ac:dyDescent="0.25">
      <c r="A36"/>
      <c r="B36"/>
      <c r="C36"/>
      <c r="D36"/>
    </row>
    <row r="37" spans="1:4" x14ac:dyDescent="0.25">
      <c r="A37"/>
      <c r="B37"/>
      <c r="C37"/>
      <c r="D37"/>
    </row>
    <row r="38" spans="1:4" x14ac:dyDescent="0.25">
      <c r="A38"/>
      <c r="B38"/>
      <c r="C38"/>
      <c r="D38"/>
    </row>
    <row r="39" spans="1:4" x14ac:dyDescent="0.25">
      <c r="A39"/>
      <c r="B39"/>
      <c r="C39"/>
      <c r="D39"/>
    </row>
    <row r="40" spans="1:4" x14ac:dyDescent="0.25">
      <c r="A40"/>
      <c r="B40"/>
      <c r="C40"/>
      <c r="D40"/>
    </row>
    <row r="41" spans="1:4" x14ac:dyDescent="0.25">
      <c r="A41"/>
      <c r="B41"/>
      <c r="C41"/>
      <c r="D41"/>
    </row>
    <row r="42" spans="1:4" x14ac:dyDescent="0.25">
      <c r="A42"/>
      <c r="B42"/>
      <c r="C42"/>
      <c r="D42"/>
    </row>
    <row r="43" spans="1:4" x14ac:dyDescent="0.25">
      <c r="A43"/>
      <c r="B43"/>
      <c r="C43"/>
      <c r="D43"/>
    </row>
    <row r="44" spans="1:4" x14ac:dyDescent="0.25">
      <c r="A44"/>
      <c r="B44"/>
      <c r="C44"/>
      <c r="D44"/>
    </row>
    <row r="45" spans="1:4" x14ac:dyDescent="0.25">
      <c r="A45"/>
      <c r="B45"/>
      <c r="C45"/>
      <c r="D45"/>
    </row>
    <row r="46" spans="1:4" x14ac:dyDescent="0.25">
      <c r="A46"/>
      <c r="B46"/>
      <c r="C46"/>
      <c r="D46"/>
    </row>
    <row r="47" spans="1:4" x14ac:dyDescent="0.25">
      <c r="A47"/>
      <c r="B47"/>
      <c r="C47"/>
      <c r="D47"/>
    </row>
    <row r="48" spans="1:4" x14ac:dyDescent="0.25">
      <c r="A48"/>
      <c r="B48"/>
      <c r="C48"/>
      <c r="D48"/>
    </row>
    <row r="49" spans="1:3" x14ac:dyDescent="0.25">
      <c r="A49"/>
      <c r="B49"/>
      <c r="C49"/>
    </row>
  </sheetData>
  <sheetProtection algorithmName="SHA-512" hashValue="VRDW/pZ/ffYS7D7fhf0HyLuUch3AT/ongS+cDMLUoT7X4AY7OoBnGVt3u3Tq8VMadH86P5N+PWytaHVTQxqHMA==" saltValue="tcO32jE6UKPQd3p6pnYSTQ==" spinCount="100000" sheet="1" objects="1" scenarios="1" pivotTables="0"/>
  <mergeCells count="14">
    <mergeCell ref="F4:G5"/>
    <mergeCell ref="H4:K5"/>
    <mergeCell ref="F2:G3"/>
    <mergeCell ref="H2:K3"/>
    <mergeCell ref="G6:G7"/>
    <mergeCell ref="H6:I7"/>
    <mergeCell ref="H8:I9"/>
    <mergeCell ref="F6:F7"/>
    <mergeCell ref="F8:F9"/>
    <mergeCell ref="G8:G9"/>
    <mergeCell ref="K8:K9"/>
    <mergeCell ref="J6:J7"/>
    <mergeCell ref="K6:K7"/>
    <mergeCell ref="J8:J9"/>
  </mergeCells>
  <conditionalFormatting sqref="H4:K5">
    <cfRule type="expression" dxfId="30" priority="1">
      <formula>IF($H$4="",1,0)</formula>
    </cfRule>
    <cfRule type="expression" dxfId="29" priority="2">
      <formula>IF($H$4&lt;0,1,0)</formula>
    </cfRule>
    <cfRule type="expression" dxfId="28" priority="3">
      <formula>IF($H$4&gt;0,1,0)</formula>
    </cfRule>
  </conditionalFormatting>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rightToLeft="1" zoomScale="145" zoomScaleNormal="145" workbookViewId="0"/>
  </sheetViews>
  <sheetFormatPr defaultColWidth="9.140625" defaultRowHeight="15" x14ac:dyDescent="0.25"/>
  <cols>
    <col min="1" max="1" width="32.85546875" style="1" bestFit="1" customWidth="1"/>
    <col min="2" max="2" width="16" style="4" customWidth="1"/>
    <col min="3" max="3" width="20.28515625" style="4" customWidth="1"/>
    <col min="4" max="16384" width="9.140625" style="1"/>
  </cols>
  <sheetData>
    <row r="1" spans="1:3" ht="22.5" customHeight="1" x14ac:dyDescent="0.25">
      <c r="A1" s="1" t="s">
        <v>3306</v>
      </c>
      <c r="B1" s="4" t="s">
        <v>3307</v>
      </c>
      <c r="C1" s="4" t="s">
        <v>3308</v>
      </c>
    </row>
    <row r="2" spans="1:3" x14ac:dyDescent="0.25">
      <c r="A2" s="1" t="s">
        <v>3175</v>
      </c>
    </row>
    <row r="3" spans="1:3" x14ac:dyDescent="0.25">
      <c r="A3" s="1" t="s">
        <v>3173</v>
      </c>
    </row>
    <row r="4" spans="1:3" x14ac:dyDescent="0.25">
      <c r="A4" s="1" t="s">
        <v>3176</v>
      </c>
    </row>
    <row r="5" spans="1:3" x14ac:dyDescent="0.25">
      <c r="A5" s="1" t="s">
        <v>3177</v>
      </c>
    </row>
    <row r="6" spans="1:3" x14ac:dyDescent="0.25">
      <c r="A6" s="1" t="s">
        <v>3178</v>
      </c>
    </row>
    <row r="7" spans="1:3" x14ac:dyDescent="0.25">
      <c r="A7" s="1" t="s">
        <v>3179</v>
      </c>
    </row>
    <row r="8" spans="1:3" x14ac:dyDescent="0.25">
      <c r="A8" s="1" t="s">
        <v>3180</v>
      </c>
    </row>
    <row r="9" spans="1:3" x14ac:dyDescent="0.25">
      <c r="A9" s="1" t="s">
        <v>3181</v>
      </c>
    </row>
    <row r="10" spans="1:3" x14ac:dyDescent="0.25">
      <c r="A10" s="1" t="s">
        <v>3168</v>
      </c>
    </row>
    <row r="11" spans="1:3" x14ac:dyDescent="0.25">
      <c r="A11" s="1" t="s">
        <v>3182</v>
      </c>
    </row>
    <row r="12" spans="1:3" x14ac:dyDescent="0.25">
      <c r="A12" s="1" t="s">
        <v>3183</v>
      </c>
    </row>
    <row r="13" spans="1:3" x14ac:dyDescent="0.25">
      <c r="A13" s="1" t="s">
        <v>3184</v>
      </c>
    </row>
    <row r="14" spans="1:3" x14ac:dyDescent="0.25">
      <c r="A14" s="1" t="s">
        <v>3161</v>
      </c>
    </row>
    <row r="15" spans="1:3" x14ac:dyDescent="0.25">
      <c r="A15" s="1" t="s">
        <v>3185</v>
      </c>
    </row>
    <row r="16" spans="1:3" x14ac:dyDescent="0.25">
      <c r="A16" s="1" t="s">
        <v>3186</v>
      </c>
    </row>
    <row r="17" spans="1:1" x14ac:dyDescent="0.25">
      <c r="A17" s="1" t="s">
        <v>3187</v>
      </c>
    </row>
    <row r="18" spans="1:1" x14ac:dyDescent="0.25">
      <c r="A18" s="1" t="s">
        <v>3188</v>
      </c>
    </row>
    <row r="19" spans="1:1" x14ac:dyDescent="0.25">
      <c r="A19" s="1" t="s">
        <v>3189</v>
      </c>
    </row>
    <row r="20" spans="1:1" x14ac:dyDescent="0.25">
      <c r="A20" s="1" t="s">
        <v>3190</v>
      </c>
    </row>
    <row r="21" spans="1:1" x14ac:dyDescent="0.25">
      <c r="A21" s="1" t="s">
        <v>3191</v>
      </c>
    </row>
    <row r="22" spans="1:1" x14ac:dyDescent="0.25">
      <c r="A22" s="1" t="s">
        <v>3192</v>
      </c>
    </row>
    <row r="23" spans="1:1" x14ac:dyDescent="0.25">
      <c r="A23" s="1" t="s">
        <v>3193</v>
      </c>
    </row>
    <row r="24" spans="1:1" x14ac:dyDescent="0.25">
      <c r="A24" s="1" t="s">
        <v>3194</v>
      </c>
    </row>
    <row r="25" spans="1:1" x14ac:dyDescent="0.25">
      <c r="A25" s="1" t="s">
        <v>3195</v>
      </c>
    </row>
    <row r="26" spans="1:1" x14ac:dyDescent="0.25">
      <c r="A26" s="1" t="s">
        <v>3196</v>
      </c>
    </row>
    <row r="27" spans="1:1" x14ac:dyDescent="0.25">
      <c r="A27" s="1" t="s">
        <v>3197</v>
      </c>
    </row>
    <row r="28" spans="1:1" x14ac:dyDescent="0.25">
      <c r="A28" s="1" t="s">
        <v>3198</v>
      </c>
    </row>
    <row r="29" spans="1:1" x14ac:dyDescent="0.25">
      <c r="A29" s="1" t="s">
        <v>3199</v>
      </c>
    </row>
    <row r="30" spans="1:1" x14ac:dyDescent="0.25">
      <c r="A30" s="1" t="s">
        <v>3200</v>
      </c>
    </row>
    <row r="31" spans="1:1" x14ac:dyDescent="0.25">
      <c r="A31" s="1" t="s">
        <v>3201</v>
      </c>
    </row>
    <row r="32" spans="1:1" x14ac:dyDescent="0.25">
      <c r="A32" s="1" t="s">
        <v>3170</v>
      </c>
    </row>
    <row r="33" spans="1:1" x14ac:dyDescent="0.25">
      <c r="A33" s="1" t="s">
        <v>3202</v>
      </c>
    </row>
    <row r="34" spans="1:1" x14ac:dyDescent="0.25">
      <c r="A34" s="1" t="s">
        <v>3203</v>
      </c>
    </row>
    <row r="35" spans="1:1" x14ac:dyDescent="0.25">
      <c r="A35" s="1" t="s">
        <v>3204</v>
      </c>
    </row>
    <row r="36" spans="1:1" x14ac:dyDescent="0.25">
      <c r="A36" s="1" t="s">
        <v>3205</v>
      </c>
    </row>
    <row r="37" spans="1:1" x14ac:dyDescent="0.25">
      <c r="A37" s="1" t="s">
        <v>3206</v>
      </c>
    </row>
    <row r="38" spans="1:1" x14ac:dyDescent="0.25">
      <c r="A38" s="1" t="s">
        <v>3207</v>
      </c>
    </row>
    <row r="39" spans="1:1" x14ac:dyDescent="0.25">
      <c r="A39" s="1" t="s">
        <v>3208</v>
      </c>
    </row>
    <row r="40" spans="1:1" x14ac:dyDescent="0.25">
      <c r="A40" s="1" t="s">
        <v>3209</v>
      </c>
    </row>
    <row r="41" spans="1:1" x14ac:dyDescent="0.25">
      <c r="A41" s="1" t="s">
        <v>3210</v>
      </c>
    </row>
    <row r="42" spans="1:1" x14ac:dyDescent="0.25">
      <c r="A42" s="1" t="s">
        <v>3211</v>
      </c>
    </row>
    <row r="43" spans="1:1" x14ac:dyDescent="0.25">
      <c r="A43" s="1" t="s">
        <v>3212</v>
      </c>
    </row>
    <row r="44" spans="1:1" x14ac:dyDescent="0.25">
      <c r="A44" s="1" t="s">
        <v>3213</v>
      </c>
    </row>
    <row r="45" spans="1:1" x14ac:dyDescent="0.25">
      <c r="A45" s="1" t="s">
        <v>3214</v>
      </c>
    </row>
    <row r="46" spans="1:1" x14ac:dyDescent="0.25">
      <c r="A46" s="1" t="s">
        <v>3215</v>
      </c>
    </row>
    <row r="47" spans="1:1" x14ac:dyDescent="0.25">
      <c r="A47" s="1" t="s">
        <v>3216</v>
      </c>
    </row>
    <row r="48" spans="1:1" x14ac:dyDescent="0.25">
      <c r="A48" s="1" t="s">
        <v>3217</v>
      </c>
    </row>
    <row r="49" spans="1:1" x14ac:dyDescent="0.25">
      <c r="A49" s="1" t="s">
        <v>3218</v>
      </c>
    </row>
    <row r="50" spans="1:1" x14ac:dyDescent="0.25">
      <c r="A50" s="1" t="s">
        <v>3219</v>
      </c>
    </row>
    <row r="51" spans="1:1" x14ac:dyDescent="0.25">
      <c r="A51" s="1" t="s">
        <v>3220</v>
      </c>
    </row>
    <row r="52" spans="1:1" x14ac:dyDescent="0.25">
      <c r="A52" s="1" t="s">
        <v>3221</v>
      </c>
    </row>
    <row r="53" spans="1:1" x14ac:dyDescent="0.25">
      <c r="A53" s="1" t="s">
        <v>3222</v>
      </c>
    </row>
    <row r="54" spans="1:1" x14ac:dyDescent="0.25">
      <c r="A54" s="1" t="s">
        <v>3223</v>
      </c>
    </row>
    <row r="55" spans="1:1" x14ac:dyDescent="0.25">
      <c r="A55" s="1" t="s">
        <v>3171</v>
      </c>
    </row>
    <row r="56" spans="1:1" x14ac:dyDescent="0.25">
      <c r="A56" s="1" t="s">
        <v>3224</v>
      </c>
    </row>
    <row r="57" spans="1:1" x14ac:dyDescent="0.25">
      <c r="A57" s="1" t="s">
        <v>3225</v>
      </c>
    </row>
    <row r="58" spans="1:1" x14ac:dyDescent="0.25">
      <c r="A58" s="1" t="s">
        <v>3226</v>
      </c>
    </row>
    <row r="59" spans="1:1" x14ac:dyDescent="0.25">
      <c r="A59" s="1" t="s">
        <v>3227</v>
      </c>
    </row>
    <row r="60" spans="1:1" x14ac:dyDescent="0.25">
      <c r="A60" s="1" t="s">
        <v>3228</v>
      </c>
    </row>
    <row r="61" spans="1:1" x14ac:dyDescent="0.25">
      <c r="A61" s="1" t="s">
        <v>3229</v>
      </c>
    </row>
    <row r="62" spans="1:1" x14ac:dyDescent="0.25">
      <c r="A62" s="1" t="s">
        <v>3230</v>
      </c>
    </row>
    <row r="63" spans="1:1" x14ac:dyDescent="0.25">
      <c r="A63" s="1" t="s">
        <v>3231</v>
      </c>
    </row>
    <row r="64" spans="1:1" x14ac:dyDescent="0.25">
      <c r="A64" s="1" t="s">
        <v>3172</v>
      </c>
    </row>
    <row r="65" spans="1:1" x14ac:dyDescent="0.25">
      <c r="A65" s="1" t="s">
        <v>3232</v>
      </c>
    </row>
    <row r="66" spans="1:1" x14ac:dyDescent="0.25">
      <c r="A66" s="1" t="s">
        <v>3233</v>
      </c>
    </row>
    <row r="67" spans="1:1" x14ac:dyDescent="0.25">
      <c r="A67" s="1" t="s">
        <v>3234</v>
      </c>
    </row>
    <row r="68" spans="1:1" x14ac:dyDescent="0.25">
      <c r="A68" s="1" t="s">
        <v>3235</v>
      </c>
    </row>
    <row r="69" spans="1:1" x14ac:dyDescent="0.25">
      <c r="A69" s="1" t="s">
        <v>3236</v>
      </c>
    </row>
    <row r="70" spans="1:1" x14ac:dyDescent="0.25">
      <c r="A70" s="1" t="s">
        <v>3237</v>
      </c>
    </row>
    <row r="71" spans="1:1" x14ac:dyDescent="0.25">
      <c r="A71" s="1" t="s">
        <v>3167</v>
      </c>
    </row>
    <row r="72" spans="1:1" x14ac:dyDescent="0.25">
      <c r="A72" s="1" t="s">
        <v>3144</v>
      </c>
    </row>
    <row r="73" spans="1:1" x14ac:dyDescent="0.25">
      <c r="A73" s="1" t="s">
        <v>3238</v>
      </c>
    </row>
    <row r="74" spans="1:1" x14ac:dyDescent="0.25">
      <c r="A74" s="1" t="s">
        <v>3239</v>
      </c>
    </row>
    <row r="75" spans="1:1" x14ac:dyDescent="0.25">
      <c r="A75" s="1" t="s">
        <v>3163</v>
      </c>
    </row>
    <row r="76" spans="1:1" x14ac:dyDescent="0.25">
      <c r="A76" s="1" t="s">
        <v>3240</v>
      </c>
    </row>
    <row r="77" spans="1:1" x14ac:dyDescent="0.25">
      <c r="A77" s="1" t="s">
        <v>3241</v>
      </c>
    </row>
    <row r="78" spans="1:1" x14ac:dyDescent="0.25">
      <c r="A78" s="1" t="s">
        <v>3242</v>
      </c>
    </row>
    <row r="79" spans="1:1" x14ac:dyDescent="0.25">
      <c r="A79" s="1" t="s">
        <v>3243</v>
      </c>
    </row>
    <row r="80" spans="1:1" x14ac:dyDescent="0.25">
      <c r="A80" s="1" t="s">
        <v>3244</v>
      </c>
    </row>
    <row r="81" spans="1:1" x14ac:dyDescent="0.25">
      <c r="A81" s="1" t="s">
        <v>3245</v>
      </c>
    </row>
    <row r="82" spans="1:1" x14ac:dyDescent="0.25">
      <c r="A82" s="1" t="s">
        <v>3246</v>
      </c>
    </row>
    <row r="83" spans="1:1" x14ac:dyDescent="0.25">
      <c r="A83" s="1" t="s">
        <v>3247</v>
      </c>
    </row>
    <row r="84" spans="1:1" x14ac:dyDescent="0.25">
      <c r="A84" s="1" t="s">
        <v>3248</v>
      </c>
    </row>
    <row r="85" spans="1:1" x14ac:dyDescent="0.25">
      <c r="A85" s="1" t="s">
        <v>3249</v>
      </c>
    </row>
    <row r="86" spans="1:1" x14ac:dyDescent="0.25">
      <c r="A86" s="1" t="s">
        <v>3250</v>
      </c>
    </row>
    <row r="87" spans="1:1" x14ac:dyDescent="0.25">
      <c r="A87" s="1" t="s">
        <v>3251</v>
      </c>
    </row>
    <row r="88" spans="1:1" x14ac:dyDescent="0.25">
      <c r="A88" s="1" t="s">
        <v>3252</v>
      </c>
    </row>
    <row r="89" spans="1:1" x14ac:dyDescent="0.25">
      <c r="A89" s="1" t="s">
        <v>3253</v>
      </c>
    </row>
    <row r="90" spans="1:1" x14ac:dyDescent="0.25">
      <c r="A90" s="1" t="s">
        <v>3254</v>
      </c>
    </row>
    <row r="91" spans="1:1" x14ac:dyDescent="0.25">
      <c r="A91" s="1" t="s">
        <v>3255</v>
      </c>
    </row>
    <row r="92" spans="1:1" x14ac:dyDescent="0.25">
      <c r="A92" s="1" t="s">
        <v>3256</v>
      </c>
    </row>
    <row r="93" spans="1:1" x14ac:dyDescent="0.25">
      <c r="A93" s="1" t="s">
        <v>3257</v>
      </c>
    </row>
    <row r="94" spans="1:1" x14ac:dyDescent="0.25">
      <c r="A94" s="1" t="s">
        <v>3258</v>
      </c>
    </row>
    <row r="95" spans="1:1" x14ac:dyDescent="0.25">
      <c r="A95" s="1" t="s">
        <v>3259</v>
      </c>
    </row>
    <row r="96" spans="1:1" x14ac:dyDescent="0.25">
      <c r="A96" s="1" t="s">
        <v>3260</v>
      </c>
    </row>
    <row r="97" spans="1:1" x14ac:dyDescent="0.25">
      <c r="A97" s="1" t="s">
        <v>3162</v>
      </c>
    </row>
    <row r="98" spans="1:1" x14ac:dyDescent="0.25">
      <c r="A98" s="1" t="s">
        <v>3261</v>
      </c>
    </row>
    <row r="99" spans="1:1" x14ac:dyDescent="0.25">
      <c r="A99" s="1" t="s">
        <v>3262</v>
      </c>
    </row>
    <row r="100" spans="1:1" x14ac:dyDescent="0.25">
      <c r="A100" s="1" t="s">
        <v>3263</v>
      </c>
    </row>
    <row r="101" spans="1:1" x14ac:dyDescent="0.25">
      <c r="A101" s="1" t="s">
        <v>3264</v>
      </c>
    </row>
    <row r="102" spans="1:1" x14ac:dyDescent="0.25">
      <c r="A102" s="1" t="s">
        <v>3265</v>
      </c>
    </row>
    <row r="103" spans="1:1" x14ac:dyDescent="0.25">
      <c r="A103" s="1" t="s">
        <v>3266</v>
      </c>
    </row>
    <row r="104" spans="1:1" x14ac:dyDescent="0.25">
      <c r="A104" s="1" t="s">
        <v>3267</v>
      </c>
    </row>
    <row r="105" spans="1:1" x14ac:dyDescent="0.25">
      <c r="A105" s="1" t="s">
        <v>3159</v>
      </c>
    </row>
    <row r="106" spans="1:1" x14ac:dyDescent="0.25">
      <c r="A106" s="1" t="s">
        <v>3268</v>
      </c>
    </row>
    <row r="107" spans="1:1" x14ac:dyDescent="0.25">
      <c r="A107" s="1" t="s">
        <v>3269</v>
      </c>
    </row>
    <row r="108" spans="1:1" x14ac:dyDescent="0.25">
      <c r="A108" s="1" t="s">
        <v>3270</v>
      </c>
    </row>
    <row r="109" spans="1:1" x14ac:dyDescent="0.25">
      <c r="A109" s="1" t="s">
        <v>3160</v>
      </c>
    </row>
    <row r="110" spans="1:1" x14ac:dyDescent="0.25">
      <c r="A110" s="1" t="s">
        <v>3271</v>
      </c>
    </row>
    <row r="111" spans="1:1" x14ac:dyDescent="0.25">
      <c r="A111" s="1" t="s">
        <v>3272</v>
      </c>
    </row>
    <row r="112" spans="1:1" x14ac:dyDescent="0.25">
      <c r="A112" s="1" t="s">
        <v>3273</v>
      </c>
    </row>
    <row r="113" spans="1:1" x14ac:dyDescent="0.25">
      <c r="A113" s="1" t="s">
        <v>3165</v>
      </c>
    </row>
    <row r="114" spans="1:1" x14ac:dyDescent="0.25">
      <c r="A114" s="1" t="s">
        <v>3174</v>
      </c>
    </row>
    <row r="115" spans="1:1" x14ac:dyDescent="0.25">
      <c r="A115" s="1" t="s">
        <v>3274</v>
      </c>
    </row>
    <row r="116" spans="1:1" x14ac:dyDescent="0.25">
      <c r="A116" s="1" t="s">
        <v>3275</v>
      </c>
    </row>
    <row r="117" spans="1:1" x14ac:dyDescent="0.25">
      <c r="A117" s="1" t="s">
        <v>3276</v>
      </c>
    </row>
    <row r="118" spans="1:1" x14ac:dyDescent="0.25">
      <c r="A118" s="1" t="s">
        <v>3277</v>
      </c>
    </row>
    <row r="119" spans="1:1" x14ac:dyDescent="0.25">
      <c r="A119" s="1" t="s">
        <v>3278</v>
      </c>
    </row>
    <row r="120" spans="1:1" x14ac:dyDescent="0.25">
      <c r="A120" s="1" t="s">
        <v>3279</v>
      </c>
    </row>
    <row r="121" spans="1:1" x14ac:dyDescent="0.25">
      <c r="A121" s="1" t="s">
        <v>3280</v>
      </c>
    </row>
    <row r="122" spans="1:1" x14ac:dyDescent="0.25">
      <c r="A122" s="1" t="s">
        <v>3281</v>
      </c>
    </row>
    <row r="123" spans="1:1" x14ac:dyDescent="0.25">
      <c r="A123" s="1" t="s">
        <v>3282</v>
      </c>
    </row>
    <row r="124" spans="1:1" x14ac:dyDescent="0.25">
      <c r="A124" s="1" t="s">
        <v>3283</v>
      </c>
    </row>
    <row r="125" spans="1:1" x14ac:dyDescent="0.25">
      <c r="A125" s="1" t="s">
        <v>3284</v>
      </c>
    </row>
    <row r="126" spans="1:1" x14ac:dyDescent="0.25">
      <c r="A126" s="1" t="s">
        <v>3285</v>
      </c>
    </row>
    <row r="127" spans="1:1" x14ac:dyDescent="0.25">
      <c r="A127" s="1" t="s">
        <v>3286</v>
      </c>
    </row>
    <row r="128" spans="1:1" x14ac:dyDescent="0.25">
      <c r="A128" s="1" t="s">
        <v>3287</v>
      </c>
    </row>
    <row r="129" spans="1:1" x14ac:dyDescent="0.25">
      <c r="A129" s="1" t="s">
        <v>3288</v>
      </c>
    </row>
    <row r="130" spans="1:1" x14ac:dyDescent="0.25">
      <c r="A130" s="1" t="s">
        <v>3289</v>
      </c>
    </row>
    <row r="131" spans="1:1" x14ac:dyDescent="0.25">
      <c r="A131" s="1" t="s">
        <v>3290</v>
      </c>
    </row>
    <row r="132" spans="1:1" x14ac:dyDescent="0.25">
      <c r="A132" s="1" t="s">
        <v>3291</v>
      </c>
    </row>
    <row r="133" spans="1:1" x14ac:dyDescent="0.25">
      <c r="A133" s="1" t="s">
        <v>3166</v>
      </c>
    </row>
    <row r="134" spans="1:1" x14ac:dyDescent="0.25">
      <c r="A134" s="1" t="s">
        <v>3292</v>
      </c>
    </row>
    <row r="135" spans="1:1" x14ac:dyDescent="0.25">
      <c r="A135" s="1" t="s">
        <v>3293</v>
      </c>
    </row>
    <row r="136" spans="1:1" x14ac:dyDescent="0.25">
      <c r="A136" s="1" t="s">
        <v>3294</v>
      </c>
    </row>
    <row r="137" spans="1:1" x14ac:dyDescent="0.25">
      <c r="A137" s="1" t="s">
        <v>3295</v>
      </c>
    </row>
    <row r="138" spans="1:1" x14ac:dyDescent="0.25">
      <c r="A138" s="1" t="s">
        <v>3164</v>
      </c>
    </row>
    <row r="139" spans="1:1" x14ac:dyDescent="0.25">
      <c r="A139" s="1" t="s">
        <v>3296</v>
      </c>
    </row>
    <row r="140" spans="1:1" x14ac:dyDescent="0.25">
      <c r="A140" s="1" t="s">
        <v>3297</v>
      </c>
    </row>
    <row r="141" spans="1:1" x14ac:dyDescent="0.25">
      <c r="A141" s="1" t="s">
        <v>3298</v>
      </c>
    </row>
    <row r="142" spans="1:1" x14ac:dyDescent="0.25">
      <c r="A142" s="1" t="s">
        <v>3299</v>
      </c>
    </row>
    <row r="143" spans="1:1" x14ac:dyDescent="0.25">
      <c r="A143" s="1" t="s">
        <v>3300</v>
      </c>
    </row>
    <row r="144" spans="1:1" x14ac:dyDescent="0.25">
      <c r="A144" s="1" t="s">
        <v>3301</v>
      </c>
    </row>
    <row r="145" spans="1:1" x14ac:dyDescent="0.25">
      <c r="A145" s="1" t="s">
        <v>3302</v>
      </c>
    </row>
    <row r="146" spans="1:1" x14ac:dyDescent="0.25">
      <c r="A146" s="1" t="s">
        <v>3303</v>
      </c>
    </row>
    <row r="147" spans="1:1" x14ac:dyDescent="0.25">
      <c r="A147" s="1" t="s">
        <v>3304</v>
      </c>
    </row>
    <row r="148" spans="1:1" x14ac:dyDescent="0.25">
      <c r="A148" s="1" t="s">
        <v>3305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8"/>
  <sheetViews>
    <sheetView showGridLines="0" rightToLeft="1" tabSelected="1" workbookViewId="0">
      <selection activeCell="E11" sqref="E11"/>
    </sheetView>
  </sheetViews>
  <sheetFormatPr defaultColWidth="9.140625" defaultRowHeight="22.5" customHeight="1" x14ac:dyDescent="0.25"/>
  <cols>
    <col min="1" max="1" width="2.42578125" style="20" customWidth="1"/>
    <col min="2" max="2" width="5.140625" style="18" customWidth="1"/>
    <col min="3" max="3" width="17.5703125" style="18" bestFit="1" customWidth="1"/>
    <col min="4" max="4" width="87.5703125" style="19" customWidth="1"/>
    <col min="5" max="5" width="13.42578125" style="18" bestFit="1" customWidth="1"/>
    <col min="6" max="6" width="15.28515625" style="18" customWidth="1"/>
    <col min="7" max="7" width="15.7109375" style="18" bestFit="1" customWidth="1"/>
    <col min="8" max="16384" width="9.140625" style="20"/>
  </cols>
  <sheetData>
    <row r="1" spans="2:7" ht="7.5" customHeight="1" thickBot="1" x14ac:dyDescent="0.3"/>
    <row r="2" spans="2:7" ht="22.5" customHeight="1" thickBot="1" x14ac:dyDescent="0.3">
      <c r="E2" s="18" t="s">
        <v>3310</v>
      </c>
      <c r="F2" s="65" t="s">
        <v>3313</v>
      </c>
      <c r="G2" s="66"/>
    </row>
    <row r="3" spans="2:7" ht="15.75" customHeight="1" thickBot="1" x14ac:dyDescent="0.3"/>
    <row r="4" spans="2:7" ht="22.5" customHeight="1" thickBot="1" x14ac:dyDescent="0.3">
      <c r="E4" s="18" t="s">
        <v>3311</v>
      </c>
      <c r="F4" s="65" t="s">
        <v>6</v>
      </c>
      <c r="G4" s="66"/>
    </row>
    <row r="5" spans="2:7" ht="6.75" customHeight="1" thickBot="1" x14ac:dyDescent="0.3"/>
    <row r="6" spans="2:7" ht="22.5" customHeight="1" thickBot="1" x14ac:dyDescent="0.3">
      <c r="B6" s="65" t="s">
        <v>3312</v>
      </c>
      <c r="C6" s="66"/>
      <c r="D6" s="21" t="s">
        <v>3283</v>
      </c>
      <c r="F6" s="22"/>
      <c r="G6" s="22"/>
    </row>
    <row r="7" spans="2:7" ht="7.5" customHeight="1" x14ac:dyDescent="0.25"/>
    <row r="8" spans="2:7" ht="22.5" customHeight="1" thickBot="1" x14ac:dyDescent="0.3">
      <c r="C8" s="23" t="s">
        <v>1</v>
      </c>
      <c r="D8" s="24" t="s">
        <v>2</v>
      </c>
      <c r="E8" s="23" t="s">
        <v>3</v>
      </c>
      <c r="F8" s="23" t="s">
        <v>4</v>
      </c>
      <c r="G8" s="23" t="s">
        <v>5</v>
      </c>
    </row>
    <row r="9" spans="2:7" ht="22.5" customHeight="1" thickTop="1" x14ac:dyDescent="0.25">
      <c r="C9" s="25" t="str">
        <f>IFERROR(VLOOKUP(ROW()-ROW($C$8),Table1[[کمکی تاریخ]:[مانده]],3,0),"")</f>
        <v>1397/03/29</v>
      </c>
      <c r="D9" s="26" t="str">
        <f>IFERROR(VLOOKUP(ROW()-ROW($C$8),Table1[[کمکی تاریخ]:[مانده]],4,0),"")</f>
        <v>خريد تعداد 270 سهم ایران ارقام به نرخ 3,795 به شماره اعلاميه 0000000107_3G</v>
      </c>
      <c r="E9" s="27">
        <f>IFERROR(VLOOKUP(ROW()-ROW($C$8),Table1[[کمکی تاریخ]:[مانده]],5,0),"")</f>
        <v>1029401</v>
      </c>
      <c r="F9" s="27">
        <f>IFERROR(VLOOKUP(ROW()-ROW($C$8),Table1[[کمکی تاریخ]:[مانده]],6,0),"")</f>
        <v>0</v>
      </c>
      <c r="G9" s="27">
        <f>IFERROR(VLOOKUP(ROW()-ROW($C$8),Table1[[کمکی تاریخ]:[مانده]],7,0),"")</f>
        <v>-265014</v>
      </c>
    </row>
    <row r="10" spans="2:7" ht="22.5" customHeight="1" x14ac:dyDescent="0.25">
      <c r="C10" s="25" t="str">
        <f>IFERROR(VLOOKUP(ROW()-ROW($C$8),Table1[[کمکی تاریخ]:[مانده]],3,0),"")</f>
        <v>1397/04/04</v>
      </c>
      <c r="D10" s="26" t="str">
        <f>IFERROR(VLOOKUP(ROW()-ROW($C$8),Table1[[کمکی تاریخ]:[مانده]],4,0),"")</f>
        <v>خريد تعداد 2,906 سهم ایران ارقام به نرخ 3,561 به شماره اعلاميه 0000000003_3G</v>
      </c>
      <c r="E10" s="27">
        <f>IFERROR(VLOOKUP(ROW()-ROW($C$8),Table1[[کمکی تاریخ]:[مانده]],5,0),"")</f>
        <v>10396276</v>
      </c>
      <c r="F10" s="27">
        <f>IFERROR(VLOOKUP(ROW()-ROW($C$8),Table1[[کمکی تاریخ]:[مانده]],6,0),"")</f>
        <v>0</v>
      </c>
      <c r="G10" s="27">
        <f>IFERROR(VLOOKUP(ROW()-ROW($C$8),Table1[[کمکی تاریخ]:[مانده]],7,0),"")</f>
        <v>-9996979</v>
      </c>
    </row>
    <row r="11" spans="2:7" ht="22.5" customHeight="1" x14ac:dyDescent="0.25">
      <c r="C11" s="25" t="str">
        <f>IFERROR(VLOOKUP(ROW()-ROW($C$8),Table1[[کمکی تاریخ]:[مانده]],3,0),"")</f>
        <v>1397/04/12</v>
      </c>
      <c r="D11" s="26" t="str">
        <f>IFERROR(VLOOKUP(ROW()-ROW($C$8),Table1[[کمکی تاریخ]:[مانده]],4,0),"")</f>
        <v>خريد تعداد 4,357 سهم ایران ارقام به نرخ 3,644 به شماره اعلاميه 0000000150_3G</v>
      </c>
      <c r="E11" s="27">
        <f>IFERROR(VLOOKUP(ROW()-ROW($C$8),Table1[[کمکی تاریخ]:[مانده]],5,0),"")</f>
        <v>15950574</v>
      </c>
      <c r="F11" s="27">
        <f>IFERROR(VLOOKUP(ROW()-ROW($C$8),Table1[[کمکی تاریخ]:[مانده]],6,0),"")</f>
        <v>0</v>
      </c>
      <c r="G11" s="27">
        <f>IFERROR(VLOOKUP(ROW()-ROW($C$8),Table1[[کمکی تاریخ]:[مانده]],7,0),"")</f>
        <v>-499994496</v>
      </c>
    </row>
    <row r="12" spans="2:7" ht="22.5" customHeight="1" x14ac:dyDescent="0.25">
      <c r="C12" s="25" t="str">
        <f>IFERROR(VLOOKUP(ROW()-ROW($C$8),Table1[[کمکی تاریخ]:[مانده]],3,0),"")</f>
        <v>1397/04/12</v>
      </c>
      <c r="D12" s="26" t="str">
        <f>IFERROR(VLOOKUP(ROW()-ROW($C$8),Table1[[کمکی تاریخ]:[مانده]],4,0),"")</f>
        <v>خريد تعداد 49,906 سهم ایران ارقام به نرخ 3,632 به شماره اعلاميه 0000000198_3G</v>
      </c>
      <c r="E12" s="27">
        <f>IFERROR(VLOOKUP(ROW()-ROW($C$8),Table1[[کمکی تاریخ]:[مانده]],5,0),"")</f>
        <v>182099626</v>
      </c>
      <c r="F12" s="27">
        <f>IFERROR(VLOOKUP(ROW()-ROW($C$8),Table1[[کمکی تاریخ]:[مانده]],6,0),"")</f>
        <v>0</v>
      </c>
      <c r="G12" s="27">
        <f>IFERROR(VLOOKUP(ROW()-ROW($C$8),Table1[[کمکی تاریخ]:[مانده]],7,0),"")</f>
        <v>-484043922</v>
      </c>
    </row>
    <row r="13" spans="2:7" ht="22.5" customHeight="1" x14ac:dyDescent="0.25">
      <c r="C13" s="25" t="str">
        <f>IFERROR(VLOOKUP(ROW()-ROW($C$8),Table1[[کمکی تاریخ]:[مانده]],3,0),"")</f>
        <v>1397/04/12</v>
      </c>
      <c r="D13" s="26" t="str">
        <f>IFERROR(VLOOKUP(ROW()-ROW($C$8),Table1[[کمکی تاریخ]:[مانده]],4,0),"")</f>
        <v>خريد تعداد 50,000 سهم ایران ارقام به نرخ 3,664 به شماره اعلاميه 0000000144_3G</v>
      </c>
      <c r="E13" s="27">
        <f>IFERROR(VLOOKUP(ROW()-ROW($C$8),Table1[[کمکی تاریخ]:[مانده]],5,0),"")</f>
        <v>184050042</v>
      </c>
      <c r="F13" s="27">
        <f>IFERROR(VLOOKUP(ROW()-ROW($C$8),Table1[[کمکی تاریخ]:[مانده]],6,0),"")</f>
        <v>0</v>
      </c>
      <c r="G13" s="27">
        <f>IFERROR(VLOOKUP(ROW()-ROW($C$8),Table1[[کمکی تاریخ]:[مانده]],7,0),"")</f>
        <v>-301944296</v>
      </c>
    </row>
    <row r="14" spans="2:7" ht="22.5" customHeight="1" x14ac:dyDescent="0.25">
      <c r="C14" s="25" t="str">
        <f>IFERROR(VLOOKUP(ROW()-ROW($C$8),Table1[[کمکی تاریخ]:[مانده]],3,0),"")</f>
        <v>1397/04/12</v>
      </c>
      <c r="D14" s="26" t="str">
        <f>IFERROR(VLOOKUP(ROW()-ROW($C$8),Table1[[کمکی تاریخ]:[مانده]],4,0),"")</f>
        <v>خريد تعداد 32,293 سهم ایران ارقام به نرخ 3,634 به شماره اعلاميه 0000000220_3G</v>
      </c>
      <c r="E14" s="27">
        <f>IFERROR(VLOOKUP(ROW()-ROW($C$8),Table1[[کمکی تاریخ]:[مانده]],5,0),"")</f>
        <v>117897275</v>
      </c>
      <c r="F14" s="27">
        <f>IFERROR(VLOOKUP(ROW()-ROW($C$8),Table1[[کمکی تاریخ]:[مانده]],6,0),"")</f>
        <v>0</v>
      </c>
      <c r="G14" s="27">
        <f>IFERROR(VLOOKUP(ROW()-ROW($C$8),Table1[[کمکی تاریخ]:[مانده]],7,0),"")</f>
        <v>-117894254</v>
      </c>
    </row>
    <row r="15" spans="2:7" ht="22.5" customHeight="1" x14ac:dyDescent="0.25">
      <c r="C15" s="25" t="str">
        <f>IFERROR(VLOOKUP(ROW()-ROW($C$8),Table1[[کمکی تاریخ]:[مانده]],3,0),"")</f>
        <v>1397/04/16</v>
      </c>
      <c r="D15" s="26" t="str">
        <f>IFERROR(VLOOKUP(ROW()-ROW($C$8),Table1[[کمکی تاریخ]:[مانده]],4,0),"")</f>
        <v>خريد تعداد 578 سهم ایران ارقام به نرخ 3,648 به شماره اعلاميه 0000000018_3G</v>
      </c>
      <c r="E15" s="27">
        <f>IFERROR(VLOOKUP(ROW()-ROW($C$8),Table1[[کمکی تاریخ]:[مانده]],5,0),"")</f>
        <v>2118324</v>
      </c>
      <c r="F15" s="27">
        <f>IFERROR(VLOOKUP(ROW()-ROW($C$8),Table1[[کمکی تاریخ]:[مانده]],6,0),"")</f>
        <v>0</v>
      </c>
      <c r="G15" s="27">
        <f>IFERROR(VLOOKUP(ROW()-ROW($C$8),Table1[[کمکی تاریخ]:[مانده]],7,0),"")</f>
        <v>18305</v>
      </c>
    </row>
    <row r="16" spans="2:7" ht="22.5" customHeight="1" x14ac:dyDescent="0.25">
      <c r="C16" s="25" t="str">
        <f>IFERROR(VLOOKUP(ROW()-ROW($C$8),Table1[[کمکی تاریخ]:[مانده]],3,0),"")</f>
        <v>1397/04/16</v>
      </c>
      <c r="D16" s="26" t="str">
        <f>IFERROR(VLOOKUP(ROW()-ROW($C$8),Table1[[کمکی تاریخ]:[مانده]],4,0),"")</f>
        <v>خريد تعداد 8,000 سهم ایران ارقام به نرخ 3,625 به شماره اعلاميه 0000000008_3G</v>
      </c>
      <c r="E16" s="27">
        <f>IFERROR(VLOOKUP(ROW()-ROW($C$8),Table1[[کمکی تاریخ]:[مانده]],5,0),"")</f>
        <v>29134560</v>
      </c>
      <c r="F16" s="27">
        <f>IFERROR(VLOOKUP(ROW()-ROW($C$8),Table1[[کمکی تاریخ]:[مانده]],6,0),"")</f>
        <v>0</v>
      </c>
      <c r="G16" s="27">
        <f>IFERROR(VLOOKUP(ROW()-ROW($C$8),Table1[[کمکی تاریخ]:[مانده]],7,0),"")</f>
        <v>2136629</v>
      </c>
    </row>
    <row r="17" spans="3:7" ht="22.5" customHeight="1" x14ac:dyDescent="0.25">
      <c r="C17" s="25" t="str">
        <f>IFERROR(VLOOKUP(ROW()-ROW($C$8),Table1[[کمکی تاریخ]:[مانده]],3,0),"")</f>
        <v>1397/04/16</v>
      </c>
      <c r="D17" s="26" t="str">
        <f>IFERROR(VLOOKUP(ROW()-ROW($C$8),Table1[[کمکی تاریخ]:[مانده]],4,0),"")</f>
        <v>خريد تعداد 1,000 سهم ایران ارقام به نرخ 3,645 به شماره اعلاميه 0000000012_3G</v>
      </c>
      <c r="E17" s="27">
        <f>IFERROR(VLOOKUP(ROW()-ROW($C$8),Table1[[کمکی تاریخ]:[مانده]],5,0),"")</f>
        <v>3661910</v>
      </c>
      <c r="F17" s="27">
        <f>IFERROR(VLOOKUP(ROW()-ROW($C$8),Table1[[کمکی تاریخ]:[مانده]],6,0),"")</f>
        <v>0</v>
      </c>
      <c r="G17" s="27">
        <f>IFERROR(VLOOKUP(ROW()-ROW($C$8),Table1[[کمکی تاریخ]:[مانده]],7,0),"")</f>
        <v>31271189</v>
      </c>
    </row>
    <row r="18" spans="3:7" ht="22.5" customHeight="1" x14ac:dyDescent="0.25">
      <c r="C18" s="25" t="str">
        <f>IFERROR(VLOOKUP(ROW()-ROW($C$8),Table1[[کمکی تاریخ]:[مانده]],3,0),"")</f>
        <v>1397/04/16</v>
      </c>
      <c r="D18" s="26" t="str">
        <f>IFERROR(VLOOKUP(ROW()-ROW($C$8),Table1[[کمکی تاریخ]:[مانده]],4,0),"")</f>
        <v>خريد تعداد 2,000 سهم ایران ارقام به نرخ 3,628 به شماره اعلاميه 0000000010_3G</v>
      </c>
      <c r="E18" s="27">
        <f>IFERROR(VLOOKUP(ROW()-ROW($C$8),Table1[[کمکی تاریخ]:[مانده]],5,0),"")</f>
        <v>7289664</v>
      </c>
      <c r="F18" s="27">
        <f>IFERROR(VLOOKUP(ROW()-ROW($C$8),Table1[[کمکی تاریخ]:[مانده]],6,0),"")</f>
        <v>0</v>
      </c>
      <c r="G18" s="27">
        <f>IFERROR(VLOOKUP(ROW()-ROW($C$8),Table1[[کمکی تاریخ]:[مانده]],7,0),"")</f>
        <v>34933099</v>
      </c>
    </row>
    <row r="19" spans="3:7" ht="22.5" customHeight="1" x14ac:dyDescent="0.25">
      <c r="C19" s="25" t="str">
        <f>IFERROR(VLOOKUP(ROW()-ROW($C$8),Table1[[کمکی تاریخ]:[مانده]],3,0),"")</f>
        <v>1397/04/16</v>
      </c>
      <c r="D19" s="26" t="str">
        <f>IFERROR(VLOOKUP(ROW()-ROW($C$8),Table1[[کمکی تاریخ]:[مانده]],4,0),"")</f>
        <v>خريد تعداد 15,000 سهم ایران ارقام به نرخ 3,647 به شماره اعلاميه 0000000013_3G</v>
      </c>
      <c r="E19" s="27">
        <f>IFERROR(VLOOKUP(ROW()-ROW($C$8),Table1[[کمکی تاریخ]:[مانده]],5,0),"")</f>
        <v>54958829</v>
      </c>
      <c r="F19" s="27">
        <f>IFERROR(VLOOKUP(ROW()-ROW($C$8),Table1[[کمکی تاریخ]:[مانده]],6,0),"")</f>
        <v>0</v>
      </c>
      <c r="G19" s="27">
        <f>IFERROR(VLOOKUP(ROW()-ROW($C$8),Table1[[کمکی تاریخ]:[مانده]],7,0),"")</f>
        <v>42222763</v>
      </c>
    </row>
    <row r="20" spans="3:7" ht="22.5" customHeight="1" x14ac:dyDescent="0.25">
      <c r="C20" s="25" t="str">
        <f>IFERROR(VLOOKUP(ROW()-ROW($C$8),Table1[[کمکی تاریخ]:[مانده]],3,0),"")</f>
        <v>1397/04/16</v>
      </c>
      <c r="D20" s="26" t="str">
        <f>IFERROR(VLOOKUP(ROW()-ROW($C$8),Table1[[کمکی تاریخ]:[مانده]],4,0),"")</f>
        <v>خريد تعداد 20,000 سهم ایران ارقام به نرخ 3,649 به شماره اعلاميه 0000000017_3G</v>
      </c>
      <c r="E20" s="27">
        <f>IFERROR(VLOOKUP(ROW()-ROW($C$8),Table1[[کمکی تاریخ]:[مانده]],5,0),"")</f>
        <v>73318617</v>
      </c>
      <c r="F20" s="27">
        <f>IFERROR(VLOOKUP(ROW()-ROW($C$8),Table1[[کمکی تاریخ]:[مانده]],6,0),"")</f>
        <v>0</v>
      </c>
      <c r="G20" s="27">
        <f>IFERROR(VLOOKUP(ROW()-ROW($C$8),Table1[[کمکی تاریخ]:[مانده]],7,0),"")</f>
        <v>97181592</v>
      </c>
    </row>
    <row r="21" spans="3:7" ht="22.5" customHeight="1" x14ac:dyDescent="0.25">
      <c r="C21" s="25" t="str">
        <f>IFERROR(VLOOKUP(ROW()-ROW($C$8),Table1[[کمکی تاریخ]:[مانده]],3,0),"")</f>
        <v>1397/04/16</v>
      </c>
      <c r="D21" s="26" t="str">
        <f>IFERROR(VLOOKUP(ROW()-ROW($C$8),Table1[[کمکی تاریخ]:[مانده]],4,0),"")</f>
        <v>خريد تعداد 2,600 سهم ایران ارقام به نرخ 3,639 به شماره اعلاميه 0000000011_3G</v>
      </c>
      <c r="E21" s="27">
        <f>IFERROR(VLOOKUP(ROW()-ROW($C$8),Table1[[کمکی تاریخ]:[مانده]],5,0),"")</f>
        <v>9505295</v>
      </c>
      <c r="F21" s="27">
        <f>IFERROR(VLOOKUP(ROW()-ROW($C$8),Table1[[کمکی تاریخ]:[مانده]],6,0),"")</f>
        <v>0</v>
      </c>
      <c r="G21" s="27">
        <f>IFERROR(VLOOKUP(ROW()-ROW($C$8),Table1[[کمکی تاریخ]:[مانده]],7,0),"")</f>
        <v>170500209</v>
      </c>
    </row>
    <row r="22" spans="3:7" ht="22.5" customHeight="1" x14ac:dyDescent="0.25">
      <c r="C22" s="25" t="str">
        <f>IFERROR(VLOOKUP(ROW()-ROW($C$8),Table1[[کمکی تاریخ]:[مانده]],3,0),"")</f>
        <v>1397/04/24</v>
      </c>
      <c r="D22" s="26" t="str">
        <f>IFERROR(VLOOKUP(ROW()-ROW($C$8),Table1[[کمکی تاریخ]:[مانده]],4,0),"")</f>
        <v>خرید تعداد 50,000 سهم ایران ارقام به نرخ 3,498 به شماره اعلامیه 0000000017_3G</v>
      </c>
      <c r="E22" s="27">
        <f>IFERROR(VLOOKUP(ROW()-ROW($C$8),Table1[[کمکی تاریخ]:[مانده]],5,0),"")</f>
        <v>175711520</v>
      </c>
      <c r="F22" s="27">
        <f>IFERROR(VLOOKUP(ROW()-ROW($C$8),Table1[[کمکی تاریخ]:[مانده]],6,0),"")</f>
        <v>0</v>
      </c>
      <c r="G22" s="27">
        <f>IFERROR(VLOOKUP(ROW()-ROW($C$8),Table1[[کمکی تاریخ]:[مانده]],7,0),"")</f>
        <v>-238871495</v>
      </c>
    </row>
    <row r="23" spans="3:7" ht="22.5" customHeight="1" x14ac:dyDescent="0.25">
      <c r="C23" s="25" t="str">
        <f>IFERROR(VLOOKUP(ROW()-ROW($C$8),Table1[[کمکی تاریخ]:[مانده]],3,0),"")</f>
        <v>1397/04/26</v>
      </c>
      <c r="D23" s="26" t="str">
        <f>IFERROR(VLOOKUP(ROW()-ROW($C$8),Table1[[کمکی تاریخ]:[مانده]],4,0),"")</f>
        <v>خريد تعداد 2,473 سهم ایران ارقام به نرخ 3,418 به شماره اعلاميه 0000000065_3G</v>
      </c>
      <c r="E23" s="27">
        <f>IFERROR(VLOOKUP(ROW()-ROW($C$8),Table1[[کمکی تاریخ]:[مانده]],5,0),"")</f>
        <v>8491928</v>
      </c>
      <c r="F23" s="27">
        <f>IFERROR(VLOOKUP(ROW()-ROW($C$8),Table1[[کمکی تاریخ]:[مانده]],6,0),"")</f>
        <v>0</v>
      </c>
      <c r="G23" s="27">
        <f>IFERROR(VLOOKUP(ROW()-ROW($C$8),Table1[[کمکی تاریخ]:[مانده]],7,0),"")</f>
        <v>-8482821</v>
      </c>
    </row>
    <row r="24" spans="3:7" ht="22.5" customHeight="1" x14ac:dyDescent="0.25">
      <c r="C24" s="25" t="str">
        <f>IFERROR(VLOOKUP(ROW()-ROW($C$8),Table1[[کمکی تاریخ]:[مانده]],3,0),"")</f>
        <v>1397/05/10</v>
      </c>
      <c r="D24" s="26" t="str">
        <f>IFERROR(VLOOKUP(ROW()-ROW($C$8),Table1[[کمکی تاریخ]:[مانده]],4,0),"")</f>
        <v>خريد تعداد 45 سهم ایران ارقام به نرخ 3,268 به شماره اعلاميه 0000000283_3G</v>
      </c>
      <c r="E24" s="27">
        <f>IFERROR(VLOOKUP(ROW()-ROW($C$8),Table1[[کمکی تاریخ]:[مانده]],5,0),"")</f>
        <v>147739</v>
      </c>
      <c r="F24" s="27">
        <f>IFERROR(VLOOKUP(ROW()-ROW($C$8),Table1[[کمکی تاریخ]:[مانده]],6,0),"")</f>
        <v>0</v>
      </c>
      <c r="G24" s="27">
        <f>IFERROR(VLOOKUP(ROW()-ROW($C$8),Table1[[کمکی تاریخ]:[مانده]],7,0),"")</f>
        <v>-9958784</v>
      </c>
    </row>
    <row r="25" spans="3:7" ht="22.5" customHeight="1" x14ac:dyDescent="0.25">
      <c r="C25" s="25" t="str">
        <f>IFERROR(VLOOKUP(ROW()-ROW($C$8),Table1[[کمکی تاریخ]:[مانده]],3,0),"")</f>
        <v>1397/05/10</v>
      </c>
      <c r="D25" s="26" t="str">
        <f>IFERROR(VLOOKUP(ROW()-ROW($C$8),Table1[[کمکی تاریخ]:[مانده]],4,0),"")</f>
        <v>خريد تعداد 1,000 سهم ایران ارقام به نرخ 3,264 به شماره اعلاميه 0000000281_3G</v>
      </c>
      <c r="E25" s="27">
        <f>IFERROR(VLOOKUP(ROW()-ROW($C$8),Table1[[کمکی تاریخ]:[مانده]],5,0),"")</f>
        <v>3279143</v>
      </c>
      <c r="F25" s="27">
        <f>IFERROR(VLOOKUP(ROW()-ROW($C$8),Table1[[کمکی تاریخ]:[مانده]],6,0),"")</f>
        <v>0</v>
      </c>
      <c r="G25" s="27">
        <f>IFERROR(VLOOKUP(ROW()-ROW($C$8),Table1[[کمکی تاریخ]:[مانده]],7,0),"")</f>
        <v>-9811045</v>
      </c>
    </row>
    <row r="26" spans="3:7" ht="22.5" customHeight="1" x14ac:dyDescent="0.25">
      <c r="C26" s="25" t="str">
        <f>IFERROR(VLOOKUP(ROW()-ROW($C$8),Table1[[کمکی تاریخ]:[مانده]],3,0),"")</f>
        <v>1397/05/10</v>
      </c>
      <c r="D26" s="26" t="str">
        <f>IFERROR(VLOOKUP(ROW()-ROW($C$8),Table1[[کمکی تاریخ]:[مانده]],4,0),"")</f>
        <v>خريد تعداد 2,000 سهم ایران ارقام به نرخ 3,265 به شماره اعلاميه 0000000282_3G</v>
      </c>
      <c r="E26" s="27">
        <f>IFERROR(VLOOKUP(ROW()-ROW($C$8),Table1[[کمکی تاریخ]:[مانده]],5,0),"")</f>
        <v>6560298</v>
      </c>
      <c r="F26" s="27">
        <f>IFERROR(VLOOKUP(ROW()-ROW($C$8),Table1[[کمکی تاریخ]:[مانده]],6,0),"")</f>
        <v>0</v>
      </c>
      <c r="G26" s="27">
        <f>IFERROR(VLOOKUP(ROW()-ROW($C$8),Table1[[کمکی تاریخ]:[مانده]],7,0),"")</f>
        <v>-6531902</v>
      </c>
    </row>
    <row r="27" spans="3:7" ht="22.5" customHeight="1" x14ac:dyDescent="0.25">
      <c r="C27" s="25" t="str">
        <f>IFERROR(VLOOKUP(ROW()-ROW($C$8),Table1[[کمکی تاریخ]:[مانده]],3,0),"")</f>
        <v>1397/05/14</v>
      </c>
      <c r="D27" s="26" t="str">
        <f>IFERROR(VLOOKUP(ROW()-ROW($C$8),Table1[[کمکی تاریخ]:[مانده]],4,0),"")</f>
        <v>خريد تعداد 10,013 سهم ایران ارقام به نرخ 2,982 به شماره اعلاميه 0000000546_3G</v>
      </c>
      <c r="E27" s="27">
        <f>IFERROR(VLOOKUP(ROW()-ROW($C$8),Table1[[کمکی تاریخ]:[مانده]],5,0),"")</f>
        <v>29997307</v>
      </c>
      <c r="F27" s="27">
        <f>IFERROR(VLOOKUP(ROW()-ROW($C$8),Table1[[کمکی تاریخ]:[مانده]],6,0),"")</f>
        <v>0</v>
      </c>
      <c r="G27" s="27">
        <f>IFERROR(VLOOKUP(ROW()-ROW($C$8),Table1[[کمکی تاریخ]:[مانده]],7,0),"")</f>
        <v>-29956091</v>
      </c>
    </row>
    <row r="28" spans="3:7" ht="22.5" customHeight="1" x14ac:dyDescent="0.25">
      <c r="C28" s="25" t="str">
        <f>IFERROR(VLOOKUP(ROW()-ROW($C$8),Table1[[کمکی تاریخ]:[مانده]],3,0),"")</f>
        <v>1397/06/19</v>
      </c>
      <c r="D28" s="26" t="str">
        <f>IFERROR(VLOOKUP(ROW()-ROW($C$8),Table1[[کمکی تاریخ]:[مانده]],4,0),"")</f>
        <v>فروش تعداد 600 سهم ایران ارقام به نرخ 3,398 به شماره اعلاميه 0000001390_3G</v>
      </c>
      <c r="E28" s="27">
        <f>IFERROR(VLOOKUP(ROW()-ROW($C$8),Table1[[کمکی تاریخ]:[مانده]],5,0),"")</f>
        <v>0</v>
      </c>
      <c r="F28" s="27">
        <f>IFERROR(VLOOKUP(ROW()-ROW($C$8),Table1[[کمکی تاریخ]:[مانده]],6,0),"")</f>
        <v>2027081</v>
      </c>
      <c r="G28" s="27">
        <f>IFERROR(VLOOKUP(ROW()-ROW($C$8),Table1[[کمکی تاریخ]:[مانده]],7,0),"")</f>
        <v>238954919</v>
      </c>
    </row>
    <row r="29" spans="3:7" ht="22.5" customHeight="1" x14ac:dyDescent="0.25">
      <c r="C29" s="25" t="str">
        <f>IFERROR(VLOOKUP(ROW()-ROW($C$8),Table1[[کمکی تاریخ]:[مانده]],3,0),"")</f>
        <v>1397/06/19</v>
      </c>
      <c r="D29" s="26" t="str">
        <f>IFERROR(VLOOKUP(ROW()-ROW($C$8),Table1[[کمکی تاریخ]:[مانده]],4,0),"")</f>
        <v>فروش تعداد 2,000 سهم ایران ارقام به نرخ 3,397 به شماره اعلاميه 0000001391_3G</v>
      </c>
      <c r="E29" s="27">
        <f>IFERROR(VLOOKUP(ROW()-ROW($C$8),Table1[[کمکی تاریخ]:[مانده]],5,0),"")</f>
        <v>0</v>
      </c>
      <c r="F29" s="27">
        <f>IFERROR(VLOOKUP(ROW()-ROW($C$8),Table1[[کمکی تاریخ]:[مانده]],6,0),"")</f>
        <v>6754936</v>
      </c>
      <c r="G29" s="27">
        <f>IFERROR(VLOOKUP(ROW()-ROW($C$8),Table1[[کمکی تاریخ]:[مانده]],7,0),"")</f>
        <v>236927838</v>
      </c>
    </row>
    <row r="30" spans="3:7" ht="22.5" customHeight="1" x14ac:dyDescent="0.25">
      <c r="C30" s="25" t="str">
        <f>IFERROR(VLOOKUP(ROW()-ROW($C$8),Table1[[کمکی تاریخ]:[مانده]],3,0),"")</f>
        <v>1397/06/19</v>
      </c>
      <c r="D30" s="26" t="str">
        <f>IFERROR(VLOOKUP(ROW()-ROW($C$8),Table1[[کمکی تاریخ]:[مانده]],4,0),"")</f>
        <v>فروش تعداد 27,841 سهم ایران ارقام به نرخ 3,365 به شماره اعلاميه 0000001503_3G</v>
      </c>
      <c r="E30" s="27">
        <f>IFERROR(VLOOKUP(ROW()-ROW($C$8),Table1[[کمکی تاریخ]:[مانده]],5,0),"")</f>
        <v>0</v>
      </c>
      <c r="F30" s="27">
        <f>IFERROR(VLOOKUP(ROW()-ROW($C$8),Table1[[کمکی تاریخ]:[مانده]],6,0),"")</f>
        <v>93146283</v>
      </c>
      <c r="G30" s="27">
        <f>IFERROR(VLOOKUP(ROW()-ROW($C$8),Table1[[کمکی تاریخ]:[مانده]],7,0),"")</f>
        <v>230172902</v>
      </c>
    </row>
    <row r="31" spans="3:7" ht="22.5" customHeight="1" x14ac:dyDescent="0.25">
      <c r="C31" s="25" t="str">
        <f>IFERROR(VLOOKUP(ROW()-ROW($C$8),Table1[[کمکی تاریخ]:[مانده]],3,0),"")</f>
        <v>1397/06/19</v>
      </c>
      <c r="D31" s="26" t="str">
        <f>IFERROR(VLOOKUP(ROW()-ROW($C$8),Table1[[کمکی تاریخ]:[مانده]],4,0),"")</f>
        <v>فروش تعداد 23,951 سهم ایران ارقام به نرخ 3,369 به شماره اعلاميه 0000001595_3G</v>
      </c>
      <c r="E31" s="27">
        <f>IFERROR(VLOOKUP(ROW()-ROW($C$8),Table1[[کمکی تاریخ]:[مانده]],5,0),"")</f>
        <v>0</v>
      </c>
      <c r="F31" s="27">
        <f>IFERROR(VLOOKUP(ROW()-ROW($C$8),Table1[[کمکی تاریخ]:[مانده]],6,0),"")</f>
        <v>80226950</v>
      </c>
      <c r="G31" s="27">
        <f>IFERROR(VLOOKUP(ROW()-ROW($C$8),Table1[[کمکی تاریخ]:[مانده]],7,0),"")</f>
        <v>137026619</v>
      </c>
    </row>
    <row r="32" spans="3:7" ht="22.5" customHeight="1" x14ac:dyDescent="0.25">
      <c r="C32" s="25" t="str">
        <f>IFERROR(VLOOKUP(ROW()-ROW($C$8),Table1[[کمکی تاریخ]:[مانده]],3,0),"")</f>
        <v>1397/06/20</v>
      </c>
      <c r="D32" s="26" t="str">
        <f>IFERROR(VLOOKUP(ROW()-ROW($C$8),Table1[[کمکی تاریخ]:[مانده]],4,0),"")</f>
        <v>فروش تعداد 50,000 سهم ایران ارقام به نرخ 3,572 به شماره اعلاميه 0000000658_3G</v>
      </c>
      <c r="E32" s="27">
        <f>IFERROR(VLOOKUP(ROW()-ROW($C$8),Table1[[کمکی تاریخ]:[مانده]],5,0),"")</f>
        <v>0</v>
      </c>
      <c r="F32" s="27">
        <f>IFERROR(VLOOKUP(ROW()-ROW($C$8),Table1[[کمکی تاریخ]:[مانده]],6,0),"")</f>
        <v>177573061</v>
      </c>
      <c r="G32" s="27">
        <f>IFERROR(VLOOKUP(ROW()-ROW($C$8),Table1[[کمکی تاریخ]:[مانده]],7,0),"")</f>
        <v>177618156</v>
      </c>
    </row>
    <row r="33" spans="3:7" ht="22.5" customHeight="1" x14ac:dyDescent="0.25">
      <c r="C33" s="25" t="str">
        <f>IFERROR(VLOOKUP(ROW()-ROW($C$8),Table1[[کمکی تاریخ]:[مانده]],3,0),"")</f>
        <v>1397/06/21</v>
      </c>
      <c r="D33" s="26" t="str">
        <f>IFERROR(VLOOKUP(ROW()-ROW($C$8),Table1[[کمکی تاریخ]:[مانده]],4,0),"")</f>
        <v>فروش تعداد 3,000 سهم ایران ارقام به نرخ 3,651 به شماره اعلاميه 0000000126_3G</v>
      </c>
      <c r="E33" s="27">
        <f>IFERROR(VLOOKUP(ROW()-ROW($C$8),Table1[[کمکی تاریخ]:[مانده]],5,0),"")</f>
        <v>0</v>
      </c>
      <c r="F33" s="27">
        <f>IFERROR(VLOOKUP(ROW()-ROW($C$8),Table1[[کمکی تاریخ]:[مانده]],6,0),"")</f>
        <v>10890028</v>
      </c>
      <c r="G33" s="27">
        <f>IFERROR(VLOOKUP(ROW()-ROW($C$8),Table1[[کمکی تاریخ]:[مانده]],7,0),"")</f>
        <v>178452376</v>
      </c>
    </row>
    <row r="34" spans="3:7" ht="22.5" customHeight="1" x14ac:dyDescent="0.25">
      <c r="C34" s="25" t="str">
        <f>IFERROR(VLOOKUP(ROW()-ROW($C$8),Table1[[کمکی تاریخ]:[مانده]],3,0),"")</f>
        <v>1397/06/21</v>
      </c>
      <c r="D34" s="26" t="str">
        <f>IFERROR(VLOOKUP(ROW()-ROW($C$8),Table1[[کمکی تاریخ]:[مانده]],4,0),"")</f>
        <v>فروش تعداد 5,100 سهم ایران ارقام به نرخ 3,663 به شماره اعلاميه 0000000119_3G</v>
      </c>
      <c r="E34" s="27">
        <f>IFERROR(VLOOKUP(ROW()-ROW($C$8),Table1[[کمکی تاریخ]:[مانده]],5,0),"")</f>
        <v>0</v>
      </c>
      <c r="F34" s="27">
        <f>IFERROR(VLOOKUP(ROW()-ROW($C$8),Table1[[کمکی تاریخ]:[مانده]],6,0),"")</f>
        <v>18573885</v>
      </c>
      <c r="G34" s="27">
        <f>IFERROR(VLOOKUP(ROW()-ROW($C$8),Table1[[کمکی تاریخ]:[مانده]],7,0),"")</f>
        <v>167562348</v>
      </c>
    </row>
    <row r="35" spans="3:7" ht="22.5" customHeight="1" x14ac:dyDescent="0.25">
      <c r="C35" s="25" t="str">
        <f>IFERROR(VLOOKUP(ROW()-ROW($C$8),Table1[[کمکی تاریخ]:[مانده]],3,0),"")</f>
        <v>1397/06/21</v>
      </c>
      <c r="D35" s="26" t="str">
        <f>IFERROR(VLOOKUP(ROW()-ROW($C$8),Table1[[کمکی تاریخ]:[مانده]],4,0),"")</f>
        <v>فروش تعداد 17,639 سهم ایران ارقام به نرخ 3,620 به شماره اعلاميه 0000000103_3G</v>
      </c>
      <c r="E35" s="27">
        <f>IFERROR(VLOOKUP(ROW()-ROW($C$8),Table1[[کمکی تاریخ]:[مانده]],5,0),"")</f>
        <v>0</v>
      </c>
      <c r="F35" s="27">
        <f>IFERROR(VLOOKUP(ROW()-ROW($C$8),Table1[[کمکی تاریخ]:[مانده]],6,0),"")</f>
        <v>63486041</v>
      </c>
      <c r="G35" s="27">
        <f>IFERROR(VLOOKUP(ROW()-ROW($C$8),Table1[[کمکی تاریخ]:[مانده]],7,0),"")</f>
        <v>148988463</v>
      </c>
    </row>
    <row r="36" spans="3:7" ht="22.5" customHeight="1" x14ac:dyDescent="0.25">
      <c r="C36" s="25" t="str">
        <f>IFERROR(VLOOKUP(ROW()-ROW($C$8),Table1[[کمکی تاریخ]:[مانده]],3,0),"")</f>
        <v>1397/06/21</v>
      </c>
      <c r="D36" s="26" t="str">
        <f>IFERROR(VLOOKUP(ROW()-ROW($C$8),Table1[[کمکی تاریخ]:[مانده]],4,0),"")</f>
        <v>فروش تعداد 20,000 سهم ایران ارقام به نرخ 3,742 به شماره اعلاميه 0000000363_3G</v>
      </c>
      <c r="E36" s="27">
        <f>IFERROR(VLOOKUP(ROW()-ROW($C$8),Table1[[کمکی تاریخ]:[مانده]],5,0),"")</f>
        <v>0</v>
      </c>
      <c r="F36" s="27">
        <f>IFERROR(VLOOKUP(ROW()-ROW($C$8),Table1[[کمکی تاریخ]:[مانده]],6,0),"")</f>
        <v>74409686</v>
      </c>
      <c r="G36" s="27">
        <f>IFERROR(VLOOKUP(ROW()-ROW($C$8),Table1[[کمکی تاریخ]:[مانده]],7,0),"")</f>
        <v>85502422</v>
      </c>
    </row>
    <row r="37" spans="3:7" ht="22.5" customHeight="1" x14ac:dyDescent="0.25">
      <c r="C37" s="25" t="str">
        <f>IFERROR(VLOOKUP(ROW()-ROW($C$8),Table1[[کمکی تاریخ]:[مانده]],3,0),"")</f>
        <v>1397/06/21</v>
      </c>
      <c r="D37" s="26" t="str">
        <f>IFERROR(VLOOKUP(ROW()-ROW($C$8),Table1[[کمکی تاریخ]:[مانده]],4,0),"")</f>
        <v>فروش تعداد 3,050 سهم ایران ارقام به نرخ 3,640 به شماره اعلاميه 0000000116_3G</v>
      </c>
      <c r="E37" s="27">
        <f>IFERROR(VLOOKUP(ROW()-ROW($C$8),Table1[[کمکی تاریخ]:[مانده]],5,0),"")</f>
        <v>0</v>
      </c>
      <c r="F37" s="27">
        <f>IFERROR(VLOOKUP(ROW()-ROW($C$8),Table1[[کمکی تاریخ]:[مانده]],6,0),"")</f>
        <v>11038169</v>
      </c>
      <c r="G37" s="27">
        <f>IFERROR(VLOOKUP(ROW()-ROW($C$8),Table1[[کمکی تاریخ]:[مانده]],7,0),"")</f>
        <v>11092736</v>
      </c>
    </row>
    <row r="38" spans="3:7" ht="22.5" customHeight="1" x14ac:dyDescent="0.25">
      <c r="C38" s="25" t="str">
        <f>IFERROR(VLOOKUP(ROW()-ROW($C$8),Table1[[کمکی تاریخ]:[مانده]],3,0),"")</f>
        <v>1397/06/26</v>
      </c>
      <c r="D38" s="26" t="str">
        <f>IFERROR(VLOOKUP(ROW()-ROW($C$8),Table1[[کمکی تاریخ]:[مانده]],4,0),"")</f>
        <v>فروش تعداد 100,000 سهم ایران ارقام به نرخ 3,879 به شماره اعلاميه 0000002282_3G</v>
      </c>
      <c r="E38" s="27">
        <f>IFERROR(VLOOKUP(ROW()-ROW($C$8),Table1[[کمکی تاریخ]:[مانده]],5,0),"")</f>
        <v>0</v>
      </c>
      <c r="F38" s="27">
        <f>IFERROR(VLOOKUP(ROW()-ROW($C$8),Table1[[کمکی تاریخ]:[مانده]],6,0),"")</f>
        <v>385669591</v>
      </c>
      <c r="G38" s="27">
        <f>IFERROR(VLOOKUP(ROW()-ROW($C$8),Table1[[کمکی تاریخ]:[مانده]],7,0),"")</f>
        <v>481524713</v>
      </c>
    </row>
    <row r="39" spans="3:7" ht="22.5" customHeight="1" x14ac:dyDescent="0.25">
      <c r="C39" s="25" t="str">
        <f>IFERROR(VLOOKUP(ROW()-ROW($C$8),Table1[[کمکی تاریخ]:[مانده]],3,0),"")</f>
        <v>1397/08/12</v>
      </c>
      <c r="D39" s="26" t="str">
        <f>IFERROR(VLOOKUP(ROW()-ROW($C$8),Table1[[کمکی تاریخ]:[مانده]],4,0),"")</f>
        <v>خريد تعداد 1,783 سهم ایران ارقام به نرخ 3,450 به شماره اعلاميه 0000000143_3G</v>
      </c>
      <c r="E39" s="27">
        <f>IFERROR(VLOOKUP(ROW()-ROW($C$8),Table1[[کمکی تاریخ]:[مانده]],5,0),"")</f>
        <v>6179891</v>
      </c>
      <c r="F39" s="27">
        <f>IFERROR(VLOOKUP(ROW()-ROW($C$8),Table1[[کمکی تاریخ]:[مانده]],6,0),"")</f>
        <v>0</v>
      </c>
      <c r="G39" s="27">
        <f>IFERROR(VLOOKUP(ROW()-ROW($C$8),Table1[[کمکی تاریخ]:[مانده]],7,0),"")</f>
        <v>-5981643</v>
      </c>
    </row>
    <row r="40" spans="3:7" ht="22.5" customHeight="1" x14ac:dyDescent="0.25">
      <c r="C40" s="25" t="str">
        <f>IFERROR(VLOOKUP(ROW()-ROW($C$8),Table1[[کمکی تاریخ]:[مانده]],3,0),"")</f>
        <v>1398/01/21</v>
      </c>
      <c r="D40" s="26" t="str">
        <f>IFERROR(VLOOKUP(ROW()-ROW($C$8),Table1[[کمکی تاریخ]:[مانده]],4,0),"")</f>
        <v>خريد تعداد 1,000 سهم ایران ارقام به نرخ 3,650 به شماره اعلاميه 0000001365_3G</v>
      </c>
      <c r="E40" s="27">
        <f>IFERROR(VLOOKUP(ROW()-ROW($C$8),Table1[[کمکی تاریخ]:[مانده]],5,0),"")</f>
        <v>3666936</v>
      </c>
      <c r="F40" s="27">
        <f>IFERROR(VLOOKUP(ROW()-ROW($C$8),Table1[[کمکی تاریخ]:[مانده]],6,0),"")</f>
        <v>0</v>
      </c>
      <c r="G40" s="27">
        <f>IFERROR(VLOOKUP(ROW()-ROW($C$8),Table1[[کمکی تاریخ]:[مانده]],7,0),"")</f>
        <v>6571991993</v>
      </c>
    </row>
    <row r="41" spans="3:7" ht="22.5" customHeight="1" x14ac:dyDescent="0.25">
      <c r="C41" s="25" t="str">
        <f>IFERROR(VLOOKUP(ROW()-ROW($C$8),Table1[[کمکی تاریخ]:[مانده]],3,0),"")</f>
        <v>1398/01/21</v>
      </c>
      <c r="D41" s="26" t="str">
        <f>IFERROR(VLOOKUP(ROW()-ROW($C$8),Table1[[کمکی تاریخ]:[مانده]],4,0),"")</f>
        <v>خريد تعداد 7,787 سهم ایران ارقام به نرخ 3,638 به شماره اعلاميه 0000001566_3G</v>
      </c>
      <c r="E41" s="27">
        <f>IFERROR(VLOOKUP(ROW()-ROW($C$8),Table1[[کمکی تاریخ]:[مانده]],5,0),"")</f>
        <v>28460549</v>
      </c>
      <c r="F41" s="27">
        <f>IFERROR(VLOOKUP(ROW()-ROW($C$8),Table1[[کمکی تاریخ]:[مانده]],6,0),"")</f>
        <v>0</v>
      </c>
      <c r="G41" s="27">
        <f>IFERROR(VLOOKUP(ROW()-ROW($C$8),Table1[[کمکی تاریخ]:[مانده]],7,0),"")</f>
        <v>6735669169</v>
      </c>
    </row>
    <row r="42" spans="3:7" ht="22.5" customHeight="1" x14ac:dyDescent="0.25">
      <c r="C42" s="25" t="str">
        <f>IFERROR(VLOOKUP(ROW()-ROW($C$8),Table1[[کمکی تاریخ]:[مانده]],3,0),"")</f>
        <v>1398/01/21</v>
      </c>
      <c r="D42" s="26" t="str">
        <f>IFERROR(VLOOKUP(ROW()-ROW($C$8),Table1[[کمکی تاریخ]:[مانده]],4,0),"")</f>
        <v>خريد تعداد 2,213 سهم ایران ارقام به نرخ 3,635 به شماره اعلاميه 0000001565_3G</v>
      </c>
      <c r="E42" s="27">
        <f>IFERROR(VLOOKUP(ROW()-ROW($C$8),Table1[[کمکی تاریخ]:[مانده]],5,0),"")</f>
        <v>8081578</v>
      </c>
      <c r="F42" s="27">
        <f>IFERROR(VLOOKUP(ROW()-ROW($C$8),Table1[[کمکی تاریخ]:[مانده]],6,0),"")</f>
        <v>0</v>
      </c>
      <c r="G42" s="27">
        <f>IFERROR(VLOOKUP(ROW()-ROW($C$8),Table1[[کمکی تاریخ]:[مانده]],7,0),"")</f>
        <v>6880865665</v>
      </c>
    </row>
    <row r="43" spans="3:7" ht="22.5" customHeight="1" x14ac:dyDescent="0.25">
      <c r="C43" s="25" t="str">
        <f>IFERROR(VLOOKUP(ROW()-ROW($C$8),Table1[[کمکی تاریخ]:[مانده]],3,0),"")</f>
        <v/>
      </c>
      <c r="D43" s="26" t="str">
        <f>IFERROR(VLOOKUP(ROW()-ROW($C$8),Table1[[کمکی تاریخ]:[مانده]],4,0),"")</f>
        <v/>
      </c>
      <c r="E43" s="27" t="str">
        <f>IFERROR(VLOOKUP(ROW()-ROW($C$8),Table1[[کمکی تاریخ]:[مانده]],5,0),"")</f>
        <v/>
      </c>
      <c r="F43" s="27" t="str">
        <f>IFERROR(VLOOKUP(ROW()-ROW($C$8),Table1[[کمکی تاریخ]:[مانده]],6,0),"")</f>
        <v/>
      </c>
      <c r="G43" s="27" t="str">
        <f>IFERROR(VLOOKUP(ROW()-ROW($C$8),Table1[[کمکی تاریخ]:[مانده]],7,0),"")</f>
        <v/>
      </c>
    </row>
    <row r="44" spans="3:7" ht="22.5" customHeight="1" x14ac:dyDescent="0.25">
      <c r="C44" s="25" t="str">
        <f>IFERROR(VLOOKUP(ROW()-ROW($C$8),Table1[[کمکی تاریخ]:[مانده]],3,0),"")</f>
        <v/>
      </c>
      <c r="D44" s="26" t="str">
        <f>IFERROR(VLOOKUP(ROW()-ROW($C$8),Table1[[کمکی تاریخ]:[مانده]],4,0),"")</f>
        <v/>
      </c>
      <c r="E44" s="27" t="str">
        <f>IFERROR(VLOOKUP(ROW()-ROW($C$8),Table1[[کمکی تاریخ]:[مانده]],5,0),"")</f>
        <v/>
      </c>
      <c r="F44" s="27" t="str">
        <f>IFERROR(VLOOKUP(ROW()-ROW($C$8),Table1[[کمکی تاریخ]:[مانده]],6,0),"")</f>
        <v/>
      </c>
      <c r="G44" s="27" t="str">
        <f>IFERROR(VLOOKUP(ROW()-ROW($C$8),Table1[[کمکی تاریخ]:[مانده]],7,0),"")</f>
        <v/>
      </c>
    </row>
    <row r="45" spans="3:7" ht="22.5" customHeight="1" x14ac:dyDescent="0.25">
      <c r="C45" s="25" t="str">
        <f>IFERROR(VLOOKUP(ROW()-ROW($C$8),Table1[[کمکی تاریخ]:[مانده]],3,0),"")</f>
        <v/>
      </c>
      <c r="D45" s="26" t="str">
        <f>IFERROR(VLOOKUP(ROW()-ROW($C$8),Table1[[کمکی تاریخ]:[مانده]],4,0),"")</f>
        <v/>
      </c>
      <c r="E45" s="27" t="str">
        <f>IFERROR(VLOOKUP(ROW()-ROW($C$8),Table1[[کمکی تاریخ]:[مانده]],5,0),"")</f>
        <v/>
      </c>
      <c r="F45" s="27" t="str">
        <f>IFERROR(VLOOKUP(ROW()-ROW($C$8),Table1[[کمکی تاریخ]:[مانده]],6,0),"")</f>
        <v/>
      </c>
      <c r="G45" s="27" t="str">
        <f>IFERROR(VLOOKUP(ROW()-ROW($C$8),Table1[[کمکی تاریخ]:[مانده]],7,0),"")</f>
        <v/>
      </c>
    </row>
    <row r="46" spans="3:7" ht="22.5" customHeight="1" x14ac:dyDescent="0.25">
      <c r="C46" s="25" t="str">
        <f>IFERROR(VLOOKUP(ROW()-ROW($C$8),Table1[[کمکی تاریخ]:[مانده]],3,0),"")</f>
        <v/>
      </c>
      <c r="D46" s="26" t="str">
        <f>IFERROR(VLOOKUP(ROW()-ROW($C$8),Table1[[کمکی تاریخ]:[مانده]],4,0),"")</f>
        <v/>
      </c>
      <c r="E46" s="27" t="str">
        <f>IFERROR(VLOOKUP(ROW()-ROW($C$8),Table1[[کمکی تاریخ]:[مانده]],5,0),"")</f>
        <v/>
      </c>
      <c r="F46" s="27" t="str">
        <f>IFERROR(VLOOKUP(ROW()-ROW($C$8),Table1[[کمکی تاریخ]:[مانده]],6,0),"")</f>
        <v/>
      </c>
      <c r="G46" s="27" t="str">
        <f>IFERROR(VLOOKUP(ROW()-ROW($C$8),Table1[[کمکی تاریخ]:[مانده]],7,0),"")</f>
        <v/>
      </c>
    </row>
    <row r="47" spans="3:7" ht="22.5" customHeight="1" x14ac:dyDescent="0.25">
      <c r="C47" s="25" t="str">
        <f>IFERROR(VLOOKUP(ROW()-ROW($C$8),Table1[[کمکی تاریخ]:[مانده]],3,0),"")</f>
        <v/>
      </c>
      <c r="D47" s="26" t="str">
        <f>IFERROR(VLOOKUP(ROW()-ROW($C$8),Table1[[کمکی تاریخ]:[مانده]],4,0),"")</f>
        <v/>
      </c>
      <c r="E47" s="27" t="str">
        <f>IFERROR(VLOOKUP(ROW()-ROW($C$8),Table1[[کمکی تاریخ]:[مانده]],5,0),"")</f>
        <v/>
      </c>
      <c r="F47" s="27" t="str">
        <f>IFERROR(VLOOKUP(ROW()-ROW($C$8),Table1[[کمکی تاریخ]:[مانده]],6,0),"")</f>
        <v/>
      </c>
      <c r="G47" s="27" t="str">
        <f>IFERROR(VLOOKUP(ROW()-ROW($C$8),Table1[[کمکی تاریخ]:[مانده]],7,0),"")</f>
        <v/>
      </c>
    </row>
    <row r="48" spans="3:7" ht="22.5" customHeight="1" x14ac:dyDescent="0.25">
      <c r="C48" s="25" t="str">
        <f>IFERROR(VLOOKUP(ROW()-ROW($C$8),Table1[[کمکی تاریخ]:[مانده]],3,0),"")</f>
        <v/>
      </c>
      <c r="D48" s="26" t="str">
        <f>IFERROR(VLOOKUP(ROW()-ROW($C$8),Table1[[کمکی تاریخ]:[مانده]],4,0),"")</f>
        <v/>
      </c>
      <c r="E48" s="27" t="str">
        <f>IFERROR(VLOOKUP(ROW()-ROW($C$8),Table1[[کمکی تاریخ]:[مانده]],5,0),"")</f>
        <v/>
      </c>
      <c r="F48" s="27" t="str">
        <f>IFERROR(VLOOKUP(ROW()-ROW($C$8),Table1[[کمکی تاریخ]:[مانده]],6,0),"")</f>
        <v/>
      </c>
      <c r="G48" s="27" t="str">
        <f>IFERROR(VLOOKUP(ROW()-ROW($C$8),Table1[[کمکی تاریخ]:[مانده]],7,0),"")</f>
        <v/>
      </c>
    </row>
    <row r="49" spans="3:7" ht="22.5" customHeight="1" x14ac:dyDescent="0.25">
      <c r="C49" s="25" t="str">
        <f>IFERROR(VLOOKUP(ROW()-ROW($C$8),Table1[[کمکی تاریخ]:[مانده]],3,0),"")</f>
        <v/>
      </c>
      <c r="D49" s="26" t="str">
        <f>IFERROR(VLOOKUP(ROW()-ROW($C$8),Table1[[کمکی تاریخ]:[مانده]],4,0),"")</f>
        <v/>
      </c>
      <c r="E49" s="27" t="str">
        <f>IFERROR(VLOOKUP(ROW()-ROW($C$8),Table1[[کمکی تاریخ]:[مانده]],5,0),"")</f>
        <v/>
      </c>
      <c r="F49" s="27" t="str">
        <f>IFERROR(VLOOKUP(ROW()-ROW($C$8),Table1[[کمکی تاریخ]:[مانده]],6,0),"")</f>
        <v/>
      </c>
      <c r="G49" s="27" t="str">
        <f>IFERROR(VLOOKUP(ROW()-ROW($C$8),Table1[[کمکی تاریخ]:[مانده]],7,0),"")</f>
        <v/>
      </c>
    </row>
    <row r="50" spans="3:7" ht="22.5" customHeight="1" x14ac:dyDescent="0.25">
      <c r="C50" s="25" t="str">
        <f>IFERROR(VLOOKUP(ROW()-ROW($C$8),Table1[[کمکی تاریخ]:[مانده]],3,0),"")</f>
        <v/>
      </c>
      <c r="D50" s="26" t="str">
        <f>IFERROR(VLOOKUP(ROW()-ROW($C$8),Table1[[کمکی تاریخ]:[مانده]],4,0),"")</f>
        <v/>
      </c>
      <c r="E50" s="27" t="str">
        <f>IFERROR(VLOOKUP(ROW()-ROW($C$8),Table1[[کمکی تاریخ]:[مانده]],5,0),"")</f>
        <v/>
      </c>
      <c r="F50" s="27" t="str">
        <f>IFERROR(VLOOKUP(ROW()-ROW($C$8),Table1[[کمکی تاریخ]:[مانده]],6,0),"")</f>
        <v/>
      </c>
      <c r="G50" s="27" t="str">
        <f>IFERROR(VLOOKUP(ROW()-ROW($C$8),Table1[[کمکی تاریخ]:[مانده]],7,0),"")</f>
        <v/>
      </c>
    </row>
    <row r="51" spans="3:7" ht="22.5" customHeight="1" x14ac:dyDescent="0.25">
      <c r="C51" s="25" t="str">
        <f>IFERROR(VLOOKUP(ROW()-ROW($C$8),Table1[[کمکی تاریخ]:[مانده]],3,0),"")</f>
        <v/>
      </c>
      <c r="D51" s="26" t="str">
        <f>IFERROR(VLOOKUP(ROW()-ROW($C$8),Table1[[کمکی تاریخ]:[مانده]],4,0),"")</f>
        <v/>
      </c>
      <c r="E51" s="27" t="str">
        <f>IFERROR(VLOOKUP(ROW()-ROW($C$8),Table1[[کمکی تاریخ]:[مانده]],5,0),"")</f>
        <v/>
      </c>
      <c r="F51" s="27" t="str">
        <f>IFERROR(VLOOKUP(ROW()-ROW($C$8),Table1[[کمکی تاریخ]:[مانده]],6,0),"")</f>
        <v/>
      </c>
      <c r="G51" s="27" t="str">
        <f>IFERROR(VLOOKUP(ROW()-ROW($C$8),Table1[[کمکی تاریخ]:[مانده]],7,0),"")</f>
        <v/>
      </c>
    </row>
    <row r="52" spans="3:7" ht="22.5" customHeight="1" x14ac:dyDescent="0.25">
      <c r="C52" s="25" t="str">
        <f>IFERROR(VLOOKUP(ROW()-ROW($C$8),Table1[[کمکی تاریخ]:[مانده]],3,0),"")</f>
        <v/>
      </c>
      <c r="D52" s="26" t="str">
        <f>IFERROR(VLOOKUP(ROW()-ROW($C$8),Table1[[کمکی تاریخ]:[مانده]],4,0),"")</f>
        <v/>
      </c>
      <c r="E52" s="27" t="str">
        <f>IFERROR(VLOOKUP(ROW()-ROW($C$8),Table1[[کمکی تاریخ]:[مانده]],5,0),"")</f>
        <v/>
      </c>
      <c r="F52" s="27" t="str">
        <f>IFERROR(VLOOKUP(ROW()-ROW($C$8),Table1[[کمکی تاریخ]:[مانده]],6,0),"")</f>
        <v/>
      </c>
      <c r="G52" s="27" t="str">
        <f>IFERROR(VLOOKUP(ROW()-ROW($C$8),Table1[[کمکی تاریخ]:[مانده]],7,0),"")</f>
        <v/>
      </c>
    </row>
    <row r="53" spans="3:7" ht="22.5" customHeight="1" x14ac:dyDescent="0.25">
      <c r="C53" s="25" t="str">
        <f>IFERROR(VLOOKUP(ROW()-ROW($C$8),Table1[[کمکی تاریخ]:[مانده]],3,0),"")</f>
        <v/>
      </c>
      <c r="D53" s="26" t="str">
        <f>IFERROR(VLOOKUP(ROW()-ROW($C$8),Table1[[کمکی تاریخ]:[مانده]],4,0),"")</f>
        <v/>
      </c>
      <c r="E53" s="27" t="str">
        <f>IFERROR(VLOOKUP(ROW()-ROW($C$8),Table1[[کمکی تاریخ]:[مانده]],5,0),"")</f>
        <v/>
      </c>
      <c r="F53" s="27" t="str">
        <f>IFERROR(VLOOKUP(ROW()-ROW($C$8),Table1[[کمکی تاریخ]:[مانده]],6,0),"")</f>
        <v/>
      </c>
      <c r="G53" s="27" t="str">
        <f>IFERROR(VLOOKUP(ROW()-ROW($C$8),Table1[[کمکی تاریخ]:[مانده]],7,0),"")</f>
        <v/>
      </c>
    </row>
    <row r="54" spans="3:7" ht="22.5" customHeight="1" x14ac:dyDescent="0.25">
      <c r="C54" s="25" t="str">
        <f>IFERROR(VLOOKUP(ROW()-ROW($C$8),Table1[[کمکی تاریخ]:[مانده]],3,0),"")</f>
        <v/>
      </c>
      <c r="D54" s="26" t="str">
        <f>IFERROR(VLOOKUP(ROW()-ROW($C$8),Table1[[کمکی تاریخ]:[مانده]],4,0),"")</f>
        <v/>
      </c>
      <c r="E54" s="27" t="str">
        <f>IFERROR(VLOOKUP(ROW()-ROW($C$8),Table1[[کمکی تاریخ]:[مانده]],5,0),"")</f>
        <v/>
      </c>
      <c r="F54" s="27" t="str">
        <f>IFERROR(VLOOKUP(ROW()-ROW($C$8),Table1[[کمکی تاریخ]:[مانده]],6,0),"")</f>
        <v/>
      </c>
      <c r="G54" s="27" t="str">
        <f>IFERROR(VLOOKUP(ROW()-ROW($C$8),Table1[[کمکی تاریخ]:[مانده]],7,0),"")</f>
        <v/>
      </c>
    </row>
    <row r="55" spans="3:7" ht="22.5" customHeight="1" x14ac:dyDescent="0.25">
      <c r="C55" s="25" t="str">
        <f>IFERROR(VLOOKUP(ROW()-ROW($C$8),Table1[[کمکی تاریخ]:[مانده]],3,0),"")</f>
        <v/>
      </c>
      <c r="D55" s="26" t="str">
        <f>IFERROR(VLOOKUP(ROW()-ROW($C$8),Table1[[کمکی تاریخ]:[مانده]],4,0),"")</f>
        <v/>
      </c>
      <c r="E55" s="27" t="str">
        <f>IFERROR(VLOOKUP(ROW()-ROW($C$8),Table1[[کمکی تاریخ]:[مانده]],5,0),"")</f>
        <v/>
      </c>
      <c r="F55" s="27" t="str">
        <f>IFERROR(VLOOKUP(ROW()-ROW($C$8),Table1[[کمکی تاریخ]:[مانده]],6,0),"")</f>
        <v/>
      </c>
      <c r="G55" s="27" t="str">
        <f>IFERROR(VLOOKUP(ROW()-ROW($C$8),Table1[[کمکی تاریخ]:[مانده]],7,0),"")</f>
        <v/>
      </c>
    </row>
    <row r="56" spans="3:7" ht="22.5" customHeight="1" x14ac:dyDescent="0.25">
      <c r="C56" s="25" t="str">
        <f>IFERROR(VLOOKUP(ROW()-ROW($C$8),Table1[[کمکی تاریخ]:[مانده]],3,0),"")</f>
        <v/>
      </c>
      <c r="D56" s="26" t="str">
        <f>IFERROR(VLOOKUP(ROW()-ROW($C$8),Table1[[کمکی تاریخ]:[مانده]],4,0),"")</f>
        <v/>
      </c>
      <c r="E56" s="27" t="str">
        <f>IFERROR(VLOOKUP(ROW()-ROW($C$8),Table1[[کمکی تاریخ]:[مانده]],5,0),"")</f>
        <v/>
      </c>
      <c r="F56" s="27" t="str">
        <f>IFERROR(VLOOKUP(ROW()-ROW($C$8),Table1[[کمکی تاریخ]:[مانده]],6,0),"")</f>
        <v/>
      </c>
      <c r="G56" s="27" t="str">
        <f>IFERROR(VLOOKUP(ROW()-ROW($C$8),Table1[[کمکی تاریخ]:[مانده]],7,0),"")</f>
        <v/>
      </c>
    </row>
    <row r="57" spans="3:7" ht="22.5" customHeight="1" x14ac:dyDescent="0.25">
      <c r="C57" s="25" t="str">
        <f>IFERROR(VLOOKUP(ROW()-ROW($C$8),Table1[[کمکی تاریخ]:[مانده]],3,0),"")</f>
        <v/>
      </c>
      <c r="D57" s="26" t="str">
        <f>IFERROR(VLOOKUP(ROW()-ROW($C$8),Table1[[کمکی تاریخ]:[مانده]],4,0),"")</f>
        <v/>
      </c>
      <c r="E57" s="27" t="str">
        <f>IFERROR(VLOOKUP(ROW()-ROW($C$8),Table1[[کمکی تاریخ]:[مانده]],5,0),"")</f>
        <v/>
      </c>
      <c r="F57" s="27" t="str">
        <f>IFERROR(VLOOKUP(ROW()-ROW($C$8),Table1[[کمکی تاریخ]:[مانده]],6,0),"")</f>
        <v/>
      </c>
      <c r="G57" s="27" t="str">
        <f>IFERROR(VLOOKUP(ROW()-ROW($C$8),Table1[[کمکی تاریخ]:[مانده]],7,0),"")</f>
        <v/>
      </c>
    </row>
    <row r="58" spans="3:7" ht="22.5" customHeight="1" x14ac:dyDescent="0.25">
      <c r="C58" s="25" t="str">
        <f>IFERROR(VLOOKUP(ROW()-ROW($C$8),Table1[[کمکی تاریخ]:[مانده]],3,0),"")</f>
        <v/>
      </c>
      <c r="D58" s="26" t="str">
        <f>IFERROR(VLOOKUP(ROW()-ROW($C$8),Table1[[کمکی تاریخ]:[مانده]],4,0),"")</f>
        <v/>
      </c>
      <c r="E58" s="27" t="str">
        <f>IFERROR(VLOOKUP(ROW()-ROW($C$8),Table1[[کمکی تاریخ]:[مانده]],5,0),"")</f>
        <v/>
      </c>
      <c r="F58" s="27" t="str">
        <f>IFERROR(VLOOKUP(ROW()-ROW($C$8),Table1[[کمکی تاریخ]:[مانده]],6,0),"")</f>
        <v/>
      </c>
      <c r="G58" s="27" t="str">
        <f>IFERROR(VLOOKUP(ROW()-ROW($C$8),Table1[[کمکی تاریخ]:[مانده]],7,0),"")</f>
        <v/>
      </c>
    </row>
    <row r="59" spans="3:7" ht="22.5" customHeight="1" x14ac:dyDescent="0.25">
      <c r="C59" s="25" t="str">
        <f>IFERROR(VLOOKUP(ROW()-ROW($C$8),Table1[[کمکی تاریخ]:[مانده]],3,0),"")</f>
        <v/>
      </c>
      <c r="D59" s="26" t="str">
        <f>IFERROR(VLOOKUP(ROW()-ROW($C$8),Table1[[کمکی تاریخ]:[مانده]],4,0),"")</f>
        <v/>
      </c>
      <c r="E59" s="27" t="str">
        <f>IFERROR(VLOOKUP(ROW()-ROW($C$8),Table1[[کمکی تاریخ]:[مانده]],5,0),"")</f>
        <v/>
      </c>
      <c r="F59" s="27" t="str">
        <f>IFERROR(VLOOKUP(ROW()-ROW($C$8),Table1[[کمکی تاریخ]:[مانده]],6,0),"")</f>
        <v/>
      </c>
      <c r="G59" s="27" t="str">
        <f>IFERROR(VLOOKUP(ROW()-ROW($C$8),Table1[[کمکی تاریخ]:[مانده]],7,0),"")</f>
        <v/>
      </c>
    </row>
    <row r="60" spans="3:7" ht="22.5" customHeight="1" x14ac:dyDescent="0.25">
      <c r="C60" s="25" t="str">
        <f>IFERROR(VLOOKUP(ROW()-ROW($C$8),Table1[[کمکی تاریخ]:[مانده]],3,0),"")</f>
        <v/>
      </c>
      <c r="D60" s="26" t="str">
        <f>IFERROR(VLOOKUP(ROW()-ROW($C$8),Table1[[کمکی تاریخ]:[مانده]],4,0),"")</f>
        <v/>
      </c>
      <c r="E60" s="27" t="str">
        <f>IFERROR(VLOOKUP(ROW()-ROW($C$8),Table1[[کمکی تاریخ]:[مانده]],5,0),"")</f>
        <v/>
      </c>
      <c r="F60" s="27" t="str">
        <f>IFERROR(VLOOKUP(ROW()-ROW($C$8),Table1[[کمکی تاریخ]:[مانده]],6,0),"")</f>
        <v/>
      </c>
      <c r="G60" s="27" t="str">
        <f>IFERROR(VLOOKUP(ROW()-ROW($C$8),Table1[[کمکی تاریخ]:[مانده]],7,0),"")</f>
        <v/>
      </c>
    </row>
    <row r="61" spans="3:7" ht="22.5" customHeight="1" x14ac:dyDescent="0.25">
      <c r="C61" s="25" t="str">
        <f>IFERROR(VLOOKUP(ROW()-ROW($C$8),Table1[[کمکی تاریخ]:[مانده]],3,0),"")</f>
        <v/>
      </c>
      <c r="D61" s="26" t="str">
        <f>IFERROR(VLOOKUP(ROW()-ROW($C$8),Table1[[کمکی تاریخ]:[مانده]],4,0),"")</f>
        <v/>
      </c>
      <c r="E61" s="27" t="str">
        <f>IFERROR(VLOOKUP(ROW()-ROW($C$8),Table1[[کمکی تاریخ]:[مانده]],5,0),"")</f>
        <v/>
      </c>
      <c r="F61" s="27" t="str">
        <f>IFERROR(VLOOKUP(ROW()-ROW($C$8),Table1[[کمکی تاریخ]:[مانده]],6,0),"")</f>
        <v/>
      </c>
      <c r="G61" s="27" t="str">
        <f>IFERROR(VLOOKUP(ROW()-ROW($C$8),Table1[[کمکی تاریخ]:[مانده]],7,0),"")</f>
        <v/>
      </c>
    </row>
    <row r="62" spans="3:7" ht="22.5" customHeight="1" x14ac:dyDescent="0.25">
      <c r="C62" s="25" t="str">
        <f>IFERROR(VLOOKUP(ROW()-ROW($C$8),Table1[[کمکی تاریخ]:[مانده]],3,0),"")</f>
        <v/>
      </c>
      <c r="D62" s="26" t="str">
        <f>IFERROR(VLOOKUP(ROW()-ROW($C$8),Table1[[کمکی تاریخ]:[مانده]],4,0),"")</f>
        <v/>
      </c>
      <c r="E62" s="27" t="str">
        <f>IFERROR(VLOOKUP(ROW()-ROW($C$8),Table1[[کمکی تاریخ]:[مانده]],5,0),"")</f>
        <v/>
      </c>
      <c r="F62" s="27" t="str">
        <f>IFERROR(VLOOKUP(ROW()-ROW($C$8),Table1[[کمکی تاریخ]:[مانده]],6,0),"")</f>
        <v/>
      </c>
      <c r="G62" s="27" t="str">
        <f>IFERROR(VLOOKUP(ROW()-ROW($C$8),Table1[[کمکی تاریخ]:[مانده]],7,0),"")</f>
        <v/>
      </c>
    </row>
    <row r="63" spans="3:7" ht="22.5" customHeight="1" x14ac:dyDescent="0.25">
      <c r="C63" s="25" t="str">
        <f>IFERROR(VLOOKUP(ROW()-ROW($C$8),Table1[[کمکی تاریخ]:[مانده]],3,0),"")</f>
        <v/>
      </c>
      <c r="D63" s="26" t="str">
        <f>IFERROR(VLOOKUP(ROW()-ROW($C$8),Table1[[کمکی تاریخ]:[مانده]],4,0),"")</f>
        <v/>
      </c>
      <c r="E63" s="27" t="str">
        <f>IFERROR(VLOOKUP(ROW()-ROW($C$8),Table1[[کمکی تاریخ]:[مانده]],5,0),"")</f>
        <v/>
      </c>
      <c r="F63" s="27" t="str">
        <f>IFERROR(VLOOKUP(ROW()-ROW($C$8),Table1[[کمکی تاریخ]:[مانده]],6,0),"")</f>
        <v/>
      </c>
      <c r="G63" s="27" t="str">
        <f>IFERROR(VLOOKUP(ROW()-ROW($C$8),Table1[[کمکی تاریخ]:[مانده]],7,0),"")</f>
        <v/>
      </c>
    </row>
    <row r="64" spans="3:7" ht="22.5" customHeight="1" x14ac:dyDescent="0.25">
      <c r="C64" s="25" t="str">
        <f>IFERROR(VLOOKUP(ROW()-ROW($C$8),Table1[[کمکی تاریخ]:[مانده]],3,0),"")</f>
        <v/>
      </c>
      <c r="D64" s="26" t="str">
        <f>IFERROR(VLOOKUP(ROW()-ROW($C$8),Table1[[کمکی تاریخ]:[مانده]],4,0),"")</f>
        <v/>
      </c>
      <c r="E64" s="27" t="str">
        <f>IFERROR(VLOOKUP(ROW()-ROW($C$8),Table1[[کمکی تاریخ]:[مانده]],5,0),"")</f>
        <v/>
      </c>
      <c r="F64" s="27" t="str">
        <f>IFERROR(VLOOKUP(ROW()-ROW($C$8),Table1[[کمکی تاریخ]:[مانده]],6,0),"")</f>
        <v/>
      </c>
      <c r="G64" s="27" t="str">
        <f>IFERROR(VLOOKUP(ROW()-ROW($C$8),Table1[[کمکی تاریخ]:[مانده]],7,0),"")</f>
        <v/>
      </c>
    </row>
    <row r="65" spans="3:7" ht="22.5" customHeight="1" x14ac:dyDescent="0.25">
      <c r="C65" s="25" t="str">
        <f>IFERROR(VLOOKUP(ROW()-ROW($C$8),Table1[[کمکی تاریخ]:[مانده]],3,0),"")</f>
        <v/>
      </c>
      <c r="D65" s="26" t="str">
        <f>IFERROR(VLOOKUP(ROW()-ROW($C$8),Table1[[کمکی تاریخ]:[مانده]],4,0),"")</f>
        <v/>
      </c>
      <c r="E65" s="27" t="str">
        <f>IFERROR(VLOOKUP(ROW()-ROW($C$8),Table1[[کمکی تاریخ]:[مانده]],5,0),"")</f>
        <v/>
      </c>
      <c r="F65" s="27" t="str">
        <f>IFERROR(VLOOKUP(ROW()-ROW($C$8),Table1[[کمکی تاریخ]:[مانده]],6,0),"")</f>
        <v/>
      </c>
      <c r="G65" s="27" t="str">
        <f>IFERROR(VLOOKUP(ROW()-ROW($C$8),Table1[[کمکی تاریخ]:[مانده]],7,0),"")</f>
        <v/>
      </c>
    </row>
    <row r="66" spans="3:7" ht="22.5" customHeight="1" x14ac:dyDescent="0.25">
      <c r="C66" s="25" t="str">
        <f>IFERROR(VLOOKUP(ROW()-ROW($C$8),Table1[[کمکی تاریخ]:[مانده]],3,0),"")</f>
        <v/>
      </c>
      <c r="D66" s="26" t="str">
        <f>IFERROR(VLOOKUP(ROW()-ROW($C$8),Table1[[کمکی تاریخ]:[مانده]],4,0),"")</f>
        <v/>
      </c>
      <c r="E66" s="27" t="str">
        <f>IFERROR(VLOOKUP(ROW()-ROW($C$8),Table1[[کمکی تاریخ]:[مانده]],5,0),"")</f>
        <v/>
      </c>
      <c r="F66" s="27" t="str">
        <f>IFERROR(VLOOKUP(ROW()-ROW($C$8),Table1[[کمکی تاریخ]:[مانده]],6,0),"")</f>
        <v/>
      </c>
      <c r="G66" s="27" t="str">
        <f>IFERROR(VLOOKUP(ROW()-ROW($C$8),Table1[[کمکی تاریخ]:[مانده]],7,0),"")</f>
        <v/>
      </c>
    </row>
    <row r="67" spans="3:7" ht="22.5" customHeight="1" x14ac:dyDescent="0.25">
      <c r="C67" s="25" t="str">
        <f>IFERROR(VLOOKUP(ROW()-ROW($C$8),Table1[[کمکی تاریخ]:[مانده]],3,0),"")</f>
        <v/>
      </c>
      <c r="D67" s="26" t="str">
        <f>IFERROR(VLOOKUP(ROW()-ROW($C$8),Table1[[کمکی تاریخ]:[مانده]],4,0),"")</f>
        <v/>
      </c>
      <c r="E67" s="27" t="str">
        <f>IFERROR(VLOOKUP(ROW()-ROW($C$8),Table1[[کمکی تاریخ]:[مانده]],5,0),"")</f>
        <v/>
      </c>
      <c r="F67" s="27" t="str">
        <f>IFERROR(VLOOKUP(ROW()-ROW($C$8),Table1[[کمکی تاریخ]:[مانده]],6,0),"")</f>
        <v/>
      </c>
      <c r="G67" s="27" t="str">
        <f>IFERROR(VLOOKUP(ROW()-ROW($C$8),Table1[[کمکی تاریخ]:[مانده]],7,0),"")</f>
        <v/>
      </c>
    </row>
    <row r="68" spans="3:7" ht="22.5" customHeight="1" x14ac:dyDescent="0.25">
      <c r="C68" s="25" t="str">
        <f>IFERROR(VLOOKUP(ROW()-ROW($C$8),Table1[[کمکی تاریخ]:[مانده]],3,0),"")</f>
        <v/>
      </c>
      <c r="D68" s="26" t="str">
        <f>IFERROR(VLOOKUP(ROW()-ROW($C$8),Table1[[کمکی تاریخ]:[مانده]],4,0),"")</f>
        <v/>
      </c>
      <c r="E68" s="27" t="str">
        <f>IFERROR(VLOOKUP(ROW()-ROW($C$8),Table1[[کمکی تاریخ]:[مانده]],5,0),"")</f>
        <v/>
      </c>
      <c r="F68" s="27" t="str">
        <f>IFERROR(VLOOKUP(ROW()-ROW($C$8),Table1[[کمکی تاریخ]:[مانده]],6,0),"")</f>
        <v/>
      </c>
      <c r="G68" s="27" t="str">
        <f>IFERROR(VLOOKUP(ROW()-ROW($C$8),Table1[[کمکی تاریخ]:[مانده]],7,0),"")</f>
        <v/>
      </c>
    </row>
    <row r="69" spans="3:7" ht="22.5" customHeight="1" x14ac:dyDescent="0.25">
      <c r="C69" s="25" t="str">
        <f>IFERROR(VLOOKUP(ROW()-ROW($C$8),Table1[[کمکی تاریخ]:[مانده]],3,0),"")</f>
        <v/>
      </c>
      <c r="D69" s="26" t="str">
        <f>IFERROR(VLOOKUP(ROW()-ROW($C$8),Table1[[کمکی تاریخ]:[مانده]],4,0),"")</f>
        <v/>
      </c>
      <c r="E69" s="27" t="str">
        <f>IFERROR(VLOOKUP(ROW()-ROW($C$8),Table1[[کمکی تاریخ]:[مانده]],5,0),"")</f>
        <v/>
      </c>
      <c r="F69" s="27" t="str">
        <f>IFERROR(VLOOKUP(ROW()-ROW($C$8),Table1[[کمکی تاریخ]:[مانده]],6,0),"")</f>
        <v/>
      </c>
      <c r="G69" s="27" t="str">
        <f>IFERROR(VLOOKUP(ROW()-ROW($C$8),Table1[[کمکی تاریخ]:[مانده]],7,0),"")</f>
        <v/>
      </c>
    </row>
    <row r="70" spans="3:7" ht="22.5" customHeight="1" x14ac:dyDescent="0.25">
      <c r="C70" s="25" t="str">
        <f>IFERROR(VLOOKUP(ROW()-ROW($C$8),Table1[[کمکی تاریخ]:[مانده]],3,0),"")</f>
        <v/>
      </c>
      <c r="D70" s="26" t="str">
        <f>IFERROR(VLOOKUP(ROW()-ROW($C$8),Table1[[کمکی تاریخ]:[مانده]],4,0),"")</f>
        <v/>
      </c>
      <c r="E70" s="27" t="str">
        <f>IFERROR(VLOOKUP(ROW()-ROW($C$8),Table1[[کمکی تاریخ]:[مانده]],5,0),"")</f>
        <v/>
      </c>
      <c r="F70" s="27" t="str">
        <f>IFERROR(VLOOKUP(ROW()-ROW($C$8),Table1[[کمکی تاریخ]:[مانده]],6,0),"")</f>
        <v/>
      </c>
      <c r="G70" s="27" t="str">
        <f>IFERROR(VLOOKUP(ROW()-ROW($C$8),Table1[[کمکی تاریخ]:[مانده]],7,0),"")</f>
        <v/>
      </c>
    </row>
    <row r="71" spans="3:7" ht="22.5" customHeight="1" x14ac:dyDescent="0.25">
      <c r="C71" s="25" t="str">
        <f>IFERROR(VLOOKUP(ROW()-ROW($C$8),Table1[[کمکی تاریخ]:[مانده]],3,0),"")</f>
        <v/>
      </c>
      <c r="D71" s="26" t="str">
        <f>IFERROR(VLOOKUP(ROW()-ROW($C$8),Table1[[کمکی تاریخ]:[مانده]],4,0),"")</f>
        <v/>
      </c>
      <c r="E71" s="27" t="str">
        <f>IFERROR(VLOOKUP(ROW()-ROW($C$8),Table1[[کمکی تاریخ]:[مانده]],5,0),"")</f>
        <v/>
      </c>
      <c r="F71" s="27" t="str">
        <f>IFERROR(VLOOKUP(ROW()-ROW($C$8),Table1[[کمکی تاریخ]:[مانده]],6,0),"")</f>
        <v/>
      </c>
      <c r="G71" s="27" t="str">
        <f>IFERROR(VLOOKUP(ROW()-ROW($C$8),Table1[[کمکی تاریخ]:[مانده]],7,0),"")</f>
        <v/>
      </c>
    </row>
    <row r="72" spans="3:7" ht="22.5" customHeight="1" x14ac:dyDescent="0.25">
      <c r="C72" s="25" t="str">
        <f>IFERROR(VLOOKUP(ROW()-ROW($C$8),Table1[[کمکی تاریخ]:[مانده]],3,0),"")</f>
        <v/>
      </c>
      <c r="D72" s="26" t="str">
        <f>IFERROR(VLOOKUP(ROW()-ROW($C$8),Table1[[کمکی تاریخ]:[مانده]],4,0),"")</f>
        <v/>
      </c>
      <c r="E72" s="27" t="str">
        <f>IFERROR(VLOOKUP(ROW()-ROW($C$8),Table1[[کمکی تاریخ]:[مانده]],5,0),"")</f>
        <v/>
      </c>
      <c r="F72" s="27" t="str">
        <f>IFERROR(VLOOKUP(ROW()-ROW($C$8),Table1[[کمکی تاریخ]:[مانده]],6,0),"")</f>
        <v/>
      </c>
      <c r="G72" s="27" t="str">
        <f>IFERROR(VLOOKUP(ROW()-ROW($C$8),Table1[[کمکی تاریخ]:[مانده]],7,0),"")</f>
        <v/>
      </c>
    </row>
    <row r="73" spans="3:7" ht="22.5" customHeight="1" x14ac:dyDescent="0.25">
      <c r="C73" s="25" t="str">
        <f>IFERROR(VLOOKUP(ROW()-ROW($C$8),Table1[[کمکی تاریخ]:[مانده]],3,0),"")</f>
        <v/>
      </c>
      <c r="D73" s="26" t="str">
        <f>IFERROR(VLOOKUP(ROW()-ROW($C$8),Table1[[کمکی تاریخ]:[مانده]],4,0),"")</f>
        <v/>
      </c>
      <c r="E73" s="27" t="str">
        <f>IFERROR(VLOOKUP(ROW()-ROW($C$8),Table1[[کمکی تاریخ]:[مانده]],5,0),"")</f>
        <v/>
      </c>
      <c r="F73" s="27" t="str">
        <f>IFERROR(VLOOKUP(ROW()-ROW($C$8),Table1[[کمکی تاریخ]:[مانده]],6,0),"")</f>
        <v/>
      </c>
      <c r="G73" s="27" t="str">
        <f>IFERROR(VLOOKUP(ROW()-ROW($C$8),Table1[[کمکی تاریخ]:[مانده]],7,0),"")</f>
        <v/>
      </c>
    </row>
    <row r="74" spans="3:7" ht="22.5" customHeight="1" x14ac:dyDescent="0.25">
      <c r="C74" s="25" t="str">
        <f>IFERROR(VLOOKUP(ROW()-ROW($C$8),Table1[[کمکی تاریخ]:[مانده]],3,0),"")</f>
        <v/>
      </c>
      <c r="D74" s="26" t="str">
        <f>IFERROR(VLOOKUP(ROW()-ROW($C$8),Table1[[کمکی تاریخ]:[مانده]],4,0),"")</f>
        <v/>
      </c>
      <c r="E74" s="27" t="str">
        <f>IFERROR(VLOOKUP(ROW()-ROW($C$8),Table1[[کمکی تاریخ]:[مانده]],5,0),"")</f>
        <v/>
      </c>
      <c r="F74" s="27" t="str">
        <f>IFERROR(VLOOKUP(ROW()-ROW($C$8),Table1[[کمکی تاریخ]:[مانده]],6,0),"")</f>
        <v/>
      </c>
      <c r="G74" s="27" t="str">
        <f>IFERROR(VLOOKUP(ROW()-ROW($C$8),Table1[[کمکی تاریخ]:[مانده]],7,0),"")</f>
        <v/>
      </c>
    </row>
    <row r="75" spans="3:7" ht="22.5" customHeight="1" x14ac:dyDescent="0.25">
      <c r="C75" s="25" t="str">
        <f>IFERROR(VLOOKUP(ROW()-ROW($C$8),Table1[[کمکی تاریخ]:[مانده]],3,0),"")</f>
        <v/>
      </c>
      <c r="D75" s="26" t="str">
        <f>IFERROR(VLOOKUP(ROW()-ROW($C$8),Table1[[کمکی تاریخ]:[مانده]],4,0),"")</f>
        <v/>
      </c>
      <c r="E75" s="27" t="str">
        <f>IFERROR(VLOOKUP(ROW()-ROW($C$8),Table1[[کمکی تاریخ]:[مانده]],5,0),"")</f>
        <v/>
      </c>
      <c r="F75" s="27" t="str">
        <f>IFERROR(VLOOKUP(ROW()-ROW($C$8),Table1[[کمکی تاریخ]:[مانده]],6,0),"")</f>
        <v/>
      </c>
      <c r="G75" s="27" t="str">
        <f>IFERROR(VLOOKUP(ROW()-ROW($C$8),Table1[[کمکی تاریخ]:[مانده]],7,0),"")</f>
        <v/>
      </c>
    </row>
    <row r="76" spans="3:7" ht="22.5" customHeight="1" x14ac:dyDescent="0.25">
      <c r="C76" s="25" t="str">
        <f>IFERROR(VLOOKUP(ROW()-ROW($C$8),Table1[[کمکی تاریخ]:[مانده]],3,0),"")</f>
        <v/>
      </c>
      <c r="D76" s="26" t="str">
        <f>IFERROR(VLOOKUP(ROW()-ROW($C$8),Table1[[کمکی تاریخ]:[مانده]],4,0),"")</f>
        <v/>
      </c>
      <c r="E76" s="27" t="str">
        <f>IFERROR(VLOOKUP(ROW()-ROW($C$8),Table1[[کمکی تاریخ]:[مانده]],5,0),"")</f>
        <v/>
      </c>
      <c r="F76" s="27" t="str">
        <f>IFERROR(VLOOKUP(ROW()-ROW($C$8),Table1[[کمکی تاریخ]:[مانده]],6,0),"")</f>
        <v/>
      </c>
      <c r="G76" s="27" t="str">
        <f>IFERROR(VLOOKUP(ROW()-ROW($C$8),Table1[[کمکی تاریخ]:[مانده]],7,0),"")</f>
        <v/>
      </c>
    </row>
    <row r="77" spans="3:7" ht="22.5" customHeight="1" x14ac:dyDescent="0.25">
      <c r="C77" s="25" t="str">
        <f>IFERROR(VLOOKUP(ROW()-ROW($C$8),Table1[[کمکی تاریخ]:[مانده]],3,0),"")</f>
        <v/>
      </c>
      <c r="D77" s="26" t="str">
        <f>IFERROR(VLOOKUP(ROW()-ROW($C$8),Table1[[کمکی تاریخ]:[مانده]],4,0),"")</f>
        <v/>
      </c>
      <c r="E77" s="27" t="str">
        <f>IFERROR(VLOOKUP(ROW()-ROW($C$8),Table1[[کمکی تاریخ]:[مانده]],5,0),"")</f>
        <v/>
      </c>
      <c r="F77" s="27" t="str">
        <f>IFERROR(VLOOKUP(ROW()-ROW($C$8),Table1[[کمکی تاریخ]:[مانده]],6,0),"")</f>
        <v/>
      </c>
      <c r="G77" s="27" t="str">
        <f>IFERROR(VLOOKUP(ROW()-ROW($C$8),Table1[[کمکی تاریخ]:[مانده]],7,0),"")</f>
        <v/>
      </c>
    </row>
    <row r="78" spans="3:7" ht="22.5" customHeight="1" x14ac:dyDescent="0.25">
      <c r="C78" s="25" t="str">
        <f>IFERROR(VLOOKUP(ROW()-ROW($C$8),Table1[[کمکی تاریخ]:[مانده]],3,0),"")</f>
        <v/>
      </c>
      <c r="D78" s="26" t="str">
        <f>IFERROR(VLOOKUP(ROW()-ROW($C$8),Table1[[کمکی تاریخ]:[مانده]],4,0),"")</f>
        <v/>
      </c>
      <c r="E78" s="27" t="str">
        <f>IFERROR(VLOOKUP(ROW()-ROW($C$8),Table1[[کمکی تاریخ]:[مانده]],5,0),"")</f>
        <v/>
      </c>
      <c r="F78" s="27" t="str">
        <f>IFERROR(VLOOKUP(ROW()-ROW($C$8),Table1[[کمکی تاریخ]:[مانده]],6,0),"")</f>
        <v/>
      </c>
      <c r="G78" s="27" t="str">
        <f>IFERROR(VLOOKUP(ROW()-ROW($C$8),Table1[[کمکی تاریخ]:[مانده]],7,0),"")</f>
        <v/>
      </c>
    </row>
    <row r="79" spans="3:7" ht="22.5" customHeight="1" x14ac:dyDescent="0.25">
      <c r="C79" s="25" t="str">
        <f>IFERROR(VLOOKUP(ROW()-ROW($C$8),Table1[[کمکی تاریخ]:[مانده]],3,0),"")</f>
        <v/>
      </c>
      <c r="D79" s="26" t="str">
        <f>IFERROR(VLOOKUP(ROW()-ROW($C$8),Table1[[کمکی تاریخ]:[مانده]],4,0),"")</f>
        <v/>
      </c>
      <c r="E79" s="27" t="str">
        <f>IFERROR(VLOOKUP(ROW()-ROW($C$8),Table1[[کمکی تاریخ]:[مانده]],5,0),"")</f>
        <v/>
      </c>
      <c r="F79" s="27" t="str">
        <f>IFERROR(VLOOKUP(ROW()-ROW($C$8),Table1[[کمکی تاریخ]:[مانده]],6,0),"")</f>
        <v/>
      </c>
      <c r="G79" s="27" t="str">
        <f>IFERROR(VLOOKUP(ROW()-ROW($C$8),Table1[[کمکی تاریخ]:[مانده]],7,0),"")</f>
        <v/>
      </c>
    </row>
    <row r="80" spans="3:7" ht="22.5" customHeight="1" x14ac:dyDescent="0.25">
      <c r="C80" s="25" t="str">
        <f>IFERROR(VLOOKUP(ROW()-ROW($C$8),Table1[[کمکی تاریخ]:[مانده]],3,0),"")</f>
        <v/>
      </c>
      <c r="D80" s="26" t="str">
        <f>IFERROR(VLOOKUP(ROW()-ROW($C$8),Table1[[کمکی تاریخ]:[مانده]],4,0),"")</f>
        <v/>
      </c>
      <c r="E80" s="27" t="str">
        <f>IFERROR(VLOOKUP(ROW()-ROW($C$8),Table1[[کمکی تاریخ]:[مانده]],5,0),"")</f>
        <v/>
      </c>
      <c r="F80" s="27" t="str">
        <f>IFERROR(VLOOKUP(ROW()-ROW($C$8),Table1[[کمکی تاریخ]:[مانده]],6,0),"")</f>
        <v/>
      </c>
      <c r="G80" s="27" t="str">
        <f>IFERROR(VLOOKUP(ROW()-ROW($C$8),Table1[[کمکی تاریخ]:[مانده]],7,0),"")</f>
        <v/>
      </c>
    </row>
    <row r="81" spans="3:7" ht="22.5" customHeight="1" x14ac:dyDescent="0.25">
      <c r="C81" s="25" t="str">
        <f>IFERROR(VLOOKUP(ROW()-ROW($C$8),Table1[[کمکی تاریخ]:[مانده]],3,0),"")</f>
        <v/>
      </c>
      <c r="D81" s="26" t="str">
        <f>IFERROR(VLOOKUP(ROW()-ROW($C$8),Table1[[کمکی تاریخ]:[مانده]],4,0),"")</f>
        <v/>
      </c>
      <c r="E81" s="27" t="str">
        <f>IFERROR(VLOOKUP(ROW()-ROW($C$8),Table1[[کمکی تاریخ]:[مانده]],5,0),"")</f>
        <v/>
      </c>
      <c r="F81" s="27" t="str">
        <f>IFERROR(VLOOKUP(ROW()-ROW($C$8),Table1[[کمکی تاریخ]:[مانده]],6,0),"")</f>
        <v/>
      </c>
      <c r="G81" s="27" t="str">
        <f>IFERROR(VLOOKUP(ROW()-ROW($C$8),Table1[[کمکی تاریخ]:[مانده]],7,0),"")</f>
        <v/>
      </c>
    </row>
    <row r="82" spans="3:7" ht="22.5" customHeight="1" x14ac:dyDescent="0.25">
      <c r="C82" s="25" t="str">
        <f>IFERROR(VLOOKUP(ROW()-ROW($C$8),Table1[[کمکی تاریخ]:[مانده]],3,0),"")</f>
        <v/>
      </c>
      <c r="D82" s="26" t="str">
        <f>IFERROR(VLOOKUP(ROW()-ROW($C$8),Table1[[کمکی تاریخ]:[مانده]],4,0),"")</f>
        <v/>
      </c>
      <c r="E82" s="27" t="str">
        <f>IFERROR(VLOOKUP(ROW()-ROW($C$8),Table1[[کمکی تاریخ]:[مانده]],5,0),"")</f>
        <v/>
      </c>
      <c r="F82" s="27" t="str">
        <f>IFERROR(VLOOKUP(ROW()-ROW($C$8),Table1[[کمکی تاریخ]:[مانده]],6,0),"")</f>
        <v/>
      </c>
      <c r="G82" s="27" t="str">
        <f>IFERROR(VLOOKUP(ROW()-ROW($C$8),Table1[[کمکی تاریخ]:[مانده]],7,0),"")</f>
        <v/>
      </c>
    </row>
    <row r="83" spans="3:7" ht="22.5" customHeight="1" x14ac:dyDescent="0.25">
      <c r="C83" s="25" t="str">
        <f>IFERROR(VLOOKUP(ROW()-ROW($C$8),Table1[[کمکی تاریخ]:[مانده]],3,0),"")</f>
        <v/>
      </c>
      <c r="D83" s="26" t="str">
        <f>IFERROR(VLOOKUP(ROW()-ROW($C$8),Table1[[کمکی تاریخ]:[مانده]],4,0),"")</f>
        <v/>
      </c>
      <c r="E83" s="27" t="str">
        <f>IFERROR(VLOOKUP(ROW()-ROW($C$8),Table1[[کمکی تاریخ]:[مانده]],5,0),"")</f>
        <v/>
      </c>
      <c r="F83" s="27" t="str">
        <f>IFERROR(VLOOKUP(ROW()-ROW($C$8),Table1[[کمکی تاریخ]:[مانده]],6,0),"")</f>
        <v/>
      </c>
      <c r="G83" s="27" t="str">
        <f>IFERROR(VLOOKUP(ROW()-ROW($C$8),Table1[[کمکی تاریخ]:[مانده]],7,0),"")</f>
        <v/>
      </c>
    </row>
    <row r="84" spans="3:7" ht="22.5" customHeight="1" x14ac:dyDescent="0.25">
      <c r="C84" s="25" t="str">
        <f>IFERROR(VLOOKUP(ROW()-ROW($C$8),Table1[[کمکی تاریخ]:[مانده]],3,0),"")</f>
        <v/>
      </c>
      <c r="D84" s="26" t="str">
        <f>IFERROR(VLOOKUP(ROW()-ROW($C$8),Table1[[کمکی تاریخ]:[مانده]],4,0),"")</f>
        <v/>
      </c>
      <c r="E84" s="27" t="str">
        <f>IFERROR(VLOOKUP(ROW()-ROW($C$8),Table1[[کمکی تاریخ]:[مانده]],5,0),"")</f>
        <v/>
      </c>
      <c r="F84" s="27" t="str">
        <f>IFERROR(VLOOKUP(ROW()-ROW($C$8),Table1[[کمکی تاریخ]:[مانده]],6,0),"")</f>
        <v/>
      </c>
      <c r="G84" s="27" t="str">
        <f>IFERROR(VLOOKUP(ROW()-ROW($C$8),Table1[[کمکی تاریخ]:[مانده]],7,0),"")</f>
        <v/>
      </c>
    </row>
    <row r="85" spans="3:7" ht="22.5" customHeight="1" x14ac:dyDescent="0.25">
      <c r="C85" s="25" t="str">
        <f>IFERROR(VLOOKUP(ROW()-ROW($C$8),Table1[[کمکی تاریخ]:[مانده]],3,0),"")</f>
        <v/>
      </c>
      <c r="D85" s="26" t="str">
        <f>IFERROR(VLOOKUP(ROW()-ROW($C$8),Table1[[کمکی تاریخ]:[مانده]],4,0),"")</f>
        <v/>
      </c>
      <c r="E85" s="27" t="str">
        <f>IFERROR(VLOOKUP(ROW()-ROW($C$8),Table1[[کمکی تاریخ]:[مانده]],5,0),"")</f>
        <v/>
      </c>
      <c r="F85" s="27" t="str">
        <f>IFERROR(VLOOKUP(ROW()-ROW($C$8),Table1[[کمکی تاریخ]:[مانده]],6,0),"")</f>
        <v/>
      </c>
      <c r="G85" s="27" t="str">
        <f>IFERROR(VLOOKUP(ROW()-ROW($C$8),Table1[[کمکی تاریخ]:[مانده]],7,0),"")</f>
        <v/>
      </c>
    </row>
    <row r="86" spans="3:7" ht="22.5" customHeight="1" x14ac:dyDescent="0.25">
      <c r="C86" s="25" t="str">
        <f>IFERROR(VLOOKUP(ROW()-ROW($C$8),Table1[[کمکی تاریخ]:[مانده]],3,0),"")</f>
        <v/>
      </c>
      <c r="D86" s="26" t="str">
        <f>IFERROR(VLOOKUP(ROW()-ROW($C$8),Table1[[کمکی تاریخ]:[مانده]],4,0),"")</f>
        <v/>
      </c>
      <c r="E86" s="27" t="str">
        <f>IFERROR(VLOOKUP(ROW()-ROW($C$8),Table1[[کمکی تاریخ]:[مانده]],5,0),"")</f>
        <v/>
      </c>
      <c r="F86" s="27" t="str">
        <f>IFERROR(VLOOKUP(ROW()-ROW($C$8),Table1[[کمکی تاریخ]:[مانده]],6,0),"")</f>
        <v/>
      </c>
      <c r="G86" s="27" t="str">
        <f>IFERROR(VLOOKUP(ROW()-ROW($C$8),Table1[[کمکی تاریخ]:[مانده]],7,0),"")</f>
        <v/>
      </c>
    </row>
    <row r="87" spans="3:7" ht="22.5" customHeight="1" x14ac:dyDescent="0.25">
      <c r="C87" s="25" t="str">
        <f>IFERROR(VLOOKUP(ROW()-ROW($C$8),Table1[[کمکی تاریخ]:[مانده]],3,0),"")</f>
        <v/>
      </c>
      <c r="D87" s="26" t="str">
        <f>IFERROR(VLOOKUP(ROW()-ROW($C$8),Table1[[کمکی تاریخ]:[مانده]],4,0),"")</f>
        <v/>
      </c>
      <c r="E87" s="27" t="str">
        <f>IFERROR(VLOOKUP(ROW()-ROW($C$8),Table1[[کمکی تاریخ]:[مانده]],5,0),"")</f>
        <v/>
      </c>
      <c r="F87" s="27" t="str">
        <f>IFERROR(VLOOKUP(ROW()-ROW($C$8),Table1[[کمکی تاریخ]:[مانده]],6,0),"")</f>
        <v/>
      </c>
      <c r="G87" s="27" t="str">
        <f>IFERROR(VLOOKUP(ROW()-ROW($C$8),Table1[[کمکی تاریخ]:[مانده]],7,0),"")</f>
        <v/>
      </c>
    </row>
    <row r="88" spans="3:7" ht="22.5" customHeight="1" x14ac:dyDescent="0.25">
      <c r="C88" s="25" t="str">
        <f>IFERROR(VLOOKUP(ROW()-ROW($C$8),Table1[[کمکی تاریخ]:[مانده]],3,0),"")</f>
        <v/>
      </c>
      <c r="D88" s="26" t="str">
        <f>IFERROR(VLOOKUP(ROW()-ROW($C$8),Table1[[کمکی تاریخ]:[مانده]],4,0),"")</f>
        <v/>
      </c>
      <c r="E88" s="27" t="str">
        <f>IFERROR(VLOOKUP(ROW()-ROW($C$8),Table1[[کمکی تاریخ]:[مانده]],5,0),"")</f>
        <v/>
      </c>
      <c r="F88" s="27" t="str">
        <f>IFERROR(VLOOKUP(ROW()-ROW($C$8),Table1[[کمکی تاریخ]:[مانده]],6,0),"")</f>
        <v/>
      </c>
      <c r="G88" s="27" t="str">
        <f>IFERROR(VLOOKUP(ROW()-ROW($C$8),Table1[[کمکی تاریخ]:[مانده]],7,0),"")</f>
        <v/>
      </c>
    </row>
    <row r="89" spans="3:7" ht="22.5" customHeight="1" x14ac:dyDescent="0.25">
      <c r="C89" s="25" t="str">
        <f>IFERROR(VLOOKUP(ROW()-ROW($C$8),Table1[[کمکی تاریخ]:[مانده]],3,0),"")</f>
        <v/>
      </c>
      <c r="D89" s="26" t="str">
        <f>IFERROR(VLOOKUP(ROW()-ROW($C$8),Table1[[کمکی تاریخ]:[مانده]],4,0),"")</f>
        <v/>
      </c>
      <c r="E89" s="27" t="str">
        <f>IFERROR(VLOOKUP(ROW()-ROW($C$8),Table1[[کمکی تاریخ]:[مانده]],5,0),"")</f>
        <v/>
      </c>
      <c r="F89" s="27" t="str">
        <f>IFERROR(VLOOKUP(ROW()-ROW($C$8),Table1[[کمکی تاریخ]:[مانده]],6,0),"")</f>
        <v/>
      </c>
      <c r="G89" s="27" t="str">
        <f>IFERROR(VLOOKUP(ROW()-ROW($C$8),Table1[[کمکی تاریخ]:[مانده]],7,0),"")</f>
        <v/>
      </c>
    </row>
    <row r="90" spans="3:7" ht="22.5" customHeight="1" x14ac:dyDescent="0.25">
      <c r="C90" s="25" t="str">
        <f>IFERROR(VLOOKUP(ROW()-ROW($C$8),Table1[[کمکی تاریخ]:[مانده]],3,0),"")</f>
        <v/>
      </c>
      <c r="D90" s="26" t="str">
        <f>IFERROR(VLOOKUP(ROW()-ROW($C$8),Table1[[کمکی تاریخ]:[مانده]],4,0),"")</f>
        <v/>
      </c>
      <c r="E90" s="27" t="str">
        <f>IFERROR(VLOOKUP(ROW()-ROW($C$8),Table1[[کمکی تاریخ]:[مانده]],5,0),"")</f>
        <v/>
      </c>
      <c r="F90" s="27" t="str">
        <f>IFERROR(VLOOKUP(ROW()-ROW($C$8),Table1[[کمکی تاریخ]:[مانده]],6,0),"")</f>
        <v/>
      </c>
      <c r="G90" s="27" t="str">
        <f>IFERROR(VLOOKUP(ROW()-ROW($C$8),Table1[[کمکی تاریخ]:[مانده]],7,0),"")</f>
        <v/>
      </c>
    </row>
    <row r="91" spans="3:7" ht="22.5" customHeight="1" x14ac:dyDescent="0.25">
      <c r="C91" s="25" t="str">
        <f>IFERROR(VLOOKUP(ROW()-ROW($C$8),Table1[[کمکی تاریخ]:[مانده]],3,0),"")</f>
        <v/>
      </c>
      <c r="D91" s="26" t="str">
        <f>IFERROR(VLOOKUP(ROW()-ROW($C$8),Table1[[کمکی تاریخ]:[مانده]],4,0),"")</f>
        <v/>
      </c>
      <c r="E91" s="27" t="str">
        <f>IFERROR(VLOOKUP(ROW()-ROW($C$8),Table1[[کمکی تاریخ]:[مانده]],5,0),"")</f>
        <v/>
      </c>
      <c r="F91" s="27" t="str">
        <f>IFERROR(VLOOKUP(ROW()-ROW($C$8),Table1[[کمکی تاریخ]:[مانده]],6,0),"")</f>
        <v/>
      </c>
      <c r="G91" s="27" t="str">
        <f>IFERROR(VLOOKUP(ROW()-ROW($C$8),Table1[[کمکی تاریخ]:[مانده]],7,0),"")</f>
        <v/>
      </c>
    </row>
    <row r="92" spans="3:7" ht="22.5" customHeight="1" x14ac:dyDescent="0.25">
      <c r="C92" s="25" t="str">
        <f>IFERROR(VLOOKUP(ROW()-ROW($C$8),Table1[[کمکی تاریخ]:[مانده]],3,0),"")</f>
        <v/>
      </c>
      <c r="D92" s="26" t="str">
        <f>IFERROR(VLOOKUP(ROW()-ROW($C$8),Table1[[کمکی تاریخ]:[مانده]],4,0),"")</f>
        <v/>
      </c>
      <c r="E92" s="27" t="str">
        <f>IFERROR(VLOOKUP(ROW()-ROW($C$8),Table1[[کمکی تاریخ]:[مانده]],5,0),"")</f>
        <v/>
      </c>
      <c r="F92" s="27" t="str">
        <f>IFERROR(VLOOKUP(ROW()-ROW($C$8),Table1[[کمکی تاریخ]:[مانده]],6,0),"")</f>
        <v/>
      </c>
      <c r="G92" s="27" t="str">
        <f>IFERROR(VLOOKUP(ROW()-ROW($C$8),Table1[[کمکی تاریخ]:[مانده]],7,0),"")</f>
        <v/>
      </c>
    </row>
    <row r="93" spans="3:7" ht="22.5" customHeight="1" x14ac:dyDescent="0.25">
      <c r="C93" s="25" t="str">
        <f>IFERROR(VLOOKUP(ROW()-ROW($C$8),Table1[[کمکی تاریخ]:[مانده]],3,0),"")</f>
        <v/>
      </c>
      <c r="D93" s="26" t="str">
        <f>IFERROR(VLOOKUP(ROW()-ROW($C$8),Table1[[کمکی تاریخ]:[مانده]],4,0),"")</f>
        <v/>
      </c>
      <c r="E93" s="27" t="str">
        <f>IFERROR(VLOOKUP(ROW()-ROW($C$8),Table1[[کمکی تاریخ]:[مانده]],5,0),"")</f>
        <v/>
      </c>
      <c r="F93" s="27" t="str">
        <f>IFERROR(VLOOKUP(ROW()-ROW($C$8),Table1[[کمکی تاریخ]:[مانده]],6,0),"")</f>
        <v/>
      </c>
      <c r="G93" s="27" t="str">
        <f>IFERROR(VLOOKUP(ROW()-ROW($C$8),Table1[[کمکی تاریخ]:[مانده]],7,0),"")</f>
        <v/>
      </c>
    </row>
    <row r="94" spans="3:7" ht="22.5" customHeight="1" x14ac:dyDescent="0.25">
      <c r="C94" s="25" t="str">
        <f>IFERROR(VLOOKUP(ROW()-ROW($C$8),Table1[[کمکی تاریخ]:[مانده]],3,0),"")</f>
        <v/>
      </c>
      <c r="D94" s="26" t="str">
        <f>IFERROR(VLOOKUP(ROW()-ROW($C$8),Table1[[کمکی تاریخ]:[مانده]],4,0),"")</f>
        <v/>
      </c>
      <c r="E94" s="27" t="str">
        <f>IFERROR(VLOOKUP(ROW()-ROW($C$8),Table1[[کمکی تاریخ]:[مانده]],5,0),"")</f>
        <v/>
      </c>
      <c r="F94" s="27" t="str">
        <f>IFERROR(VLOOKUP(ROW()-ROW($C$8),Table1[[کمکی تاریخ]:[مانده]],6,0),"")</f>
        <v/>
      </c>
      <c r="G94" s="27" t="str">
        <f>IFERROR(VLOOKUP(ROW()-ROW($C$8),Table1[[کمکی تاریخ]:[مانده]],7,0),"")</f>
        <v/>
      </c>
    </row>
    <row r="95" spans="3:7" ht="22.5" customHeight="1" x14ac:dyDescent="0.25">
      <c r="C95" s="25" t="str">
        <f>IFERROR(VLOOKUP(ROW()-ROW($C$8),Table1[[کمکی تاریخ]:[مانده]],3,0),"")</f>
        <v/>
      </c>
      <c r="D95" s="26" t="str">
        <f>IFERROR(VLOOKUP(ROW()-ROW($C$8),Table1[[کمکی تاریخ]:[مانده]],4,0),"")</f>
        <v/>
      </c>
      <c r="E95" s="27" t="str">
        <f>IFERROR(VLOOKUP(ROW()-ROW($C$8),Table1[[کمکی تاریخ]:[مانده]],5,0),"")</f>
        <v/>
      </c>
      <c r="F95" s="27" t="str">
        <f>IFERROR(VLOOKUP(ROW()-ROW($C$8),Table1[[کمکی تاریخ]:[مانده]],6,0),"")</f>
        <v/>
      </c>
      <c r="G95" s="27" t="str">
        <f>IFERROR(VLOOKUP(ROW()-ROW($C$8),Table1[[کمکی تاریخ]:[مانده]],7,0),"")</f>
        <v/>
      </c>
    </row>
    <row r="96" spans="3:7" ht="22.5" customHeight="1" x14ac:dyDescent="0.25">
      <c r="C96" s="25" t="str">
        <f>IFERROR(VLOOKUP(ROW()-ROW($C$8),Table1[[کمکی تاریخ]:[مانده]],3,0),"")</f>
        <v/>
      </c>
      <c r="D96" s="26" t="str">
        <f>IFERROR(VLOOKUP(ROW()-ROW($C$8),Table1[[کمکی تاریخ]:[مانده]],4,0),"")</f>
        <v/>
      </c>
      <c r="E96" s="27" t="str">
        <f>IFERROR(VLOOKUP(ROW()-ROW($C$8),Table1[[کمکی تاریخ]:[مانده]],5,0),"")</f>
        <v/>
      </c>
      <c r="F96" s="27" t="str">
        <f>IFERROR(VLOOKUP(ROW()-ROW($C$8),Table1[[کمکی تاریخ]:[مانده]],6,0),"")</f>
        <v/>
      </c>
      <c r="G96" s="27" t="str">
        <f>IFERROR(VLOOKUP(ROW()-ROW($C$8),Table1[[کمکی تاریخ]:[مانده]],7,0),"")</f>
        <v/>
      </c>
    </row>
    <row r="97" spans="3:7" ht="22.5" customHeight="1" x14ac:dyDescent="0.25">
      <c r="C97" s="25" t="str">
        <f>IFERROR(VLOOKUP(ROW()-ROW($C$8),Table1[[کمکی تاریخ]:[مانده]],3,0),"")</f>
        <v/>
      </c>
      <c r="D97" s="26" t="str">
        <f>IFERROR(VLOOKUP(ROW()-ROW($C$8),Table1[[کمکی تاریخ]:[مانده]],4,0),"")</f>
        <v/>
      </c>
      <c r="E97" s="27" t="str">
        <f>IFERROR(VLOOKUP(ROW()-ROW($C$8),Table1[[کمکی تاریخ]:[مانده]],5,0),"")</f>
        <v/>
      </c>
      <c r="F97" s="27" t="str">
        <f>IFERROR(VLOOKUP(ROW()-ROW($C$8),Table1[[کمکی تاریخ]:[مانده]],6,0),"")</f>
        <v/>
      </c>
      <c r="G97" s="27" t="str">
        <f>IFERROR(VLOOKUP(ROW()-ROW($C$8),Table1[[کمکی تاریخ]:[مانده]],7,0),"")</f>
        <v/>
      </c>
    </row>
    <row r="98" spans="3:7" ht="22.5" customHeight="1" x14ac:dyDescent="0.25">
      <c r="C98" s="25" t="str">
        <f>IFERROR(VLOOKUP(ROW()-ROW($C$8),Table1[[کمکی تاریخ]:[مانده]],3,0),"")</f>
        <v/>
      </c>
      <c r="D98" s="26" t="str">
        <f>IFERROR(VLOOKUP(ROW()-ROW($C$8),Table1[[کمکی تاریخ]:[مانده]],4,0),"")</f>
        <v/>
      </c>
      <c r="E98" s="27" t="str">
        <f>IFERROR(VLOOKUP(ROW()-ROW($C$8),Table1[[کمکی تاریخ]:[مانده]],5,0),"")</f>
        <v/>
      </c>
      <c r="F98" s="27" t="str">
        <f>IFERROR(VLOOKUP(ROW()-ROW($C$8),Table1[[کمکی تاریخ]:[مانده]],6,0),"")</f>
        <v/>
      </c>
      <c r="G98" s="27" t="str">
        <f>IFERROR(VLOOKUP(ROW()-ROW($C$8),Table1[[کمکی تاریخ]:[مانده]],7,0),"")</f>
        <v/>
      </c>
    </row>
    <row r="99" spans="3:7" ht="22.5" customHeight="1" x14ac:dyDescent="0.25">
      <c r="C99" s="25" t="str">
        <f>IFERROR(VLOOKUP(ROW()-ROW($C$8),Table1[[کمکی تاریخ]:[مانده]],3,0),"")</f>
        <v/>
      </c>
      <c r="D99" s="26" t="str">
        <f>IFERROR(VLOOKUP(ROW()-ROW($C$8),Table1[[کمکی تاریخ]:[مانده]],4,0),"")</f>
        <v/>
      </c>
      <c r="E99" s="27" t="str">
        <f>IFERROR(VLOOKUP(ROW()-ROW($C$8),Table1[[کمکی تاریخ]:[مانده]],5,0),"")</f>
        <v/>
      </c>
      <c r="F99" s="27" t="str">
        <f>IFERROR(VLOOKUP(ROW()-ROW($C$8),Table1[[کمکی تاریخ]:[مانده]],6,0),"")</f>
        <v/>
      </c>
      <c r="G99" s="27" t="str">
        <f>IFERROR(VLOOKUP(ROW()-ROW($C$8),Table1[[کمکی تاریخ]:[مانده]],7,0),"")</f>
        <v/>
      </c>
    </row>
    <row r="100" spans="3:7" ht="22.5" customHeight="1" x14ac:dyDescent="0.25">
      <c r="C100" s="25" t="str">
        <f>IFERROR(VLOOKUP(ROW()-ROW($C$8),Table1[[کمکی تاریخ]:[مانده]],3,0),"")</f>
        <v/>
      </c>
      <c r="D100" s="26" t="str">
        <f>IFERROR(VLOOKUP(ROW()-ROW($C$8),Table1[[کمکی تاریخ]:[مانده]],4,0),"")</f>
        <v/>
      </c>
      <c r="E100" s="27" t="str">
        <f>IFERROR(VLOOKUP(ROW()-ROW($C$8),Table1[[کمکی تاریخ]:[مانده]],5,0),"")</f>
        <v/>
      </c>
      <c r="F100" s="27" t="str">
        <f>IFERROR(VLOOKUP(ROW()-ROW($C$8),Table1[[کمکی تاریخ]:[مانده]],6,0),"")</f>
        <v/>
      </c>
      <c r="G100" s="27" t="str">
        <f>IFERROR(VLOOKUP(ROW()-ROW($C$8),Table1[[کمکی تاریخ]:[مانده]],7,0),"")</f>
        <v/>
      </c>
    </row>
    <row r="101" spans="3:7" ht="22.5" customHeight="1" x14ac:dyDescent="0.25">
      <c r="C101" s="25" t="str">
        <f>IFERROR(VLOOKUP(ROW()-ROW($C$8),Table1[[کمکی تاریخ]:[مانده]],3,0),"")</f>
        <v/>
      </c>
      <c r="D101" s="26" t="str">
        <f>IFERROR(VLOOKUP(ROW()-ROW($C$8),Table1[[کمکی تاریخ]:[مانده]],4,0),"")</f>
        <v/>
      </c>
      <c r="E101" s="27" t="str">
        <f>IFERROR(VLOOKUP(ROW()-ROW($C$8),Table1[[کمکی تاریخ]:[مانده]],5,0),"")</f>
        <v/>
      </c>
      <c r="F101" s="27" t="str">
        <f>IFERROR(VLOOKUP(ROW()-ROW($C$8),Table1[[کمکی تاریخ]:[مانده]],6,0),"")</f>
        <v/>
      </c>
      <c r="G101" s="27" t="str">
        <f>IFERROR(VLOOKUP(ROW()-ROW($C$8),Table1[[کمکی تاریخ]:[مانده]],7,0),"")</f>
        <v/>
      </c>
    </row>
    <row r="102" spans="3:7" ht="22.5" customHeight="1" x14ac:dyDescent="0.25">
      <c r="C102" s="25" t="str">
        <f>IFERROR(VLOOKUP(ROW()-ROW($C$8),Table1[[کمکی تاریخ]:[مانده]],3,0),"")</f>
        <v/>
      </c>
      <c r="D102" s="26" t="str">
        <f>IFERROR(VLOOKUP(ROW()-ROW($C$8),Table1[[کمکی تاریخ]:[مانده]],4,0),"")</f>
        <v/>
      </c>
      <c r="E102" s="27" t="str">
        <f>IFERROR(VLOOKUP(ROW()-ROW($C$8),Table1[[کمکی تاریخ]:[مانده]],5,0),"")</f>
        <v/>
      </c>
      <c r="F102" s="27" t="str">
        <f>IFERROR(VLOOKUP(ROW()-ROW($C$8),Table1[[کمکی تاریخ]:[مانده]],6,0),"")</f>
        <v/>
      </c>
      <c r="G102" s="27" t="str">
        <f>IFERROR(VLOOKUP(ROW()-ROW($C$8),Table1[[کمکی تاریخ]:[مانده]],7,0),"")</f>
        <v/>
      </c>
    </row>
    <row r="103" spans="3:7" ht="22.5" customHeight="1" x14ac:dyDescent="0.25">
      <c r="C103" s="25" t="str">
        <f>IFERROR(VLOOKUP(ROW()-ROW($C$8),Table1[[کمکی تاریخ]:[مانده]],3,0),"")</f>
        <v/>
      </c>
      <c r="D103" s="26" t="str">
        <f>IFERROR(VLOOKUP(ROW()-ROW($C$8),Table1[[کمکی تاریخ]:[مانده]],4,0),"")</f>
        <v/>
      </c>
      <c r="E103" s="27" t="str">
        <f>IFERROR(VLOOKUP(ROW()-ROW($C$8),Table1[[کمکی تاریخ]:[مانده]],5,0),"")</f>
        <v/>
      </c>
      <c r="F103" s="27" t="str">
        <f>IFERROR(VLOOKUP(ROW()-ROW($C$8),Table1[[کمکی تاریخ]:[مانده]],6,0),"")</f>
        <v/>
      </c>
      <c r="G103" s="27" t="str">
        <f>IFERROR(VLOOKUP(ROW()-ROW($C$8),Table1[[کمکی تاریخ]:[مانده]],7,0),"")</f>
        <v/>
      </c>
    </row>
    <row r="104" spans="3:7" ht="22.5" customHeight="1" x14ac:dyDescent="0.25">
      <c r="C104" s="25" t="str">
        <f>IFERROR(VLOOKUP(ROW()-ROW($C$8),Table1[[کمکی تاریخ]:[مانده]],3,0),"")</f>
        <v/>
      </c>
      <c r="D104" s="26" t="str">
        <f>IFERROR(VLOOKUP(ROW()-ROW($C$8),Table1[[کمکی تاریخ]:[مانده]],4,0),"")</f>
        <v/>
      </c>
      <c r="E104" s="27" t="str">
        <f>IFERROR(VLOOKUP(ROW()-ROW($C$8),Table1[[کمکی تاریخ]:[مانده]],5,0),"")</f>
        <v/>
      </c>
      <c r="F104" s="27" t="str">
        <f>IFERROR(VLOOKUP(ROW()-ROW($C$8),Table1[[کمکی تاریخ]:[مانده]],6,0),"")</f>
        <v/>
      </c>
      <c r="G104" s="27" t="str">
        <f>IFERROR(VLOOKUP(ROW()-ROW($C$8),Table1[[کمکی تاریخ]:[مانده]],7,0),"")</f>
        <v/>
      </c>
    </row>
    <row r="105" spans="3:7" ht="22.5" customHeight="1" x14ac:dyDescent="0.25">
      <c r="C105" s="25" t="str">
        <f>IFERROR(VLOOKUP(ROW()-ROW($C$8),Table1[[کمکی تاریخ]:[مانده]],3,0),"")</f>
        <v/>
      </c>
      <c r="D105" s="26" t="str">
        <f>IFERROR(VLOOKUP(ROW()-ROW($C$8),Table1[[کمکی تاریخ]:[مانده]],4,0),"")</f>
        <v/>
      </c>
      <c r="E105" s="27" t="str">
        <f>IFERROR(VLOOKUP(ROW()-ROW($C$8),Table1[[کمکی تاریخ]:[مانده]],5,0),"")</f>
        <v/>
      </c>
      <c r="F105" s="27" t="str">
        <f>IFERROR(VLOOKUP(ROW()-ROW($C$8),Table1[[کمکی تاریخ]:[مانده]],6,0),"")</f>
        <v/>
      </c>
      <c r="G105" s="27" t="str">
        <f>IFERROR(VLOOKUP(ROW()-ROW($C$8),Table1[[کمکی تاریخ]:[مانده]],7,0),"")</f>
        <v/>
      </c>
    </row>
    <row r="106" spans="3:7" ht="22.5" customHeight="1" x14ac:dyDescent="0.25">
      <c r="C106" s="25" t="str">
        <f>IFERROR(VLOOKUP(ROW()-ROW($C$8),Table1[[کمکی تاریخ]:[مانده]],3,0),"")</f>
        <v/>
      </c>
      <c r="D106" s="26" t="str">
        <f>IFERROR(VLOOKUP(ROW()-ROW($C$8),Table1[[کمکی تاریخ]:[مانده]],4,0),"")</f>
        <v/>
      </c>
      <c r="E106" s="27" t="str">
        <f>IFERROR(VLOOKUP(ROW()-ROW($C$8),Table1[[کمکی تاریخ]:[مانده]],5,0),"")</f>
        <v/>
      </c>
      <c r="F106" s="27" t="str">
        <f>IFERROR(VLOOKUP(ROW()-ROW($C$8),Table1[[کمکی تاریخ]:[مانده]],6,0),"")</f>
        <v/>
      </c>
      <c r="G106" s="27" t="str">
        <f>IFERROR(VLOOKUP(ROW()-ROW($C$8),Table1[[کمکی تاریخ]:[مانده]],7,0),"")</f>
        <v/>
      </c>
    </row>
    <row r="107" spans="3:7" ht="22.5" customHeight="1" x14ac:dyDescent="0.25">
      <c r="C107" s="25" t="str">
        <f>IFERROR(VLOOKUP(ROW()-ROW($C$8),Table1[[کمکی تاریخ]:[مانده]],3,0),"")</f>
        <v/>
      </c>
      <c r="D107" s="26" t="str">
        <f>IFERROR(VLOOKUP(ROW()-ROW($C$8),Table1[[کمکی تاریخ]:[مانده]],4,0),"")</f>
        <v/>
      </c>
      <c r="E107" s="27" t="str">
        <f>IFERROR(VLOOKUP(ROW()-ROW($C$8),Table1[[کمکی تاریخ]:[مانده]],5,0),"")</f>
        <v/>
      </c>
      <c r="F107" s="27" t="str">
        <f>IFERROR(VLOOKUP(ROW()-ROW($C$8),Table1[[کمکی تاریخ]:[مانده]],6,0),"")</f>
        <v/>
      </c>
      <c r="G107" s="27" t="str">
        <f>IFERROR(VLOOKUP(ROW()-ROW($C$8),Table1[[کمکی تاریخ]:[مانده]],7,0),"")</f>
        <v/>
      </c>
    </row>
    <row r="108" spans="3:7" ht="22.5" customHeight="1" x14ac:dyDescent="0.25">
      <c r="C108" s="25" t="str">
        <f>IFERROR(VLOOKUP(ROW()-ROW($C$8),Table1[[کمکی تاریخ]:[مانده]],3,0),"")</f>
        <v/>
      </c>
      <c r="D108" s="26" t="str">
        <f>IFERROR(VLOOKUP(ROW()-ROW($C$8),Table1[[کمکی تاریخ]:[مانده]],4,0),"")</f>
        <v/>
      </c>
      <c r="E108" s="27" t="str">
        <f>IFERROR(VLOOKUP(ROW()-ROW($C$8),Table1[[کمکی تاریخ]:[مانده]],5,0),"")</f>
        <v/>
      </c>
      <c r="F108" s="27" t="str">
        <f>IFERROR(VLOOKUP(ROW()-ROW($C$8),Table1[[کمکی تاریخ]:[مانده]],6,0),"")</f>
        <v/>
      </c>
      <c r="G108" s="27" t="str">
        <f>IFERROR(VLOOKUP(ROW()-ROW($C$8),Table1[[کمکی تاریخ]:[مانده]],7,0),"")</f>
        <v/>
      </c>
    </row>
    <row r="109" spans="3:7" ht="22.5" customHeight="1" x14ac:dyDescent="0.25">
      <c r="C109" s="25" t="str">
        <f>IFERROR(VLOOKUP(ROW()-ROW($C$8),Table1[[کمکی تاریخ]:[مانده]],3,0),"")</f>
        <v/>
      </c>
      <c r="D109" s="26" t="str">
        <f>IFERROR(VLOOKUP(ROW()-ROW($C$8),Table1[[کمکی تاریخ]:[مانده]],4,0),"")</f>
        <v/>
      </c>
      <c r="E109" s="27" t="str">
        <f>IFERROR(VLOOKUP(ROW()-ROW($C$8),Table1[[کمکی تاریخ]:[مانده]],5,0),"")</f>
        <v/>
      </c>
      <c r="F109" s="27" t="str">
        <f>IFERROR(VLOOKUP(ROW()-ROW($C$8),Table1[[کمکی تاریخ]:[مانده]],6,0),"")</f>
        <v/>
      </c>
      <c r="G109" s="27" t="str">
        <f>IFERROR(VLOOKUP(ROW()-ROW($C$8),Table1[[کمکی تاریخ]:[مانده]],7,0),"")</f>
        <v/>
      </c>
    </row>
    <row r="110" spans="3:7" ht="22.5" customHeight="1" x14ac:dyDescent="0.25">
      <c r="C110" s="25" t="str">
        <f>IFERROR(VLOOKUP(ROW()-ROW($C$8),Table1[[کمکی تاریخ]:[مانده]],3,0),"")</f>
        <v/>
      </c>
      <c r="D110" s="26" t="str">
        <f>IFERROR(VLOOKUP(ROW()-ROW($C$8),Table1[[کمکی تاریخ]:[مانده]],4,0),"")</f>
        <v/>
      </c>
      <c r="E110" s="27" t="str">
        <f>IFERROR(VLOOKUP(ROW()-ROW($C$8),Table1[[کمکی تاریخ]:[مانده]],5,0),"")</f>
        <v/>
      </c>
      <c r="F110" s="27" t="str">
        <f>IFERROR(VLOOKUP(ROW()-ROW($C$8),Table1[[کمکی تاریخ]:[مانده]],6,0),"")</f>
        <v/>
      </c>
      <c r="G110" s="27" t="str">
        <f>IFERROR(VLOOKUP(ROW()-ROW($C$8),Table1[[کمکی تاریخ]:[مانده]],7,0),"")</f>
        <v/>
      </c>
    </row>
    <row r="111" spans="3:7" ht="22.5" customHeight="1" x14ac:dyDescent="0.25">
      <c r="C111" s="25" t="str">
        <f>IFERROR(VLOOKUP(ROW()-ROW($C$8),Table1[[کمکی تاریخ]:[مانده]],3,0),"")</f>
        <v/>
      </c>
      <c r="D111" s="26" t="str">
        <f>IFERROR(VLOOKUP(ROW()-ROW($C$8),Table1[[کمکی تاریخ]:[مانده]],4,0),"")</f>
        <v/>
      </c>
      <c r="E111" s="27" t="str">
        <f>IFERROR(VLOOKUP(ROW()-ROW($C$8),Table1[[کمکی تاریخ]:[مانده]],5,0),"")</f>
        <v/>
      </c>
      <c r="F111" s="27" t="str">
        <f>IFERROR(VLOOKUP(ROW()-ROW($C$8),Table1[[کمکی تاریخ]:[مانده]],6,0),"")</f>
        <v/>
      </c>
      <c r="G111" s="27" t="str">
        <f>IFERROR(VLOOKUP(ROW()-ROW($C$8),Table1[[کمکی تاریخ]:[مانده]],7,0),"")</f>
        <v/>
      </c>
    </row>
    <row r="112" spans="3:7" ht="22.5" customHeight="1" x14ac:dyDescent="0.25">
      <c r="C112" s="25" t="str">
        <f>IFERROR(VLOOKUP(ROW()-ROW($C$8),Table1[[کمکی تاریخ]:[مانده]],3,0),"")</f>
        <v/>
      </c>
      <c r="D112" s="26" t="str">
        <f>IFERROR(VLOOKUP(ROW()-ROW($C$8),Table1[[کمکی تاریخ]:[مانده]],4,0),"")</f>
        <v/>
      </c>
      <c r="E112" s="27" t="str">
        <f>IFERROR(VLOOKUP(ROW()-ROW($C$8),Table1[[کمکی تاریخ]:[مانده]],5,0),"")</f>
        <v/>
      </c>
      <c r="F112" s="27" t="str">
        <f>IFERROR(VLOOKUP(ROW()-ROW($C$8),Table1[[کمکی تاریخ]:[مانده]],6,0),"")</f>
        <v/>
      </c>
      <c r="G112" s="27" t="str">
        <f>IFERROR(VLOOKUP(ROW()-ROW($C$8),Table1[[کمکی تاریخ]:[مانده]],7,0),"")</f>
        <v/>
      </c>
    </row>
    <row r="113" spans="3:7" ht="22.5" customHeight="1" x14ac:dyDescent="0.25">
      <c r="C113" s="25" t="str">
        <f>IFERROR(VLOOKUP(ROW()-ROW($C$8),Table1[[کمکی تاریخ]:[مانده]],3,0),"")</f>
        <v/>
      </c>
      <c r="D113" s="26" t="str">
        <f>IFERROR(VLOOKUP(ROW()-ROW($C$8),Table1[[کمکی تاریخ]:[مانده]],4,0),"")</f>
        <v/>
      </c>
      <c r="E113" s="27" t="str">
        <f>IFERROR(VLOOKUP(ROW()-ROW($C$8),Table1[[کمکی تاریخ]:[مانده]],5,0),"")</f>
        <v/>
      </c>
      <c r="F113" s="27" t="str">
        <f>IFERROR(VLOOKUP(ROW()-ROW($C$8),Table1[[کمکی تاریخ]:[مانده]],6,0),"")</f>
        <v/>
      </c>
      <c r="G113" s="27" t="str">
        <f>IFERROR(VLOOKUP(ROW()-ROW($C$8),Table1[[کمکی تاریخ]:[مانده]],7,0),"")</f>
        <v/>
      </c>
    </row>
    <row r="114" spans="3:7" ht="22.5" customHeight="1" x14ac:dyDescent="0.25">
      <c r="C114" s="25" t="str">
        <f>IFERROR(VLOOKUP(ROW()-ROW($C$8),Table1[[کمکی تاریخ]:[مانده]],3,0),"")</f>
        <v/>
      </c>
      <c r="D114" s="26" t="str">
        <f>IFERROR(VLOOKUP(ROW()-ROW($C$8),Table1[[کمکی تاریخ]:[مانده]],4,0),"")</f>
        <v/>
      </c>
      <c r="E114" s="27" t="str">
        <f>IFERROR(VLOOKUP(ROW()-ROW($C$8),Table1[[کمکی تاریخ]:[مانده]],5,0),"")</f>
        <v/>
      </c>
      <c r="F114" s="27" t="str">
        <f>IFERROR(VLOOKUP(ROW()-ROW($C$8),Table1[[کمکی تاریخ]:[مانده]],6,0),"")</f>
        <v/>
      </c>
      <c r="G114" s="27" t="str">
        <f>IFERROR(VLOOKUP(ROW()-ROW($C$8),Table1[[کمکی تاریخ]:[مانده]],7,0),"")</f>
        <v/>
      </c>
    </row>
    <row r="115" spans="3:7" ht="22.5" customHeight="1" x14ac:dyDescent="0.25">
      <c r="C115" s="25" t="str">
        <f>IFERROR(VLOOKUP(ROW()-ROW($C$8),Table1[[کمکی تاریخ]:[مانده]],3,0),"")</f>
        <v/>
      </c>
      <c r="D115" s="26" t="str">
        <f>IFERROR(VLOOKUP(ROW()-ROW($C$8),Table1[[کمکی تاریخ]:[مانده]],4,0),"")</f>
        <v/>
      </c>
      <c r="E115" s="27" t="str">
        <f>IFERROR(VLOOKUP(ROW()-ROW($C$8),Table1[[کمکی تاریخ]:[مانده]],5,0),"")</f>
        <v/>
      </c>
      <c r="F115" s="27" t="str">
        <f>IFERROR(VLOOKUP(ROW()-ROW($C$8),Table1[[کمکی تاریخ]:[مانده]],6,0),"")</f>
        <v/>
      </c>
      <c r="G115" s="27" t="str">
        <f>IFERROR(VLOOKUP(ROW()-ROW($C$8),Table1[[کمکی تاریخ]:[مانده]],7,0),"")</f>
        <v/>
      </c>
    </row>
    <row r="116" spans="3:7" ht="22.5" customHeight="1" x14ac:dyDescent="0.25">
      <c r="C116" s="25" t="str">
        <f>IFERROR(VLOOKUP(ROW()-ROW($C$8),Table1[[کمکی تاریخ]:[مانده]],3,0),"")</f>
        <v/>
      </c>
      <c r="D116" s="26" t="str">
        <f>IFERROR(VLOOKUP(ROW()-ROW($C$8),Table1[[کمکی تاریخ]:[مانده]],4,0),"")</f>
        <v/>
      </c>
      <c r="E116" s="27" t="str">
        <f>IFERROR(VLOOKUP(ROW()-ROW($C$8),Table1[[کمکی تاریخ]:[مانده]],5,0),"")</f>
        <v/>
      </c>
      <c r="F116" s="27" t="str">
        <f>IFERROR(VLOOKUP(ROW()-ROW($C$8),Table1[[کمکی تاریخ]:[مانده]],6,0),"")</f>
        <v/>
      </c>
      <c r="G116" s="27" t="str">
        <f>IFERROR(VLOOKUP(ROW()-ROW($C$8),Table1[[کمکی تاریخ]:[مانده]],7,0),"")</f>
        <v/>
      </c>
    </row>
    <row r="117" spans="3:7" ht="22.5" customHeight="1" x14ac:dyDescent="0.25">
      <c r="C117" s="25" t="str">
        <f>IFERROR(VLOOKUP(ROW()-ROW($C$8),Table1[[کمکی تاریخ]:[مانده]],3,0),"")</f>
        <v/>
      </c>
      <c r="D117" s="26" t="str">
        <f>IFERROR(VLOOKUP(ROW()-ROW($C$8),Table1[[کمکی تاریخ]:[مانده]],4,0),"")</f>
        <v/>
      </c>
      <c r="E117" s="27" t="str">
        <f>IFERROR(VLOOKUP(ROW()-ROW($C$8),Table1[[کمکی تاریخ]:[مانده]],5,0),"")</f>
        <v/>
      </c>
      <c r="F117" s="27" t="str">
        <f>IFERROR(VLOOKUP(ROW()-ROW($C$8),Table1[[کمکی تاریخ]:[مانده]],6,0),"")</f>
        <v/>
      </c>
      <c r="G117" s="27" t="str">
        <f>IFERROR(VLOOKUP(ROW()-ROW($C$8),Table1[[کمکی تاریخ]:[مانده]],7,0),"")</f>
        <v/>
      </c>
    </row>
    <row r="118" spans="3:7" ht="22.5" customHeight="1" x14ac:dyDescent="0.25">
      <c r="C118" s="25" t="str">
        <f>IFERROR(VLOOKUP(ROW()-ROW($C$8),Table1[[کمکی تاریخ]:[مانده]],3,0),"")</f>
        <v/>
      </c>
      <c r="D118" s="26" t="str">
        <f>IFERROR(VLOOKUP(ROW()-ROW($C$8),Table1[[کمکی تاریخ]:[مانده]],4,0),"")</f>
        <v/>
      </c>
      <c r="E118" s="27" t="str">
        <f>IFERROR(VLOOKUP(ROW()-ROW($C$8),Table1[[کمکی تاریخ]:[مانده]],5,0),"")</f>
        <v/>
      </c>
      <c r="F118" s="27" t="str">
        <f>IFERROR(VLOOKUP(ROW()-ROW($C$8),Table1[[کمکی تاریخ]:[مانده]],6,0),"")</f>
        <v/>
      </c>
      <c r="G118" s="27" t="str">
        <f>IFERROR(VLOOKUP(ROW()-ROW($C$8),Table1[[کمکی تاریخ]:[مانده]],7,0),"")</f>
        <v/>
      </c>
    </row>
    <row r="119" spans="3:7" ht="22.5" customHeight="1" x14ac:dyDescent="0.25">
      <c r="C119" s="25" t="str">
        <f>IFERROR(VLOOKUP(ROW()-ROW($C$8),Table1[[کمکی تاریخ]:[مانده]],3,0),"")</f>
        <v/>
      </c>
      <c r="D119" s="26" t="str">
        <f>IFERROR(VLOOKUP(ROW()-ROW($C$8),Table1[[کمکی تاریخ]:[مانده]],4,0),"")</f>
        <v/>
      </c>
      <c r="E119" s="27" t="str">
        <f>IFERROR(VLOOKUP(ROW()-ROW($C$8),Table1[[کمکی تاریخ]:[مانده]],5,0),"")</f>
        <v/>
      </c>
      <c r="F119" s="27" t="str">
        <f>IFERROR(VLOOKUP(ROW()-ROW($C$8),Table1[[کمکی تاریخ]:[مانده]],6,0),"")</f>
        <v/>
      </c>
      <c r="G119" s="27" t="str">
        <f>IFERROR(VLOOKUP(ROW()-ROW($C$8),Table1[[کمکی تاریخ]:[مانده]],7,0),"")</f>
        <v/>
      </c>
    </row>
    <row r="120" spans="3:7" ht="22.5" customHeight="1" x14ac:dyDescent="0.25">
      <c r="C120" s="25" t="str">
        <f>IFERROR(VLOOKUP(ROW()-ROW($C$8),Table1[[کمکی تاریخ]:[مانده]],3,0),"")</f>
        <v/>
      </c>
      <c r="D120" s="26" t="str">
        <f>IFERROR(VLOOKUP(ROW()-ROW($C$8),Table1[[کمکی تاریخ]:[مانده]],4,0),"")</f>
        <v/>
      </c>
      <c r="E120" s="27" t="str">
        <f>IFERROR(VLOOKUP(ROW()-ROW($C$8),Table1[[کمکی تاریخ]:[مانده]],5,0),"")</f>
        <v/>
      </c>
      <c r="F120" s="27" t="str">
        <f>IFERROR(VLOOKUP(ROW()-ROW($C$8),Table1[[کمکی تاریخ]:[مانده]],6,0),"")</f>
        <v/>
      </c>
      <c r="G120" s="27" t="str">
        <f>IFERROR(VLOOKUP(ROW()-ROW($C$8),Table1[[کمکی تاریخ]:[مانده]],7,0),"")</f>
        <v/>
      </c>
    </row>
    <row r="121" spans="3:7" ht="22.5" customHeight="1" x14ac:dyDescent="0.25">
      <c r="C121" s="25" t="str">
        <f>IFERROR(VLOOKUP(ROW()-ROW($C$8),Table1[[کمکی تاریخ]:[مانده]],3,0),"")</f>
        <v/>
      </c>
      <c r="D121" s="26" t="str">
        <f>IFERROR(VLOOKUP(ROW()-ROW($C$8),Table1[[کمکی تاریخ]:[مانده]],4,0),"")</f>
        <v/>
      </c>
      <c r="E121" s="27" t="str">
        <f>IFERROR(VLOOKUP(ROW()-ROW($C$8),Table1[[کمکی تاریخ]:[مانده]],5,0),"")</f>
        <v/>
      </c>
      <c r="F121" s="27" t="str">
        <f>IFERROR(VLOOKUP(ROW()-ROW($C$8),Table1[[کمکی تاریخ]:[مانده]],6,0),"")</f>
        <v/>
      </c>
      <c r="G121" s="27" t="str">
        <f>IFERROR(VLOOKUP(ROW()-ROW($C$8),Table1[[کمکی تاریخ]:[مانده]],7,0),"")</f>
        <v/>
      </c>
    </row>
    <row r="122" spans="3:7" ht="22.5" customHeight="1" x14ac:dyDescent="0.25">
      <c r="C122" s="25" t="str">
        <f>IFERROR(VLOOKUP(ROW()-ROW($C$8),Table1[[کمکی تاریخ]:[مانده]],3,0),"")</f>
        <v/>
      </c>
      <c r="D122" s="26" t="str">
        <f>IFERROR(VLOOKUP(ROW()-ROW($C$8),Table1[[کمکی تاریخ]:[مانده]],4,0),"")</f>
        <v/>
      </c>
      <c r="E122" s="27" t="str">
        <f>IFERROR(VLOOKUP(ROW()-ROW($C$8),Table1[[کمکی تاریخ]:[مانده]],5,0),"")</f>
        <v/>
      </c>
      <c r="F122" s="27" t="str">
        <f>IFERROR(VLOOKUP(ROW()-ROW($C$8),Table1[[کمکی تاریخ]:[مانده]],6,0),"")</f>
        <v/>
      </c>
      <c r="G122" s="27" t="str">
        <f>IFERROR(VLOOKUP(ROW()-ROW($C$8),Table1[[کمکی تاریخ]:[مانده]],7,0),"")</f>
        <v/>
      </c>
    </row>
    <row r="123" spans="3:7" ht="22.5" customHeight="1" x14ac:dyDescent="0.25">
      <c r="C123" s="25" t="str">
        <f>IFERROR(VLOOKUP(ROW()-ROW($C$8),Table1[[کمکی تاریخ]:[مانده]],3,0),"")</f>
        <v/>
      </c>
      <c r="D123" s="26" t="str">
        <f>IFERROR(VLOOKUP(ROW()-ROW($C$8),Table1[[کمکی تاریخ]:[مانده]],4,0),"")</f>
        <v/>
      </c>
      <c r="E123" s="27" t="str">
        <f>IFERROR(VLOOKUP(ROW()-ROW($C$8),Table1[[کمکی تاریخ]:[مانده]],5,0),"")</f>
        <v/>
      </c>
      <c r="F123" s="27" t="str">
        <f>IFERROR(VLOOKUP(ROW()-ROW($C$8),Table1[[کمکی تاریخ]:[مانده]],6,0),"")</f>
        <v/>
      </c>
      <c r="G123" s="27" t="str">
        <f>IFERROR(VLOOKUP(ROW()-ROW($C$8),Table1[[کمکی تاریخ]:[مانده]],7,0),"")</f>
        <v/>
      </c>
    </row>
    <row r="124" spans="3:7" ht="22.5" customHeight="1" x14ac:dyDescent="0.25">
      <c r="C124" s="25" t="str">
        <f>IFERROR(VLOOKUP(ROW()-ROW($C$8),Table1[[کمکی تاریخ]:[مانده]],3,0),"")</f>
        <v/>
      </c>
      <c r="D124" s="26" t="str">
        <f>IFERROR(VLOOKUP(ROW()-ROW($C$8),Table1[[کمکی تاریخ]:[مانده]],4,0),"")</f>
        <v/>
      </c>
      <c r="E124" s="27" t="str">
        <f>IFERROR(VLOOKUP(ROW()-ROW($C$8),Table1[[کمکی تاریخ]:[مانده]],5,0),"")</f>
        <v/>
      </c>
      <c r="F124" s="27" t="str">
        <f>IFERROR(VLOOKUP(ROW()-ROW($C$8),Table1[[کمکی تاریخ]:[مانده]],6,0),"")</f>
        <v/>
      </c>
      <c r="G124" s="27" t="str">
        <f>IFERROR(VLOOKUP(ROW()-ROW($C$8),Table1[[کمکی تاریخ]:[مانده]],7,0),"")</f>
        <v/>
      </c>
    </row>
    <row r="125" spans="3:7" ht="22.5" customHeight="1" x14ac:dyDescent="0.25">
      <c r="C125" s="25" t="str">
        <f>IFERROR(VLOOKUP(ROW()-ROW($C$8),Table1[[کمکی تاریخ]:[مانده]],3,0),"")</f>
        <v/>
      </c>
      <c r="D125" s="26" t="str">
        <f>IFERROR(VLOOKUP(ROW()-ROW($C$8),Table1[[کمکی تاریخ]:[مانده]],4,0),"")</f>
        <v/>
      </c>
      <c r="E125" s="27" t="str">
        <f>IFERROR(VLOOKUP(ROW()-ROW($C$8),Table1[[کمکی تاریخ]:[مانده]],5,0),"")</f>
        <v/>
      </c>
      <c r="F125" s="27" t="str">
        <f>IFERROR(VLOOKUP(ROW()-ROW($C$8),Table1[[کمکی تاریخ]:[مانده]],6,0),"")</f>
        <v/>
      </c>
      <c r="G125" s="27" t="str">
        <f>IFERROR(VLOOKUP(ROW()-ROW($C$8),Table1[[کمکی تاریخ]:[مانده]],7,0),"")</f>
        <v/>
      </c>
    </row>
    <row r="126" spans="3:7" ht="22.5" customHeight="1" x14ac:dyDescent="0.25">
      <c r="C126" s="25" t="str">
        <f>IFERROR(VLOOKUP(ROW()-ROW($C$8),Table1[[کمکی تاریخ]:[مانده]],3,0),"")</f>
        <v/>
      </c>
      <c r="D126" s="26" t="str">
        <f>IFERROR(VLOOKUP(ROW()-ROW($C$8),Table1[[کمکی تاریخ]:[مانده]],4,0),"")</f>
        <v/>
      </c>
      <c r="E126" s="27" t="str">
        <f>IFERROR(VLOOKUP(ROW()-ROW($C$8),Table1[[کمکی تاریخ]:[مانده]],5,0),"")</f>
        <v/>
      </c>
      <c r="F126" s="27" t="str">
        <f>IFERROR(VLOOKUP(ROW()-ROW($C$8),Table1[[کمکی تاریخ]:[مانده]],6,0),"")</f>
        <v/>
      </c>
      <c r="G126" s="27" t="str">
        <f>IFERROR(VLOOKUP(ROW()-ROW($C$8),Table1[[کمکی تاریخ]:[مانده]],7,0),"")</f>
        <v/>
      </c>
    </row>
    <row r="127" spans="3:7" ht="22.5" customHeight="1" x14ac:dyDescent="0.25">
      <c r="C127" s="25" t="str">
        <f>IFERROR(VLOOKUP(ROW()-ROW($C$8),Table1[[کمکی تاریخ]:[مانده]],3,0),"")</f>
        <v/>
      </c>
      <c r="D127" s="26" t="str">
        <f>IFERROR(VLOOKUP(ROW()-ROW($C$8),Table1[[کمکی تاریخ]:[مانده]],4,0),"")</f>
        <v/>
      </c>
      <c r="E127" s="27" t="str">
        <f>IFERROR(VLOOKUP(ROW()-ROW($C$8),Table1[[کمکی تاریخ]:[مانده]],5,0),"")</f>
        <v/>
      </c>
      <c r="F127" s="27" t="str">
        <f>IFERROR(VLOOKUP(ROW()-ROW($C$8),Table1[[کمکی تاریخ]:[مانده]],6,0),"")</f>
        <v/>
      </c>
      <c r="G127" s="27" t="str">
        <f>IFERROR(VLOOKUP(ROW()-ROW($C$8),Table1[[کمکی تاریخ]:[مانده]],7,0),"")</f>
        <v/>
      </c>
    </row>
    <row r="128" spans="3:7" ht="22.5" customHeight="1" x14ac:dyDescent="0.25">
      <c r="C128" s="25" t="str">
        <f>IFERROR(VLOOKUP(ROW()-ROW($C$8),Table1[[کمکی تاریخ]:[مانده]],3,0),"")</f>
        <v/>
      </c>
      <c r="D128" s="26" t="str">
        <f>IFERROR(VLOOKUP(ROW()-ROW($C$8),Table1[[کمکی تاریخ]:[مانده]],4,0),"")</f>
        <v/>
      </c>
      <c r="E128" s="27" t="str">
        <f>IFERROR(VLOOKUP(ROW()-ROW($C$8),Table1[[کمکی تاریخ]:[مانده]],5,0),"")</f>
        <v/>
      </c>
      <c r="F128" s="27" t="str">
        <f>IFERROR(VLOOKUP(ROW()-ROW($C$8),Table1[[کمکی تاریخ]:[مانده]],6,0),"")</f>
        <v/>
      </c>
      <c r="G128" s="27" t="str">
        <f>IFERROR(VLOOKUP(ROW()-ROW($C$8),Table1[[کمکی تاریخ]:[مانده]],7,0),"")</f>
        <v/>
      </c>
    </row>
    <row r="129" spans="3:7" ht="22.5" customHeight="1" x14ac:dyDescent="0.25">
      <c r="C129" s="25" t="str">
        <f>IFERROR(VLOOKUP(ROW()-ROW($C$8),Table1[[کمکی تاریخ]:[مانده]],3,0),"")</f>
        <v/>
      </c>
      <c r="D129" s="26" t="str">
        <f>IFERROR(VLOOKUP(ROW()-ROW($C$8),Table1[[کمکی تاریخ]:[مانده]],4,0),"")</f>
        <v/>
      </c>
      <c r="E129" s="27" t="str">
        <f>IFERROR(VLOOKUP(ROW()-ROW($C$8),Table1[[کمکی تاریخ]:[مانده]],5,0),"")</f>
        <v/>
      </c>
      <c r="F129" s="27" t="str">
        <f>IFERROR(VLOOKUP(ROW()-ROW($C$8),Table1[[کمکی تاریخ]:[مانده]],6,0),"")</f>
        <v/>
      </c>
      <c r="G129" s="27" t="str">
        <f>IFERROR(VLOOKUP(ROW()-ROW($C$8),Table1[[کمکی تاریخ]:[مانده]],7,0),"")</f>
        <v/>
      </c>
    </row>
    <row r="130" spans="3:7" ht="22.5" customHeight="1" x14ac:dyDescent="0.25">
      <c r="C130" s="25" t="str">
        <f>IFERROR(VLOOKUP(ROW()-ROW($C$8),Table1[[کمکی تاریخ]:[مانده]],3,0),"")</f>
        <v/>
      </c>
      <c r="D130" s="26" t="str">
        <f>IFERROR(VLOOKUP(ROW()-ROW($C$8),Table1[[کمکی تاریخ]:[مانده]],4,0),"")</f>
        <v/>
      </c>
      <c r="E130" s="27" t="str">
        <f>IFERROR(VLOOKUP(ROW()-ROW($C$8),Table1[[کمکی تاریخ]:[مانده]],5,0),"")</f>
        <v/>
      </c>
      <c r="F130" s="27" t="str">
        <f>IFERROR(VLOOKUP(ROW()-ROW($C$8),Table1[[کمکی تاریخ]:[مانده]],6,0),"")</f>
        <v/>
      </c>
      <c r="G130" s="27" t="str">
        <f>IFERROR(VLOOKUP(ROW()-ROW($C$8),Table1[[کمکی تاریخ]:[مانده]],7,0),"")</f>
        <v/>
      </c>
    </row>
    <row r="131" spans="3:7" ht="22.5" customHeight="1" x14ac:dyDescent="0.25">
      <c r="C131" s="25" t="str">
        <f>IFERROR(VLOOKUP(ROW()-ROW($C$8),Table1[[کمکی تاریخ]:[مانده]],3,0),"")</f>
        <v/>
      </c>
      <c r="D131" s="26" t="str">
        <f>IFERROR(VLOOKUP(ROW()-ROW($C$8),Table1[[کمکی تاریخ]:[مانده]],4,0),"")</f>
        <v/>
      </c>
      <c r="E131" s="27" t="str">
        <f>IFERROR(VLOOKUP(ROW()-ROW($C$8),Table1[[کمکی تاریخ]:[مانده]],5,0),"")</f>
        <v/>
      </c>
      <c r="F131" s="27" t="str">
        <f>IFERROR(VLOOKUP(ROW()-ROW($C$8),Table1[[کمکی تاریخ]:[مانده]],6,0),"")</f>
        <v/>
      </c>
      <c r="G131" s="27" t="str">
        <f>IFERROR(VLOOKUP(ROW()-ROW($C$8),Table1[[کمکی تاریخ]:[مانده]],7,0),"")</f>
        <v/>
      </c>
    </row>
    <row r="132" spans="3:7" ht="22.5" customHeight="1" x14ac:dyDescent="0.25">
      <c r="C132" s="25" t="str">
        <f>IFERROR(VLOOKUP(ROW()-ROW($C$8),Table1[[کمکی تاریخ]:[مانده]],3,0),"")</f>
        <v/>
      </c>
      <c r="D132" s="26" t="str">
        <f>IFERROR(VLOOKUP(ROW()-ROW($C$8),Table1[[کمکی تاریخ]:[مانده]],4,0),"")</f>
        <v/>
      </c>
      <c r="E132" s="27" t="str">
        <f>IFERROR(VLOOKUP(ROW()-ROW($C$8),Table1[[کمکی تاریخ]:[مانده]],5,0),"")</f>
        <v/>
      </c>
      <c r="F132" s="27" t="str">
        <f>IFERROR(VLOOKUP(ROW()-ROW($C$8),Table1[[کمکی تاریخ]:[مانده]],6,0),"")</f>
        <v/>
      </c>
      <c r="G132" s="27" t="str">
        <f>IFERROR(VLOOKUP(ROW()-ROW($C$8),Table1[[کمکی تاریخ]:[مانده]],7,0),"")</f>
        <v/>
      </c>
    </row>
    <row r="133" spans="3:7" ht="22.5" customHeight="1" x14ac:dyDescent="0.25">
      <c r="C133" s="25" t="str">
        <f>IFERROR(VLOOKUP(ROW()-ROW($C$8),Table1[[کمکی تاریخ]:[مانده]],3,0),"")</f>
        <v/>
      </c>
      <c r="D133" s="26" t="str">
        <f>IFERROR(VLOOKUP(ROW()-ROW($C$8),Table1[[کمکی تاریخ]:[مانده]],4,0),"")</f>
        <v/>
      </c>
      <c r="E133" s="27" t="str">
        <f>IFERROR(VLOOKUP(ROW()-ROW($C$8),Table1[[کمکی تاریخ]:[مانده]],5,0),"")</f>
        <v/>
      </c>
      <c r="F133" s="27" t="str">
        <f>IFERROR(VLOOKUP(ROW()-ROW($C$8),Table1[[کمکی تاریخ]:[مانده]],6,0),"")</f>
        <v/>
      </c>
      <c r="G133" s="27" t="str">
        <f>IFERROR(VLOOKUP(ROW()-ROW($C$8),Table1[[کمکی تاریخ]:[مانده]],7,0),"")</f>
        <v/>
      </c>
    </row>
    <row r="134" spans="3:7" ht="22.5" customHeight="1" x14ac:dyDescent="0.25">
      <c r="C134" s="25" t="str">
        <f>IFERROR(VLOOKUP(ROW()-ROW($C$8),Table1[[کمکی تاریخ]:[مانده]],3,0),"")</f>
        <v/>
      </c>
      <c r="D134" s="26" t="str">
        <f>IFERROR(VLOOKUP(ROW()-ROW($C$8),Table1[[کمکی تاریخ]:[مانده]],4,0),"")</f>
        <v/>
      </c>
      <c r="E134" s="27" t="str">
        <f>IFERROR(VLOOKUP(ROW()-ROW($C$8),Table1[[کمکی تاریخ]:[مانده]],5,0),"")</f>
        <v/>
      </c>
      <c r="F134" s="27" t="str">
        <f>IFERROR(VLOOKUP(ROW()-ROW($C$8),Table1[[کمکی تاریخ]:[مانده]],6,0),"")</f>
        <v/>
      </c>
      <c r="G134" s="27" t="str">
        <f>IFERROR(VLOOKUP(ROW()-ROW($C$8),Table1[[کمکی تاریخ]:[مانده]],7,0),"")</f>
        <v/>
      </c>
    </row>
    <row r="135" spans="3:7" ht="22.5" customHeight="1" x14ac:dyDescent="0.25">
      <c r="C135" s="25" t="str">
        <f>IFERROR(VLOOKUP(ROW()-ROW($C$8),Table1[[کمکی تاریخ]:[مانده]],3,0),"")</f>
        <v/>
      </c>
      <c r="D135" s="26" t="str">
        <f>IFERROR(VLOOKUP(ROW()-ROW($C$8),Table1[[کمکی تاریخ]:[مانده]],4,0),"")</f>
        <v/>
      </c>
      <c r="E135" s="27" t="str">
        <f>IFERROR(VLOOKUP(ROW()-ROW($C$8),Table1[[کمکی تاریخ]:[مانده]],5,0),"")</f>
        <v/>
      </c>
      <c r="F135" s="27" t="str">
        <f>IFERROR(VLOOKUP(ROW()-ROW($C$8),Table1[[کمکی تاریخ]:[مانده]],6,0),"")</f>
        <v/>
      </c>
      <c r="G135" s="27" t="str">
        <f>IFERROR(VLOOKUP(ROW()-ROW($C$8),Table1[[کمکی تاریخ]:[مانده]],7,0),"")</f>
        <v/>
      </c>
    </row>
    <row r="136" spans="3:7" ht="22.5" customHeight="1" x14ac:dyDescent="0.25">
      <c r="C136" s="25" t="str">
        <f>IFERROR(VLOOKUP(ROW()-ROW($C$8),Table1[[کمکی تاریخ]:[مانده]],3,0),"")</f>
        <v/>
      </c>
      <c r="D136" s="26" t="str">
        <f>IFERROR(VLOOKUP(ROW()-ROW($C$8),Table1[[کمکی تاریخ]:[مانده]],4,0),"")</f>
        <v/>
      </c>
      <c r="E136" s="27" t="str">
        <f>IFERROR(VLOOKUP(ROW()-ROW($C$8),Table1[[کمکی تاریخ]:[مانده]],5,0),"")</f>
        <v/>
      </c>
      <c r="F136" s="27" t="str">
        <f>IFERROR(VLOOKUP(ROW()-ROW($C$8),Table1[[کمکی تاریخ]:[مانده]],6,0),"")</f>
        <v/>
      </c>
      <c r="G136" s="27" t="str">
        <f>IFERROR(VLOOKUP(ROW()-ROW($C$8),Table1[[کمکی تاریخ]:[مانده]],7,0),"")</f>
        <v/>
      </c>
    </row>
    <row r="137" spans="3:7" ht="22.5" customHeight="1" x14ac:dyDescent="0.25">
      <c r="C137" s="25" t="str">
        <f>IFERROR(VLOOKUP(ROW()-ROW($C$8),Table1[[کمکی تاریخ]:[مانده]],3,0),"")</f>
        <v/>
      </c>
      <c r="D137" s="26" t="str">
        <f>IFERROR(VLOOKUP(ROW()-ROW($C$8),Table1[[کمکی تاریخ]:[مانده]],4,0),"")</f>
        <v/>
      </c>
      <c r="E137" s="27" t="str">
        <f>IFERROR(VLOOKUP(ROW()-ROW($C$8),Table1[[کمکی تاریخ]:[مانده]],5,0),"")</f>
        <v/>
      </c>
      <c r="F137" s="27" t="str">
        <f>IFERROR(VLOOKUP(ROW()-ROW($C$8),Table1[[کمکی تاریخ]:[مانده]],6,0),"")</f>
        <v/>
      </c>
      <c r="G137" s="27" t="str">
        <f>IFERROR(VLOOKUP(ROW()-ROW($C$8),Table1[[کمکی تاریخ]:[مانده]],7,0),"")</f>
        <v/>
      </c>
    </row>
    <row r="138" spans="3:7" ht="22.5" customHeight="1" x14ac:dyDescent="0.25">
      <c r="C138" s="25" t="str">
        <f>IFERROR(VLOOKUP(ROW()-ROW($C$8),Table1[[کمکی تاریخ]:[مانده]],3,0),"")</f>
        <v/>
      </c>
      <c r="D138" s="26" t="str">
        <f>IFERROR(VLOOKUP(ROW()-ROW($C$8),Table1[[کمکی تاریخ]:[مانده]],4,0),"")</f>
        <v/>
      </c>
      <c r="E138" s="27" t="str">
        <f>IFERROR(VLOOKUP(ROW()-ROW($C$8),Table1[[کمکی تاریخ]:[مانده]],5,0),"")</f>
        <v/>
      </c>
      <c r="F138" s="27" t="str">
        <f>IFERROR(VLOOKUP(ROW()-ROW($C$8),Table1[[کمکی تاریخ]:[مانده]],6,0),"")</f>
        <v/>
      </c>
      <c r="G138" s="27" t="str">
        <f>IFERROR(VLOOKUP(ROW()-ROW($C$8),Table1[[کمکی تاریخ]:[مانده]],7,0),"")</f>
        <v/>
      </c>
    </row>
    <row r="139" spans="3:7" ht="22.5" customHeight="1" x14ac:dyDescent="0.25">
      <c r="C139" s="25" t="str">
        <f>IFERROR(VLOOKUP(ROW()-ROW($C$8),Table1[[کمکی تاریخ]:[مانده]],3,0),"")</f>
        <v/>
      </c>
      <c r="D139" s="26" t="str">
        <f>IFERROR(VLOOKUP(ROW()-ROW($C$8),Table1[[کمکی تاریخ]:[مانده]],4,0),"")</f>
        <v/>
      </c>
      <c r="E139" s="27" t="str">
        <f>IFERROR(VLOOKUP(ROW()-ROW($C$8),Table1[[کمکی تاریخ]:[مانده]],5,0),"")</f>
        <v/>
      </c>
      <c r="F139" s="27" t="str">
        <f>IFERROR(VLOOKUP(ROW()-ROW($C$8),Table1[[کمکی تاریخ]:[مانده]],6,0),"")</f>
        <v/>
      </c>
      <c r="G139" s="27" t="str">
        <f>IFERROR(VLOOKUP(ROW()-ROW($C$8),Table1[[کمکی تاریخ]:[مانده]],7,0),"")</f>
        <v/>
      </c>
    </row>
    <row r="140" spans="3:7" ht="22.5" customHeight="1" x14ac:dyDescent="0.25">
      <c r="C140" s="25" t="str">
        <f>IFERROR(VLOOKUP(ROW()-ROW($C$8),Table1[[کمکی تاریخ]:[مانده]],3,0),"")</f>
        <v/>
      </c>
      <c r="D140" s="26" t="str">
        <f>IFERROR(VLOOKUP(ROW()-ROW($C$8),Table1[[کمکی تاریخ]:[مانده]],4,0),"")</f>
        <v/>
      </c>
      <c r="E140" s="27" t="str">
        <f>IFERROR(VLOOKUP(ROW()-ROW($C$8),Table1[[کمکی تاریخ]:[مانده]],5,0),"")</f>
        <v/>
      </c>
      <c r="F140" s="27" t="str">
        <f>IFERROR(VLOOKUP(ROW()-ROW($C$8),Table1[[کمکی تاریخ]:[مانده]],6,0),"")</f>
        <v/>
      </c>
      <c r="G140" s="27" t="str">
        <f>IFERROR(VLOOKUP(ROW()-ROW($C$8),Table1[[کمکی تاریخ]:[مانده]],7,0),"")</f>
        <v/>
      </c>
    </row>
    <row r="141" spans="3:7" ht="22.5" customHeight="1" x14ac:dyDescent="0.25">
      <c r="C141" s="25" t="str">
        <f>IFERROR(VLOOKUP(ROW()-ROW($C$8),Table1[[کمکی تاریخ]:[مانده]],3,0),"")</f>
        <v/>
      </c>
      <c r="D141" s="26" t="str">
        <f>IFERROR(VLOOKUP(ROW()-ROW($C$8),Table1[[کمکی تاریخ]:[مانده]],4,0),"")</f>
        <v/>
      </c>
      <c r="E141" s="27" t="str">
        <f>IFERROR(VLOOKUP(ROW()-ROW($C$8),Table1[[کمکی تاریخ]:[مانده]],5,0),"")</f>
        <v/>
      </c>
      <c r="F141" s="27" t="str">
        <f>IFERROR(VLOOKUP(ROW()-ROW($C$8),Table1[[کمکی تاریخ]:[مانده]],6,0),"")</f>
        <v/>
      </c>
      <c r="G141" s="27" t="str">
        <f>IFERROR(VLOOKUP(ROW()-ROW($C$8),Table1[[کمکی تاریخ]:[مانده]],7,0),"")</f>
        <v/>
      </c>
    </row>
    <row r="142" spans="3:7" ht="22.5" customHeight="1" x14ac:dyDescent="0.25">
      <c r="C142" s="25" t="str">
        <f>IFERROR(VLOOKUP(ROW()-ROW($C$8),Table1[[کمکی تاریخ]:[مانده]],3,0),"")</f>
        <v/>
      </c>
      <c r="D142" s="26" t="str">
        <f>IFERROR(VLOOKUP(ROW()-ROW($C$8),Table1[[کمکی تاریخ]:[مانده]],4,0),"")</f>
        <v/>
      </c>
      <c r="E142" s="27" t="str">
        <f>IFERROR(VLOOKUP(ROW()-ROW($C$8),Table1[[کمکی تاریخ]:[مانده]],5,0),"")</f>
        <v/>
      </c>
      <c r="F142" s="27" t="str">
        <f>IFERROR(VLOOKUP(ROW()-ROW($C$8),Table1[[کمکی تاریخ]:[مانده]],6,0),"")</f>
        <v/>
      </c>
      <c r="G142" s="27" t="str">
        <f>IFERROR(VLOOKUP(ROW()-ROW($C$8),Table1[[کمکی تاریخ]:[مانده]],7,0),"")</f>
        <v/>
      </c>
    </row>
    <row r="143" spans="3:7" ht="22.5" customHeight="1" x14ac:dyDescent="0.25">
      <c r="C143" s="25" t="str">
        <f>IFERROR(VLOOKUP(ROW()-ROW($C$8),Table1[[کمکی تاریخ]:[مانده]],3,0),"")</f>
        <v/>
      </c>
      <c r="D143" s="26" t="str">
        <f>IFERROR(VLOOKUP(ROW()-ROW($C$8),Table1[[کمکی تاریخ]:[مانده]],4,0),"")</f>
        <v/>
      </c>
      <c r="E143" s="27" t="str">
        <f>IFERROR(VLOOKUP(ROW()-ROW($C$8),Table1[[کمکی تاریخ]:[مانده]],5,0),"")</f>
        <v/>
      </c>
      <c r="F143" s="27" t="str">
        <f>IFERROR(VLOOKUP(ROW()-ROW($C$8),Table1[[کمکی تاریخ]:[مانده]],6,0),"")</f>
        <v/>
      </c>
      <c r="G143" s="27" t="str">
        <f>IFERROR(VLOOKUP(ROW()-ROW($C$8),Table1[[کمکی تاریخ]:[مانده]],7,0),"")</f>
        <v/>
      </c>
    </row>
    <row r="144" spans="3:7" ht="22.5" customHeight="1" x14ac:dyDescent="0.25">
      <c r="C144" s="25" t="str">
        <f>IFERROR(VLOOKUP(ROW()-ROW($C$8),Table1[[کمکی تاریخ]:[مانده]],3,0),"")</f>
        <v/>
      </c>
      <c r="D144" s="26" t="str">
        <f>IFERROR(VLOOKUP(ROW()-ROW($C$8),Table1[[کمکی تاریخ]:[مانده]],4,0),"")</f>
        <v/>
      </c>
      <c r="E144" s="27" t="str">
        <f>IFERROR(VLOOKUP(ROW()-ROW($C$8),Table1[[کمکی تاریخ]:[مانده]],5,0),"")</f>
        <v/>
      </c>
      <c r="F144" s="27" t="str">
        <f>IFERROR(VLOOKUP(ROW()-ROW($C$8),Table1[[کمکی تاریخ]:[مانده]],6,0),"")</f>
        <v/>
      </c>
      <c r="G144" s="27" t="str">
        <f>IFERROR(VLOOKUP(ROW()-ROW($C$8),Table1[[کمکی تاریخ]:[مانده]],7,0),"")</f>
        <v/>
      </c>
    </row>
    <row r="145" spans="3:7" ht="22.5" customHeight="1" x14ac:dyDescent="0.25">
      <c r="C145" s="25" t="str">
        <f>IFERROR(VLOOKUP(ROW()-ROW($C$8),Table1[[کمکی تاریخ]:[مانده]],3,0),"")</f>
        <v/>
      </c>
      <c r="D145" s="26" t="str">
        <f>IFERROR(VLOOKUP(ROW()-ROW($C$8),Table1[[کمکی تاریخ]:[مانده]],4,0),"")</f>
        <v/>
      </c>
      <c r="E145" s="27" t="str">
        <f>IFERROR(VLOOKUP(ROW()-ROW($C$8),Table1[[کمکی تاریخ]:[مانده]],5,0),"")</f>
        <v/>
      </c>
      <c r="F145" s="27" t="str">
        <f>IFERROR(VLOOKUP(ROW()-ROW($C$8),Table1[[کمکی تاریخ]:[مانده]],6,0),"")</f>
        <v/>
      </c>
      <c r="G145" s="27" t="str">
        <f>IFERROR(VLOOKUP(ROW()-ROW($C$8),Table1[[کمکی تاریخ]:[مانده]],7,0),"")</f>
        <v/>
      </c>
    </row>
    <row r="146" spans="3:7" ht="22.5" customHeight="1" x14ac:dyDescent="0.25">
      <c r="C146" s="25" t="str">
        <f>IFERROR(VLOOKUP(ROW()-ROW($C$8),Table1[[کمکی تاریخ]:[مانده]],3,0),"")</f>
        <v/>
      </c>
      <c r="D146" s="26" t="str">
        <f>IFERROR(VLOOKUP(ROW()-ROW($C$8),Table1[[کمکی تاریخ]:[مانده]],4,0),"")</f>
        <v/>
      </c>
      <c r="E146" s="27" t="str">
        <f>IFERROR(VLOOKUP(ROW()-ROW($C$8),Table1[[کمکی تاریخ]:[مانده]],5,0),"")</f>
        <v/>
      </c>
      <c r="F146" s="27" t="str">
        <f>IFERROR(VLOOKUP(ROW()-ROW($C$8),Table1[[کمکی تاریخ]:[مانده]],6,0),"")</f>
        <v/>
      </c>
      <c r="G146" s="27" t="str">
        <f>IFERROR(VLOOKUP(ROW()-ROW($C$8),Table1[[کمکی تاریخ]:[مانده]],7,0),"")</f>
        <v/>
      </c>
    </row>
    <row r="147" spans="3:7" ht="22.5" customHeight="1" x14ac:dyDescent="0.25">
      <c r="C147" s="25" t="str">
        <f>IFERROR(VLOOKUP(ROW()-ROW($C$8),Table1[[کمکی تاریخ]:[مانده]],3,0),"")</f>
        <v/>
      </c>
      <c r="D147" s="26" t="str">
        <f>IFERROR(VLOOKUP(ROW()-ROW($C$8),Table1[[کمکی تاریخ]:[مانده]],4,0),"")</f>
        <v/>
      </c>
      <c r="E147" s="27" t="str">
        <f>IFERROR(VLOOKUP(ROW()-ROW($C$8),Table1[[کمکی تاریخ]:[مانده]],5,0),"")</f>
        <v/>
      </c>
      <c r="F147" s="27" t="str">
        <f>IFERROR(VLOOKUP(ROW()-ROW($C$8),Table1[[کمکی تاریخ]:[مانده]],6,0),"")</f>
        <v/>
      </c>
      <c r="G147" s="27" t="str">
        <f>IFERROR(VLOOKUP(ROW()-ROW($C$8),Table1[[کمکی تاریخ]:[مانده]],7,0),"")</f>
        <v/>
      </c>
    </row>
    <row r="148" spans="3:7" ht="22.5" customHeight="1" x14ac:dyDescent="0.25">
      <c r="C148" s="25" t="str">
        <f>IFERROR(VLOOKUP(ROW()-ROW($C$8),Table1[[کمکی تاریخ]:[مانده]],3,0),"")</f>
        <v/>
      </c>
      <c r="D148" s="26" t="str">
        <f>IFERROR(VLOOKUP(ROW()-ROW($C$8),Table1[[کمکی تاریخ]:[مانده]],4,0),"")</f>
        <v/>
      </c>
      <c r="E148" s="27" t="str">
        <f>IFERROR(VLOOKUP(ROW()-ROW($C$8),Table1[[کمکی تاریخ]:[مانده]],5,0),"")</f>
        <v/>
      </c>
      <c r="F148" s="27" t="str">
        <f>IFERROR(VLOOKUP(ROW()-ROW($C$8),Table1[[کمکی تاریخ]:[مانده]],6,0),"")</f>
        <v/>
      </c>
      <c r="G148" s="27" t="str">
        <f>IFERROR(VLOOKUP(ROW()-ROW($C$8),Table1[[کمکی تاریخ]:[مانده]],7,0),"")</f>
        <v/>
      </c>
    </row>
    <row r="149" spans="3:7" ht="22.5" customHeight="1" x14ac:dyDescent="0.25">
      <c r="C149" s="25" t="str">
        <f>IFERROR(VLOOKUP(ROW()-ROW($C$8),Table1[[کمکی تاریخ]:[مانده]],3,0),"")</f>
        <v/>
      </c>
      <c r="D149" s="26" t="str">
        <f>IFERROR(VLOOKUP(ROW()-ROW($C$8),Table1[[کمکی تاریخ]:[مانده]],4,0),"")</f>
        <v/>
      </c>
      <c r="E149" s="27" t="str">
        <f>IFERROR(VLOOKUP(ROW()-ROW($C$8),Table1[[کمکی تاریخ]:[مانده]],5,0),"")</f>
        <v/>
      </c>
      <c r="F149" s="27" t="str">
        <f>IFERROR(VLOOKUP(ROW()-ROW($C$8),Table1[[کمکی تاریخ]:[مانده]],6,0),"")</f>
        <v/>
      </c>
      <c r="G149" s="27" t="str">
        <f>IFERROR(VLOOKUP(ROW()-ROW($C$8),Table1[[کمکی تاریخ]:[مانده]],7,0),"")</f>
        <v/>
      </c>
    </row>
    <row r="150" spans="3:7" ht="22.5" customHeight="1" x14ac:dyDescent="0.25">
      <c r="C150" s="25" t="str">
        <f>IFERROR(VLOOKUP(ROW()-ROW($C$8),Table1[[کمکی تاریخ]:[مانده]],3,0),"")</f>
        <v/>
      </c>
      <c r="D150" s="26" t="str">
        <f>IFERROR(VLOOKUP(ROW()-ROW($C$8),Table1[[کمکی تاریخ]:[مانده]],4,0),"")</f>
        <v/>
      </c>
      <c r="E150" s="27" t="str">
        <f>IFERROR(VLOOKUP(ROW()-ROW($C$8),Table1[[کمکی تاریخ]:[مانده]],5,0),"")</f>
        <v/>
      </c>
      <c r="F150" s="27" t="str">
        <f>IFERROR(VLOOKUP(ROW()-ROW($C$8),Table1[[کمکی تاریخ]:[مانده]],6,0),"")</f>
        <v/>
      </c>
      <c r="G150" s="27" t="str">
        <f>IFERROR(VLOOKUP(ROW()-ROW($C$8),Table1[[کمکی تاریخ]:[مانده]],7,0),"")</f>
        <v/>
      </c>
    </row>
    <row r="151" spans="3:7" ht="22.5" customHeight="1" x14ac:dyDescent="0.25">
      <c r="C151" s="25" t="str">
        <f>IFERROR(VLOOKUP(ROW()-ROW($C$8),Table1[[کمکی تاریخ]:[مانده]],3,0),"")</f>
        <v/>
      </c>
      <c r="D151" s="26" t="str">
        <f>IFERROR(VLOOKUP(ROW()-ROW($C$8),Table1[[کمکی تاریخ]:[مانده]],4,0),"")</f>
        <v/>
      </c>
      <c r="E151" s="27" t="str">
        <f>IFERROR(VLOOKUP(ROW()-ROW($C$8),Table1[[کمکی تاریخ]:[مانده]],5,0),"")</f>
        <v/>
      </c>
      <c r="F151" s="27" t="str">
        <f>IFERROR(VLOOKUP(ROW()-ROW($C$8),Table1[[کمکی تاریخ]:[مانده]],6,0),"")</f>
        <v/>
      </c>
      <c r="G151" s="27" t="str">
        <f>IFERROR(VLOOKUP(ROW()-ROW($C$8),Table1[[کمکی تاریخ]:[مانده]],7,0),"")</f>
        <v/>
      </c>
    </row>
    <row r="152" spans="3:7" ht="22.5" customHeight="1" x14ac:dyDescent="0.25">
      <c r="C152" s="25" t="str">
        <f>IFERROR(VLOOKUP(ROW()-ROW($C$8),Table1[[کمکی تاریخ]:[مانده]],3,0),"")</f>
        <v/>
      </c>
      <c r="D152" s="26" t="str">
        <f>IFERROR(VLOOKUP(ROW()-ROW($C$8),Table1[[کمکی تاریخ]:[مانده]],4,0),"")</f>
        <v/>
      </c>
      <c r="E152" s="27" t="str">
        <f>IFERROR(VLOOKUP(ROW()-ROW($C$8),Table1[[کمکی تاریخ]:[مانده]],5,0),"")</f>
        <v/>
      </c>
      <c r="F152" s="27" t="str">
        <f>IFERROR(VLOOKUP(ROW()-ROW($C$8),Table1[[کمکی تاریخ]:[مانده]],6,0),"")</f>
        <v/>
      </c>
      <c r="G152" s="27" t="str">
        <f>IFERROR(VLOOKUP(ROW()-ROW($C$8),Table1[[کمکی تاریخ]:[مانده]],7,0),"")</f>
        <v/>
      </c>
    </row>
    <row r="153" spans="3:7" ht="22.5" customHeight="1" x14ac:dyDescent="0.25">
      <c r="C153" s="25" t="str">
        <f>IFERROR(VLOOKUP(ROW()-ROW($C$8),Table1[[کمکی تاریخ]:[مانده]],3,0),"")</f>
        <v/>
      </c>
      <c r="D153" s="26" t="str">
        <f>IFERROR(VLOOKUP(ROW()-ROW($C$8),Table1[[کمکی تاریخ]:[مانده]],4,0),"")</f>
        <v/>
      </c>
      <c r="E153" s="27" t="str">
        <f>IFERROR(VLOOKUP(ROW()-ROW($C$8),Table1[[کمکی تاریخ]:[مانده]],5,0),"")</f>
        <v/>
      </c>
      <c r="F153" s="27" t="str">
        <f>IFERROR(VLOOKUP(ROW()-ROW($C$8),Table1[[کمکی تاریخ]:[مانده]],6,0),"")</f>
        <v/>
      </c>
      <c r="G153" s="27" t="str">
        <f>IFERROR(VLOOKUP(ROW()-ROW($C$8),Table1[[کمکی تاریخ]:[مانده]],7,0),"")</f>
        <v/>
      </c>
    </row>
    <row r="154" spans="3:7" ht="22.5" customHeight="1" x14ac:dyDescent="0.25">
      <c r="C154" s="25" t="str">
        <f>IFERROR(VLOOKUP(ROW()-ROW($C$8),Table1[[کمکی تاریخ]:[مانده]],3,0),"")</f>
        <v/>
      </c>
      <c r="D154" s="26" t="str">
        <f>IFERROR(VLOOKUP(ROW()-ROW($C$8),Table1[[کمکی تاریخ]:[مانده]],4,0),"")</f>
        <v/>
      </c>
      <c r="E154" s="27" t="str">
        <f>IFERROR(VLOOKUP(ROW()-ROW($C$8),Table1[[کمکی تاریخ]:[مانده]],5,0),"")</f>
        <v/>
      </c>
      <c r="F154" s="27" t="str">
        <f>IFERROR(VLOOKUP(ROW()-ROW($C$8),Table1[[کمکی تاریخ]:[مانده]],6,0),"")</f>
        <v/>
      </c>
      <c r="G154" s="27" t="str">
        <f>IFERROR(VLOOKUP(ROW()-ROW($C$8),Table1[[کمکی تاریخ]:[مانده]],7,0),"")</f>
        <v/>
      </c>
    </row>
    <row r="155" spans="3:7" ht="22.5" customHeight="1" x14ac:dyDescent="0.25">
      <c r="C155" s="25" t="str">
        <f>IFERROR(VLOOKUP(ROW()-ROW($C$8),Table1[[کمکی تاریخ]:[مانده]],3,0),"")</f>
        <v/>
      </c>
      <c r="D155" s="26" t="str">
        <f>IFERROR(VLOOKUP(ROW()-ROW($C$8),Table1[[کمکی تاریخ]:[مانده]],4,0),"")</f>
        <v/>
      </c>
      <c r="E155" s="27" t="str">
        <f>IFERROR(VLOOKUP(ROW()-ROW($C$8),Table1[[کمکی تاریخ]:[مانده]],5,0),"")</f>
        <v/>
      </c>
      <c r="F155" s="27" t="str">
        <f>IFERROR(VLOOKUP(ROW()-ROW($C$8),Table1[[کمکی تاریخ]:[مانده]],6,0),"")</f>
        <v/>
      </c>
      <c r="G155" s="27" t="str">
        <f>IFERROR(VLOOKUP(ROW()-ROW($C$8),Table1[[کمکی تاریخ]:[مانده]],7,0),"")</f>
        <v/>
      </c>
    </row>
    <row r="156" spans="3:7" ht="22.5" customHeight="1" x14ac:dyDescent="0.25">
      <c r="C156" s="25" t="str">
        <f>IFERROR(VLOOKUP(ROW()-ROW($C$8),Table1[[کمکی تاریخ]:[مانده]],3,0),"")</f>
        <v/>
      </c>
      <c r="D156" s="26" t="str">
        <f>IFERROR(VLOOKUP(ROW()-ROW($C$8),Table1[[کمکی تاریخ]:[مانده]],4,0),"")</f>
        <v/>
      </c>
      <c r="E156" s="27" t="str">
        <f>IFERROR(VLOOKUP(ROW()-ROW($C$8),Table1[[کمکی تاریخ]:[مانده]],5,0),"")</f>
        <v/>
      </c>
      <c r="F156" s="27" t="str">
        <f>IFERROR(VLOOKUP(ROW()-ROW($C$8),Table1[[کمکی تاریخ]:[مانده]],6,0),"")</f>
        <v/>
      </c>
      <c r="G156" s="27" t="str">
        <f>IFERROR(VLOOKUP(ROW()-ROW($C$8),Table1[[کمکی تاریخ]:[مانده]],7,0),"")</f>
        <v/>
      </c>
    </row>
    <row r="157" spans="3:7" ht="22.5" customHeight="1" x14ac:dyDescent="0.25">
      <c r="C157" s="25" t="str">
        <f>IFERROR(VLOOKUP(ROW()-ROW($C$8),Table1[[کمکی تاریخ]:[مانده]],3,0),"")</f>
        <v/>
      </c>
      <c r="D157" s="26" t="str">
        <f>IFERROR(VLOOKUP(ROW()-ROW($C$8),Table1[[کمکی تاریخ]:[مانده]],4,0),"")</f>
        <v/>
      </c>
      <c r="E157" s="27" t="str">
        <f>IFERROR(VLOOKUP(ROW()-ROW($C$8),Table1[[کمکی تاریخ]:[مانده]],5,0),"")</f>
        <v/>
      </c>
      <c r="F157" s="27" t="str">
        <f>IFERROR(VLOOKUP(ROW()-ROW($C$8),Table1[[کمکی تاریخ]:[مانده]],6,0),"")</f>
        <v/>
      </c>
      <c r="G157" s="27" t="str">
        <f>IFERROR(VLOOKUP(ROW()-ROW($C$8),Table1[[کمکی تاریخ]:[مانده]],7,0),"")</f>
        <v/>
      </c>
    </row>
    <row r="158" spans="3:7" ht="22.5" customHeight="1" x14ac:dyDescent="0.25">
      <c r="C158" s="25" t="str">
        <f>IFERROR(VLOOKUP(ROW()-ROW($C$8),Table1[[کمکی تاریخ]:[مانده]],3,0),"")</f>
        <v/>
      </c>
      <c r="D158" s="26" t="str">
        <f>IFERROR(VLOOKUP(ROW()-ROW($C$8),Table1[[کمکی تاریخ]:[مانده]],4,0),"")</f>
        <v/>
      </c>
      <c r="E158" s="27" t="str">
        <f>IFERROR(VLOOKUP(ROW()-ROW($C$8),Table1[[کمکی تاریخ]:[مانده]],5,0),"")</f>
        <v/>
      </c>
      <c r="F158" s="27" t="str">
        <f>IFERROR(VLOOKUP(ROW()-ROW($C$8),Table1[[کمکی تاریخ]:[مانده]],6,0),"")</f>
        <v/>
      </c>
      <c r="G158" s="27" t="str">
        <f>IFERROR(VLOOKUP(ROW()-ROW($C$8),Table1[[کمکی تاریخ]:[مانده]],7,0),"")</f>
        <v/>
      </c>
    </row>
    <row r="159" spans="3:7" ht="22.5" customHeight="1" x14ac:dyDescent="0.25">
      <c r="C159" s="25" t="str">
        <f>IFERROR(VLOOKUP(ROW()-ROW($C$8),Table1[[کمکی تاریخ]:[مانده]],3,0),"")</f>
        <v/>
      </c>
      <c r="D159" s="26" t="str">
        <f>IFERROR(VLOOKUP(ROW()-ROW($C$8),Table1[[کمکی تاریخ]:[مانده]],4,0),"")</f>
        <v/>
      </c>
      <c r="E159" s="27" t="str">
        <f>IFERROR(VLOOKUP(ROW()-ROW($C$8),Table1[[کمکی تاریخ]:[مانده]],5,0),"")</f>
        <v/>
      </c>
      <c r="F159" s="27" t="str">
        <f>IFERROR(VLOOKUP(ROW()-ROW($C$8),Table1[[کمکی تاریخ]:[مانده]],6,0),"")</f>
        <v/>
      </c>
      <c r="G159" s="27" t="str">
        <f>IFERROR(VLOOKUP(ROW()-ROW($C$8),Table1[[کمکی تاریخ]:[مانده]],7,0),"")</f>
        <v/>
      </c>
    </row>
    <row r="160" spans="3:7" ht="22.5" customHeight="1" x14ac:dyDescent="0.25">
      <c r="C160" s="25" t="str">
        <f>IFERROR(VLOOKUP(ROW()-ROW($C$8),Table1[[کمکی تاریخ]:[مانده]],3,0),"")</f>
        <v/>
      </c>
      <c r="D160" s="26" t="str">
        <f>IFERROR(VLOOKUP(ROW()-ROW($C$8),Table1[[کمکی تاریخ]:[مانده]],4,0),"")</f>
        <v/>
      </c>
      <c r="E160" s="27" t="str">
        <f>IFERROR(VLOOKUP(ROW()-ROW($C$8),Table1[[کمکی تاریخ]:[مانده]],5,0),"")</f>
        <v/>
      </c>
      <c r="F160" s="27" t="str">
        <f>IFERROR(VLOOKUP(ROW()-ROW($C$8),Table1[[کمکی تاریخ]:[مانده]],6,0),"")</f>
        <v/>
      </c>
      <c r="G160" s="27" t="str">
        <f>IFERROR(VLOOKUP(ROW()-ROW($C$8),Table1[[کمکی تاریخ]:[مانده]],7,0),"")</f>
        <v/>
      </c>
    </row>
    <row r="161" spans="3:7" ht="22.5" customHeight="1" x14ac:dyDescent="0.25">
      <c r="C161" s="25" t="str">
        <f>IFERROR(VLOOKUP(ROW()-ROW($C$8),Table1[[کمکی تاریخ]:[مانده]],3,0),"")</f>
        <v/>
      </c>
      <c r="D161" s="26" t="str">
        <f>IFERROR(VLOOKUP(ROW()-ROW($C$8),Table1[[کمکی تاریخ]:[مانده]],4,0),"")</f>
        <v/>
      </c>
      <c r="E161" s="27" t="str">
        <f>IFERROR(VLOOKUP(ROW()-ROW($C$8),Table1[[کمکی تاریخ]:[مانده]],5,0),"")</f>
        <v/>
      </c>
      <c r="F161" s="27" t="str">
        <f>IFERROR(VLOOKUP(ROW()-ROW($C$8),Table1[[کمکی تاریخ]:[مانده]],6,0),"")</f>
        <v/>
      </c>
      <c r="G161" s="27" t="str">
        <f>IFERROR(VLOOKUP(ROW()-ROW($C$8),Table1[[کمکی تاریخ]:[مانده]],7,0),"")</f>
        <v/>
      </c>
    </row>
    <row r="162" spans="3:7" ht="22.5" customHeight="1" x14ac:dyDescent="0.25">
      <c r="C162" s="25" t="str">
        <f>IFERROR(VLOOKUP(ROW()-ROW($C$8),Table1[[کمکی تاریخ]:[مانده]],3,0),"")</f>
        <v/>
      </c>
      <c r="D162" s="26" t="str">
        <f>IFERROR(VLOOKUP(ROW()-ROW($C$8),Table1[[کمکی تاریخ]:[مانده]],4,0),"")</f>
        <v/>
      </c>
      <c r="E162" s="27" t="str">
        <f>IFERROR(VLOOKUP(ROW()-ROW($C$8),Table1[[کمکی تاریخ]:[مانده]],5,0),"")</f>
        <v/>
      </c>
      <c r="F162" s="27" t="str">
        <f>IFERROR(VLOOKUP(ROW()-ROW($C$8),Table1[[کمکی تاریخ]:[مانده]],6,0),"")</f>
        <v/>
      </c>
      <c r="G162" s="27" t="str">
        <f>IFERROR(VLOOKUP(ROW()-ROW($C$8),Table1[[کمکی تاریخ]:[مانده]],7,0),"")</f>
        <v/>
      </c>
    </row>
    <row r="163" spans="3:7" ht="22.5" customHeight="1" x14ac:dyDescent="0.25">
      <c r="C163" s="25" t="str">
        <f>IFERROR(VLOOKUP(ROW()-ROW($C$8),Table1[[کمکی تاریخ]:[مانده]],3,0),"")</f>
        <v/>
      </c>
      <c r="D163" s="26" t="str">
        <f>IFERROR(VLOOKUP(ROW()-ROW($C$8),Table1[[کمکی تاریخ]:[مانده]],4,0),"")</f>
        <v/>
      </c>
      <c r="E163" s="27" t="str">
        <f>IFERROR(VLOOKUP(ROW()-ROW($C$8),Table1[[کمکی تاریخ]:[مانده]],5,0),"")</f>
        <v/>
      </c>
      <c r="F163" s="27" t="str">
        <f>IFERROR(VLOOKUP(ROW()-ROW($C$8),Table1[[کمکی تاریخ]:[مانده]],6,0),"")</f>
        <v/>
      </c>
      <c r="G163" s="27" t="str">
        <f>IFERROR(VLOOKUP(ROW()-ROW($C$8),Table1[[کمکی تاریخ]:[مانده]],7,0),"")</f>
        <v/>
      </c>
    </row>
    <row r="164" spans="3:7" ht="22.5" customHeight="1" x14ac:dyDescent="0.25">
      <c r="C164" s="25" t="str">
        <f>IFERROR(VLOOKUP(ROW()-ROW($C$8),Table1[[کمکی تاریخ]:[مانده]],3,0),"")</f>
        <v/>
      </c>
      <c r="D164" s="26" t="str">
        <f>IFERROR(VLOOKUP(ROW()-ROW($C$8),Table1[[کمکی تاریخ]:[مانده]],4,0),"")</f>
        <v/>
      </c>
      <c r="E164" s="27" t="str">
        <f>IFERROR(VLOOKUP(ROW()-ROW($C$8),Table1[[کمکی تاریخ]:[مانده]],5,0),"")</f>
        <v/>
      </c>
      <c r="F164" s="27" t="str">
        <f>IFERROR(VLOOKUP(ROW()-ROW($C$8),Table1[[کمکی تاریخ]:[مانده]],6,0),"")</f>
        <v/>
      </c>
      <c r="G164" s="27" t="str">
        <f>IFERROR(VLOOKUP(ROW()-ROW($C$8),Table1[[کمکی تاریخ]:[مانده]],7,0),"")</f>
        <v/>
      </c>
    </row>
    <row r="165" spans="3:7" ht="22.5" customHeight="1" x14ac:dyDescent="0.25">
      <c r="C165" s="25" t="str">
        <f>IFERROR(VLOOKUP(ROW()-ROW($C$8),Table1[[کمکی تاریخ]:[مانده]],3,0),"")</f>
        <v/>
      </c>
      <c r="D165" s="26" t="str">
        <f>IFERROR(VLOOKUP(ROW()-ROW($C$8),Table1[[کمکی تاریخ]:[مانده]],4,0),"")</f>
        <v/>
      </c>
      <c r="E165" s="27" t="str">
        <f>IFERROR(VLOOKUP(ROW()-ROW($C$8),Table1[[کمکی تاریخ]:[مانده]],5,0),"")</f>
        <v/>
      </c>
      <c r="F165" s="27" t="str">
        <f>IFERROR(VLOOKUP(ROW()-ROW($C$8),Table1[[کمکی تاریخ]:[مانده]],6,0),"")</f>
        <v/>
      </c>
      <c r="G165" s="27" t="str">
        <f>IFERROR(VLOOKUP(ROW()-ROW($C$8),Table1[[کمکی تاریخ]:[مانده]],7,0),"")</f>
        <v/>
      </c>
    </row>
    <row r="166" spans="3:7" ht="22.5" customHeight="1" x14ac:dyDescent="0.25">
      <c r="C166" s="25" t="str">
        <f>IFERROR(VLOOKUP(ROW()-ROW($C$8),Table1[[کمکی تاریخ]:[مانده]],3,0),"")</f>
        <v/>
      </c>
      <c r="D166" s="26" t="str">
        <f>IFERROR(VLOOKUP(ROW()-ROW($C$8),Table1[[کمکی تاریخ]:[مانده]],4,0),"")</f>
        <v/>
      </c>
      <c r="E166" s="27" t="str">
        <f>IFERROR(VLOOKUP(ROW()-ROW($C$8),Table1[[کمکی تاریخ]:[مانده]],5,0),"")</f>
        <v/>
      </c>
      <c r="F166" s="27" t="str">
        <f>IFERROR(VLOOKUP(ROW()-ROW($C$8),Table1[[کمکی تاریخ]:[مانده]],6,0),"")</f>
        <v/>
      </c>
      <c r="G166" s="27" t="str">
        <f>IFERROR(VLOOKUP(ROW()-ROW($C$8),Table1[[کمکی تاریخ]:[مانده]],7,0),"")</f>
        <v/>
      </c>
    </row>
    <row r="167" spans="3:7" ht="22.5" customHeight="1" x14ac:dyDescent="0.25">
      <c r="C167" s="25" t="str">
        <f>IFERROR(VLOOKUP(ROW()-ROW($C$8),Table1[[کمکی تاریخ]:[مانده]],3,0),"")</f>
        <v/>
      </c>
      <c r="D167" s="26" t="str">
        <f>IFERROR(VLOOKUP(ROW()-ROW($C$8),Table1[[کمکی تاریخ]:[مانده]],4,0),"")</f>
        <v/>
      </c>
      <c r="E167" s="27" t="str">
        <f>IFERROR(VLOOKUP(ROW()-ROW($C$8),Table1[[کمکی تاریخ]:[مانده]],5,0),"")</f>
        <v/>
      </c>
      <c r="F167" s="27" t="str">
        <f>IFERROR(VLOOKUP(ROW()-ROW($C$8),Table1[[کمکی تاریخ]:[مانده]],6,0),"")</f>
        <v/>
      </c>
      <c r="G167" s="27" t="str">
        <f>IFERROR(VLOOKUP(ROW()-ROW($C$8),Table1[[کمکی تاریخ]:[مانده]],7,0),"")</f>
        <v/>
      </c>
    </row>
    <row r="168" spans="3:7" ht="22.5" customHeight="1" x14ac:dyDescent="0.25">
      <c r="C168" s="25" t="str">
        <f>IFERROR(VLOOKUP(ROW()-ROW($C$8),Table1[[کمکی تاریخ]:[مانده]],3,0),"")</f>
        <v/>
      </c>
      <c r="D168" s="26" t="str">
        <f>IFERROR(VLOOKUP(ROW()-ROW($C$8),Table1[[کمکی تاریخ]:[مانده]],4,0),"")</f>
        <v/>
      </c>
      <c r="E168" s="27" t="str">
        <f>IFERROR(VLOOKUP(ROW()-ROW($C$8),Table1[[کمکی تاریخ]:[مانده]],5,0),"")</f>
        <v/>
      </c>
      <c r="F168" s="27" t="str">
        <f>IFERROR(VLOOKUP(ROW()-ROW($C$8),Table1[[کمکی تاریخ]:[مانده]],6,0),"")</f>
        <v/>
      </c>
      <c r="G168" s="27" t="str">
        <f>IFERROR(VLOOKUP(ROW()-ROW($C$8),Table1[[کمکی تاریخ]:[مانده]],7,0),"")</f>
        <v/>
      </c>
    </row>
    <row r="169" spans="3:7" ht="22.5" customHeight="1" x14ac:dyDescent="0.25">
      <c r="C169" s="25" t="str">
        <f>IFERROR(VLOOKUP(ROW()-ROW($C$8),Table1[[کمکی تاریخ]:[مانده]],3,0),"")</f>
        <v/>
      </c>
      <c r="D169" s="26" t="str">
        <f>IFERROR(VLOOKUP(ROW()-ROW($C$8),Table1[[کمکی تاریخ]:[مانده]],4,0),"")</f>
        <v/>
      </c>
      <c r="E169" s="27" t="str">
        <f>IFERROR(VLOOKUP(ROW()-ROW($C$8),Table1[[کمکی تاریخ]:[مانده]],5,0),"")</f>
        <v/>
      </c>
      <c r="F169" s="27" t="str">
        <f>IFERROR(VLOOKUP(ROW()-ROW($C$8),Table1[[کمکی تاریخ]:[مانده]],6,0),"")</f>
        <v/>
      </c>
      <c r="G169" s="27" t="str">
        <f>IFERROR(VLOOKUP(ROW()-ROW($C$8),Table1[[کمکی تاریخ]:[مانده]],7,0),"")</f>
        <v/>
      </c>
    </row>
    <row r="170" spans="3:7" ht="22.5" customHeight="1" x14ac:dyDescent="0.25">
      <c r="C170" s="25" t="str">
        <f>IFERROR(VLOOKUP(ROW()-ROW($C$8),Table1[[کمکی تاریخ]:[مانده]],3,0),"")</f>
        <v/>
      </c>
      <c r="D170" s="26" t="str">
        <f>IFERROR(VLOOKUP(ROW()-ROW($C$8),Table1[[کمکی تاریخ]:[مانده]],4,0),"")</f>
        <v/>
      </c>
      <c r="E170" s="27" t="str">
        <f>IFERROR(VLOOKUP(ROW()-ROW($C$8),Table1[[کمکی تاریخ]:[مانده]],5,0),"")</f>
        <v/>
      </c>
      <c r="F170" s="27" t="str">
        <f>IFERROR(VLOOKUP(ROW()-ROW($C$8),Table1[[کمکی تاریخ]:[مانده]],6,0),"")</f>
        <v/>
      </c>
      <c r="G170" s="27" t="str">
        <f>IFERROR(VLOOKUP(ROW()-ROW($C$8),Table1[[کمکی تاریخ]:[مانده]],7,0),"")</f>
        <v/>
      </c>
    </row>
    <row r="171" spans="3:7" ht="22.5" customHeight="1" x14ac:dyDescent="0.25">
      <c r="C171" s="25" t="str">
        <f>IFERROR(VLOOKUP(ROW()-ROW($C$8),Table1[[کمکی تاریخ]:[مانده]],3,0),"")</f>
        <v/>
      </c>
      <c r="D171" s="26" t="str">
        <f>IFERROR(VLOOKUP(ROW()-ROW($C$8),Table1[[کمکی تاریخ]:[مانده]],4,0),"")</f>
        <v/>
      </c>
      <c r="E171" s="27" t="str">
        <f>IFERROR(VLOOKUP(ROW()-ROW($C$8),Table1[[کمکی تاریخ]:[مانده]],5,0),"")</f>
        <v/>
      </c>
      <c r="F171" s="27" t="str">
        <f>IFERROR(VLOOKUP(ROW()-ROW($C$8),Table1[[کمکی تاریخ]:[مانده]],6,0),"")</f>
        <v/>
      </c>
      <c r="G171" s="27" t="str">
        <f>IFERROR(VLOOKUP(ROW()-ROW($C$8),Table1[[کمکی تاریخ]:[مانده]],7,0),"")</f>
        <v/>
      </c>
    </row>
    <row r="172" spans="3:7" ht="22.5" customHeight="1" x14ac:dyDescent="0.25">
      <c r="C172" s="25" t="str">
        <f>IFERROR(VLOOKUP(ROW()-ROW($C$8),Table1[[کمکی تاریخ]:[مانده]],3,0),"")</f>
        <v/>
      </c>
      <c r="D172" s="26" t="str">
        <f>IFERROR(VLOOKUP(ROW()-ROW($C$8),Table1[[کمکی تاریخ]:[مانده]],4,0),"")</f>
        <v/>
      </c>
      <c r="E172" s="27" t="str">
        <f>IFERROR(VLOOKUP(ROW()-ROW($C$8),Table1[[کمکی تاریخ]:[مانده]],5,0),"")</f>
        <v/>
      </c>
      <c r="F172" s="27" t="str">
        <f>IFERROR(VLOOKUP(ROW()-ROW($C$8),Table1[[کمکی تاریخ]:[مانده]],6,0),"")</f>
        <v/>
      </c>
      <c r="G172" s="27" t="str">
        <f>IFERROR(VLOOKUP(ROW()-ROW($C$8),Table1[[کمکی تاریخ]:[مانده]],7,0),"")</f>
        <v/>
      </c>
    </row>
    <row r="173" spans="3:7" ht="22.5" customHeight="1" x14ac:dyDescent="0.25">
      <c r="C173" s="25" t="str">
        <f>IFERROR(VLOOKUP(ROW()-ROW($C$8),Table1[[کمکی تاریخ]:[مانده]],3,0),"")</f>
        <v/>
      </c>
      <c r="D173" s="26" t="str">
        <f>IFERROR(VLOOKUP(ROW()-ROW($C$8),Table1[[کمکی تاریخ]:[مانده]],4,0),"")</f>
        <v/>
      </c>
      <c r="E173" s="27" t="str">
        <f>IFERROR(VLOOKUP(ROW()-ROW($C$8),Table1[[کمکی تاریخ]:[مانده]],5,0),"")</f>
        <v/>
      </c>
      <c r="F173" s="27" t="str">
        <f>IFERROR(VLOOKUP(ROW()-ROW($C$8),Table1[[کمکی تاریخ]:[مانده]],6,0),"")</f>
        <v/>
      </c>
      <c r="G173" s="27" t="str">
        <f>IFERROR(VLOOKUP(ROW()-ROW($C$8),Table1[[کمکی تاریخ]:[مانده]],7,0),"")</f>
        <v/>
      </c>
    </row>
    <row r="174" spans="3:7" ht="22.5" customHeight="1" x14ac:dyDescent="0.25">
      <c r="C174" s="25" t="str">
        <f>IFERROR(VLOOKUP(ROW()-ROW($C$8),Table1[[کمکی تاریخ]:[مانده]],3,0),"")</f>
        <v/>
      </c>
      <c r="D174" s="26" t="str">
        <f>IFERROR(VLOOKUP(ROW()-ROW($C$8),Table1[[کمکی تاریخ]:[مانده]],4,0),"")</f>
        <v/>
      </c>
      <c r="E174" s="27" t="str">
        <f>IFERROR(VLOOKUP(ROW()-ROW($C$8),Table1[[کمکی تاریخ]:[مانده]],5,0),"")</f>
        <v/>
      </c>
      <c r="F174" s="27" t="str">
        <f>IFERROR(VLOOKUP(ROW()-ROW($C$8),Table1[[کمکی تاریخ]:[مانده]],6,0),"")</f>
        <v/>
      </c>
      <c r="G174" s="27" t="str">
        <f>IFERROR(VLOOKUP(ROW()-ROW($C$8),Table1[[کمکی تاریخ]:[مانده]],7,0),"")</f>
        <v/>
      </c>
    </row>
    <row r="175" spans="3:7" ht="22.5" customHeight="1" x14ac:dyDescent="0.25">
      <c r="C175" s="25" t="str">
        <f>IFERROR(VLOOKUP(ROW()-ROW($C$8),Table1[[کمکی تاریخ]:[مانده]],3,0),"")</f>
        <v/>
      </c>
      <c r="D175" s="26" t="str">
        <f>IFERROR(VLOOKUP(ROW()-ROW($C$8),Table1[[کمکی تاریخ]:[مانده]],4,0),"")</f>
        <v/>
      </c>
      <c r="E175" s="27" t="str">
        <f>IFERROR(VLOOKUP(ROW()-ROW($C$8),Table1[[کمکی تاریخ]:[مانده]],5,0),"")</f>
        <v/>
      </c>
      <c r="F175" s="27" t="str">
        <f>IFERROR(VLOOKUP(ROW()-ROW($C$8),Table1[[کمکی تاریخ]:[مانده]],6,0),"")</f>
        <v/>
      </c>
      <c r="G175" s="27" t="str">
        <f>IFERROR(VLOOKUP(ROW()-ROW($C$8),Table1[[کمکی تاریخ]:[مانده]],7,0),"")</f>
        <v/>
      </c>
    </row>
    <row r="176" spans="3:7" ht="22.5" customHeight="1" x14ac:dyDescent="0.25">
      <c r="C176" s="25" t="str">
        <f>IFERROR(VLOOKUP(ROW()-ROW($C$8),Table1[[کمکی تاریخ]:[مانده]],3,0),"")</f>
        <v/>
      </c>
      <c r="D176" s="26" t="str">
        <f>IFERROR(VLOOKUP(ROW()-ROW($C$8),Table1[[کمکی تاریخ]:[مانده]],4,0),"")</f>
        <v/>
      </c>
      <c r="E176" s="27" t="str">
        <f>IFERROR(VLOOKUP(ROW()-ROW($C$8),Table1[[کمکی تاریخ]:[مانده]],5,0),"")</f>
        <v/>
      </c>
      <c r="F176" s="27" t="str">
        <f>IFERROR(VLOOKUP(ROW()-ROW($C$8),Table1[[کمکی تاریخ]:[مانده]],6,0),"")</f>
        <v/>
      </c>
      <c r="G176" s="27" t="str">
        <f>IFERROR(VLOOKUP(ROW()-ROW($C$8),Table1[[کمکی تاریخ]:[مانده]],7,0),"")</f>
        <v/>
      </c>
    </row>
    <row r="177" spans="3:7" ht="22.5" customHeight="1" x14ac:dyDescent="0.25">
      <c r="C177" s="25" t="str">
        <f>IFERROR(VLOOKUP(ROW()-ROW($C$8),Table1[[کمکی تاریخ]:[مانده]],3,0),"")</f>
        <v/>
      </c>
      <c r="D177" s="26" t="str">
        <f>IFERROR(VLOOKUP(ROW()-ROW($C$8),Table1[[کمکی تاریخ]:[مانده]],4,0),"")</f>
        <v/>
      </c>
      <c r="E177" s="27" t="str">
        <f>IFERROR(VLOOKUP(ROW()-ROW($C$8),Table1[[کمکی تاریخ]:[مانده]],5,0),"")</f>
        <v/>
      </c>
      <c r="F177" s="27" t="str">
        <f>IFERROR(VLOOKUP(ROW()-ROW($C$8),Table1[[کمکی تاریخ]:[مانده]],6,0),"")</f>
        <v/>
      </c>
      <c r="G177" s="27" t="str">
        <f>IFERROR(VLOOKUP(ROW()-ROW($C$8),Table1[[کمکی تاریخ]:[مانده]],7,0),"")</f>
        <v/>
      </c>
    </row>
    <row r="178" spans="3:7" ht="22.5" customHeight="1" x14ac:dyDescent="0.25">
      <c r="C178" s="25" t="str">
        <f>IFERROR(VLOOKUP(ROW()-ROW($C$8),Table1[[کمکی تاریخ]:[مانده]],3,0),"")</f>
        <v/>
      </c>
      <c r="D178" s="26" t="str">
        <f>IFERROR(VLOOKUP(ROW()-ROW($C$8),Table1[[کمکی تاریخ]:[مانده]],4,0),"")</f>
        <v/>
      </c>
      <c r="E178" s="27" t="str">
        <f>IFERROR(VLOOKUP(ROW()-ROW($C$8),Table1[[کمکی تاریخ]:[مانده]],5,0),"")</f>
        <v/>
      </c>
      <c r="F178" s="27" t="str">
        <f>IFERROR(VLOOKUP(ROW()-ROW($C$8),Table1[[کمکی تاریخ]:[مانده]],6,0),"")</f>
        <v/>
      </c>
      <c r="G178" s="27" t="str">
        <f>IFERROR(VLOOKUP(ROW()-ROW($C$8),Table1[[کمکی تاریخ]:[مانده]],7,0),"")</f>
        <v/>
      </c>
    </row>
    <row r="179" spans="3:7" ht="22.5" customHeight="1" x14ac:dyDescent="0.25">
      <c r="C179" s="25" t="str">
        <f>IFERROR(VLOOKUP(ROW()-ROW($C$8),Table1[[کمکی تاریخ]:[مانده]],3,0),"")</f>
        <v/>
      </c>
      <c r="D179" s="26" t="str">
        <f>IFERROR(VLOOKUP(ROW()-ROW($C$8),Table1[[کمکی تاریخ]:[مانده]],4,0),"")</f>
        <v/>
      </c>
      <c r="E179" s="27" t="str">
        <f>IFERROR(VLOOKUP(ROW()-ROW($C$8),Table1[[کمکی تاریخ]:[مانده]],5,0),"")</f>
        <v/>
      </c>
      <c r="F179" s="27" t="str">
        <f>IFERROR(VLOOKUP(ROW()-ROW($C$8),Table1[[کمکی تاریخ]:[مانده]],6,0),"")</f>
        <v/>
      </c>
      <c r="G179" s="27" t="str">
        <f>IFERROR(VLOOKUP(ROW()-ROW($C$8),Table1[[کمکی تاریخ]:[مانده]],7,0),"")</f>
        <v/>
      </c>
    </row>
    <row r="180" spans="3:7" ht="22.5" customHeight="1" x14ac:dyDescent="0.25">
      <c r="C180" s="25" t="str">
        <f>IFERROR(VLOOKUP(ROW()-ROW($C$8),Table1[[کمکی تاریخ]:[مانده]],3,0),"")</f>
        <v/>
      </c>
      <c r="D180" s="26" t="str">
        <f>IFERROR(VLOOKUP(ROW()-ROW($C$8),Table1[[کمکی تاریخ]:[مانده]],4,0),"")</f>
        <v/>
      </c>
      <c r="E180" s="27" t="str">
        <f>IFERROR(VLOOKUP(ROW()-ROW($C$8),Table1[[کمکی تاریخ]:[مانده]],5,0),"")</f>
        <v/>
      </c>
      <c r="F180" s="27" t="str">
        <f>IFERROR(VLOOKUP(ROW()-ROW($C$8),Table1[[کمکی تاریخ]:[مانده]],6,0),"")</f>
        <v/>
      </c>
      <c r="G180" s="27" t="str">
        <f>IFERROR(VLOOKUP(ROW()-ROW($C$8),Table1[[کمکی تاریخ]:[مانده]],7,0),"")</f>
        <v/>
      </c>
    </row>
    <row r="181" spans="3:7" ht="22.5" customHeight="1" x14ac:dyDescent="0.25">
      <c r="C181" s="25" t="str">
        <f>IFERROR(VLOOKUP(ROW()-ROW($C$8),Table1[[کمکی تاریخ]:[مانده]],3,0),"")</f>
        <v/>
      </c>
      <c r="D181" s="26" t="str">
        <f>IFERROR(VLOOKUP(ROW()-ROW($C$8),Table1[[کمکی تاریخ]:[مانده]],4,0),"")</f>
        <v/>
      </c>
      <c r="E181" s="27" t="str">
        <f>IFERROR(VLOOKUP(ROW()-ROW($C$8),Table1[[کمکی تاریخ]:[مانده]],5,0),"")</f>
        <v/>
      </c>
      <c r="F181" s="27" t="str">
        <f>IFERROR(VLOOKUP(ROW()-ROW($C$8),Table1[[کمکی تاریخ]:[مانده]],6,0),"")</f>
        <v/>
      </c>
      <c r="G181" s="27" t="str">
        <f>IFERROR(VLOOKUP(ROW()-ROW($C$8),Table1[[کمکی تاریخ]:[مانده]],7,0),"")</f>
        <v/>
      </c>
    </row>
    <row r="182" spans="3:7" ht="22.5" customHeight="1" x14ac:dyDescent="0.25">
      <c r="C182" s="25" t="str">
        <f>IFERROR(VLOOKUP(ROW()-ROW($C$8),Table1[[کمکی تاریخ]:[مانده]],3,0),"")</f>
        <v/>
      </c>
      <c r="D182" s="26" t="str">
        <f>IFERROR(VLOOKUP(ROW()-ROW($C$8),Table1[[کمکی تاریخ]:[مانده]],4,0),"")</f>
        <v/>
      </c>
      <c r="E182" s="27" t="str">
        <f>IFERROR(VLOOKUP(ROW()-ROW($C$8),Table1[[کمکی تاریخ]:[مانده]],5,0),"")</f>
        <v/>
      </c>
      <c r="F182" s="27" t="str">
        <f>IFERROR(VLOOKUP(ROW()-ROW($C$8),Table1[[کمکی تاریخ]:[مانده]],6,0),"")</f>
        <v/>
      </c>
      <c r="G182" s="27" t="str">
        <f>IFERROR(VLOOKUP(ROW()-ROW($C$8),Table1[[کمکی تاریخ]:[مانده]],7,0),"")</f>
        <v/>
      </c>
    </row>
    <row r="183" spans="3:7" ht="22.5" customHeight="1" x14ac:dyDescent="0.25">
      <c r="C183" s="25" t="str">
        <f>IFERROR(VLOOKUP(ROW()-ROW($C$8),Table1[[کمکی تاریخ]:[مانده]],3,0),"")</f>
        <v/>
      </c>
      <c r="D183" s="26" t="str">
        <f>IFERROR(VLOOKUP(ROW()-ROW($C$8),Table1[[کمکی تاریخ]:[مانده]],4,0),"")</f>
        <v/>
      </c>
      <c r="E183" s="27" t="str">
        <f>IFERROR(VLOOKUP(ROW()-ROW($C$8),Table1[[کمکی تاریخ]:[مانده]],5,0),"")</f>
        <v/>
      </c>
      <c r="F183" s="27" t="str">
        <f>IFERROR(VLOOKUP(ROW()-ROW($C$8),Table1[[کمکی تاریخ]:[مانده]],6,0),"")</f>
        <v/>
      </c>
      <c r="G183" s="27" t="str">
        <f>IFERROR(VLOOKUP(ROW()-ROW($C$8),Table1[[کمکی تاریخ]:[مانده]],7,0),"")</f>
        <v/>
      </c>
    </row>
    <row r="184" spans="3:7" ht="22.5" customHeight="1" x14ac:dyDescent="0.25">
      <c r="C184" s="25" t="str">
        <f>IFERROR(VLOOKUP(ROW()-ROW($C$8),Table1[[کمکی تاریخ]:[مانده]],3,0),"")</f>
        <v/>
      </c>
      <c r="D184" s="26" t="str">
        <f>IFERROR(VLOOKUP(ROW()-ROW($C$8),Table1[[کمکی تاریخ]:[مانده]],4,0),"")</f>
        <v/>
      </c>
      <c r="E184" s="27" t="str">
        <f>IFERROR(VLOOKUP(ROW()-ROW($C$8),Table1[[کمکی تاریخ]:[مانده]],5,0),"")</f>
        <v/>
      </c>
      <c r="F184" s="27" t="str">
        <f>IFERROR(VLOOKUP(ROW()-ROW($C$8),Table1[[کمکی تاریخ]:[مانده]],6,0),"")</f>
        <v/>
      </c>
      <c r="G184" s="27" t="str">
        <f>IFERROR(VLOOKUP(ROW()-ROW($C$8),Table1[[کمکی تاریخ]:[مانده]],7,0),"")</f>
        <v/>
      </c>
    </row>
    <row r="185" spans="3:7" ht="22.5" customHeight="1" x14ac:dyDescent="0.25">
      <c r="C185" s="25" t="str">
        <f>IFERROR(VLOOKUP(ROW()-ROW($C$8),Table1[[کمکی تاریخ]:[مانده]],3,0),"")</f>
        <v/>
      </c>
      <c r="D185" s="26" t="str">
        <f>IFERROR(VLOOKUP(ROW()-ROW($C$8),Table1[[کمکی تاریخ]:[مانده]],4,0),"")</f>
        <v/>
      </c>
      <c r="E185" s="27" t="str">
        <f>IFERROR(VLOOKUP(ROW()-ROW($C$8),Table1[[کمکی تاریخ]:[مانده]],5,0),"")</f>
        <v/>
      </c>
      <c r="F185" s="27" t="str">
        <f>IFERROR(VLOOKUP(ROW()-ROW($C$8),Table1[[کمکی تاریخ]:[مانده]],6,0),"")</f>
        <v/>
      </c>
      <c r="G185" s="27" t="str">
        <f>IFERROR(VLOOKUP(ROW()-ROW($C$8),Table1[[کمکی تاریخ]:[مانده]],7,0),"")</f>
        <v/>
      </c>
    </row>
    <row r="186" spans="3:7" ht="22.5" customHeight="1" x14ac:dyDescent="0.25">
      <c r="C186" s="25" t="str">
        <f>IFERROR(VLOOKUP(ROW()-ROW($C$8),Table1[[کمکی تاریخ]:[مانده]],3,0),"")</f>
        <v/>
      </c>
      <c r="D186" s="26" t="str">
        <f>IFERROR(VLOOKUP(ROW()-ROW($C$8),Table1[[کمکی تاریخ]:[مانده]],4,0),"")</f>
        <v/>
      </c>
      <c r="E186" s="27" t="str">
        <f>IFERROR(VLOOKUP(ROW()-ROW($C$8),Table1[[کمکی تاریخ]:[مانده]],5,0),"")</f>
        <v/>
      </c>
      <c r="F186" s="27" t="str">
        <f>IFERROR(VLOOKUP(ROW()-ROW($C$8),Table1[[کمکی تاریخ]:[مانده]],6,0),"")</f>
        <v/>
      </c>
      <c r="G186" s="27" t="str">
        <f>IFERROR(VLOOKUP(ROW()-ROW($C$8),Table1[[کمکی تاریخ]:[مانده]],7,0),"")</f>
        <v/>
      </c>
    </row>
    <row r="187" spans="3:7" ht="22.5" customHeight="1" x14ac:dyDescent="0.25">
      <c r="C187" s="25" t="str">
        <f>IFERROR(VLOOKUP(ROW()-ROW($C$8),Table1[[کمکی تاریخ]:[مانده]],3,0),"")</f>
        <v/>
      </c>
      <c r="D187" s="26" t="str">
        <f>IFERROR(VLOOKUP(ROW()-ROW($C$8),Table1[[کمکی تاریخ]:[مانده]],4,0),"")</f>
        <v/>
      </c>
      <c r="E187" s="27" t="str">
        <f>IFERROR(VLOOKUP(ROW()-ROW($C$8),Table1[[کمکی تاریخ]:[مانده]],5,0),"")</f>
        <v/>
      </c>
      <c r="F187" s="27" t="str">
        <f>IFERROR(VLOOKUP(ROW()-ROW($C$8),Table1[[کمکی تاریخ]:[مانده]],6,0),"")</f>
        <v/>
      </c>
      <c r="G187" s="27" t="str">
        <f>IFERROR(VLOOKUP(ROW()-ROW($C$8),Table1[[کمکی تاریخ]:[مانده]],7,0),"")</f>
        <v/>
      </c>
    </row>
    <row r="188" spans="3:7" ht="22.5" customHeight="1" x14ac:dyDescent="0.25">
      <c r="C188" s="25" t="str">
        <f>IFERROR(VLOOKUP(ROW()-ROW($C$8),Table1[[کمکی تاریخ]:[مانده]],3,0),"")</f>
        <v/>
      </c>
      <c r="D188" s="26" t="str">
        <f>IFERROR(VLOOKUP(ROW()-ROW($C$8),Table1[[کمکی تاریخ]:[مانده]],4,0),"")</f>
        <v/>
      </c>
      <c r="E188" s="27" t="str">
        <f>IFERROR(VLOOKUP(ROW()-ROW($C$8),Table1[[کمکی تاریخ]:[مانده]],5,0),"")</f>
        <v/>
      </c>
      <c r="F188" s="27" t="str">
        <f>IFERROR(VLOOKUP(ROW()-ROW($C$8),Table1[[کمکی تاریخ]:[مانده]],6,0),"")</f>
        <v/>
      </c>
      <c r="G188" s="27" t="str">
        <f>IFERROR(VLOOKUP(ROW()-ROW($C$8),Table1[[کمکی تاریخ]:[مانده]],7,0),"")</f>
        <v/>
      </c>
    </row>
    <row r="189" spans="3:7" ht="22.5" customHeight="1" x14ac:dyDescent="0.25">
      <c r="C189" s="25" t="str">
        <f>IFERROR(VLOOKUP(ROW()-ROW($C$8),Table1[[کمکی تاریخ]:[مانده]],3,0),"")</f>
        <v/>
      </c>
      <c r="D189" s="26" t="str">
        <f>IFERROR(VLOOKUP(ROW()-ROW($C$8),Table1[[کمکی تاریخ]:[مانده]],4,0),"")</f>
        <v/>
      </c>
      <c r="E189" s="27" t="str">
        <f>IFERROR(VLOOKUP(ROW()-ROW($C$8),Table1[[کمکی تاریخ]:[مانده]],5,0),"")</f>
        <v/>
      </c>
      <c r="F189" s="27" t="str">
        <f>IFERROR(VLOOKUP(ROW()-ROW($C$8),Table1[[کمکی تاریخ]:[مانده]],6,0),"")</f>
        <v/>
      </c>
      <c r="G189" s="27" t="str">
        <f>IFERROR(VLOOKUP(ROW()-ROW($C$8),Table1[[کمکی تاریخ]:[مانده]],7,0),"")</f>
        <v/>
      </c>
    </row>
    <row r="190" spans="3:7" ht="22.5" customHeight="1" x14ac:dyDescent="0.25">
      <c r="C190" s="25" t="str">
        <f>IFERROR(VLOOKUP(ROW()-ROW($C$8),Table1[[کمکی تاریخ]:[مانده]],3,0),"")</f>
        <v/>
      </c>
      <c r="D190" s="26" t="str">
        <f>IFERROR(VLOOKUP(ROW()-ROW($C$8),Table1[[کمکی تاریخ]:[مانده]],4,0),"")</f>
        <v/>
      </c>
      <c r="E190" s="27" t="str">
        <f>IFERROR(VLOOKUP(ROW()-ROW($C$8),Table1[[کمکی تاریخ]:[مانده]],5,0),"")</f>
        <v/>
      </c>
      <c r="F190" s="27" t="str">
        <f>IFERROR(VLOOKUP(ROW()-ROW($C$8),Table1[[کمکی تاریخ]:[مانده]],6,0),"")</f>
        <v/>
      </c>
      <c r="G190" s="27" t="str">
        <f>IFERROR(VLOOKUP(ROW()-ROW($C$8),Table1[[کمکی تاریخ]:[مانده]],7,0),"")</f>
        <v/>
      </c>
    </row>
    <row r="191" spans="3:7" ht="22.5" customHeight="1" x14ac:dyDescent="0.25">
      <c r="C191" s="25" t="str">
        <f>IFERROR(VLOOKUP(ROW()-ROW($C$8),Table1[[کمکی تاریخ]:[مانده]],3,0),"")</f>
        <v/>
      </c>
      <c r="D191" s="26" t="str">
        <f>IFERROR(VLOOKUP(ROW()-ROW($C$8),Table1[[کمکی تاریخ]:[مانده]],4,0),"")</f>
        <v/>
      </c>
      <c r="E191" s="27" t="str">
        <f>IFERROR(VLOOKUP(ROW()-ROW($C$8),Table1[[کمکی تاریخ]:[مانده]],5,0),"")</f>
        <v/>
      </c>
      <c r="F191" s="27" t="str">
        <f>IFERROR(VLOOKUP(ROW()-ROW($C$8),Table1[[کمکی تاریخ]:[مانده]],6,0),"")</f>
        <v/>
      </c>
      <c r="G191" s="27" t="str">
        <f>IFERROR(VLOOKUP(ROW()-ROW($C$8),Table1[[کمکی تاریخ]:[مانده]],7,0),"")</f>
        <v/>
      </c>
    </row>
    <row r="192" spans="3:7" ht="22.5" customHeight="1" x14ac:dyDescent="0.25">
      <c r="C192" s="25" t="str">
        <f>IFERROR(VLOOKUP(ROW()-ROW($C$8),Table1[[کمکی تاریخ]:[مانده]],3,0),"")</f>
        <v/>
      </c>
      <c r="D192" s="26" t="str">
        <f>IFERROR(VLOOKUP(ROW()-ROW($C$8),Table1[[کمکی تاریخ]:[مانده]],4,0),"")</f>
        <v/>
      </c>
      <c r="E192" s="27" t="str">
        <f>IFERROR(VLOOKUP(ROW()-ROW($C$8),Table1[[کمکی تاریخ]:[مانده]],5,0),"")</f>
        <v/>
      </c>
      <c r="F192" s="27" t="str">
        <f>IFERROR(VLOOKUP(ROW()-ROW($C$8),Table1[[کمکی تاریخ]:[مانده]],6,0),"")</f>
        <v/>
      </c>
      <c r="G192" s="27" t="str">
        <f>IFERROR(VLOOKUP(ROW()-ROW($C$8),Table1[[کمکی تاریخ]:[مانده]],7,0),"")</f>
        <v/>
      </c>
    </row>
    <row r="193" spans="3:7" ht="22.5" customHeight="1" x14ac:dyDescent="0.25">
      <c r="C193" s="25" t="str">
        <f>IFERROR(VLOOKUP(ROW()-ROW($C$8),Table1[[کمکی تاریخ]:[مانده]],3,0),"")</f>
        <v/>
      </c>
      <c r="D193" s="26" t="str">
        <f>IFERROR(VLOOKUP(ROW()-ROW($C$8),Table1[[کمکی تاریخ]:[مانده]],4,0),"")</f>
        <v/>
      </c>
      <c r="E193" s="27" t="str">
        <f>IFERROR(VLOOKUP(ROW()-ROW($C$8),Table1[[کمکی تاریخ]:[مانده]],5,0),"")</f>
        <v/>
      </c>
      <c r="F193" s="27" t="str">
        <f>IFERROR(VLOOKUP(ROW()-ROW($C$8),Table1[[کمکی تاریخ]:[مانده]],6,0),"")</f>
        <v/>
      </c>
      <c r="G193" s="27" t="str">
        <f>IFERROR(VLOOKUP(ROW()-ROW($C$8),Table1[[کمکی تاریخ]:[مانده]],7,0),"")</f>
        <v/>
      </c>
    </row>
    <row r="194" spans="3:7" ht="22.5" customHeight="1" x14ac:dyDescent="0.25">
      <c r="C194" s="25" t="str">
        <f>IFERROR(VLOOKUP(ROW()-ROW($C$8),Table1[[کمکی تاریخ]:[مانده]],3,0),"")</f>
        <v/>
      </c>
      <c r="D194" s="26" t="str">
        <f>IFERROR(VLOOKUP(ROW()-ROW($C$8),Table1[[کمکی تاریخ]:[مانده]],4,0),"")</f>
        <v/>
      </c>
      <c r="E194" s="27" t="str">
        <f>IFERROR(VLOOKUP(ROW()-ROW($C$8),Table1[[کمکی تاریخ]:[مانده]],5,0),"")</f>
        <v/>
      </c>
      <c r="F194" s="27" t="str">
        <f>IFERROR(VLOOKUP(ROW()-ROW($C$8),Table1[[کمکی تاریخ]:[مانده]],6,0),"")</f>
        <v/>
      </c>
      <c r="G194" s="27" t="str">
        <f>IFERROR(VLOOKUP(ROW()-ROW($C$8),Table1[[کمکی تاریخ]:[مانده]],7,0),"")</f>
        <v/>
      </c>
    </row>
    <row r="195" spans="3:7" ht="22.5" customHeight="1" x14ac:dyDescent="0.25">
      <c r="C195" s="25" t="str">
        <f>IFERROR(VLOOKUP(ROW()-ROW($C$8),Table1[[کمکی تاریخ]:[مانده]],3,0),"")</f>
        <v/>
      </c>
      <c r="D195" s="26" t="str">
        <f>IFERROR(VLOOKUP(ROW()-ROW($C$8),Table1[[کمکی تاریخ]:[مانده]],4,0),"")</f>
        <v/>
      </c>
      <c r="E195" s="27" t="str">
        <f>IFERROR(VLOOKUP(ROW()-ROW($C$8),Table1[[کمکی تاریخ]:[مانده]],5,0),"")</f>
        <v/>
      </c>
      <c r="F195" s="27" t="str">
        <f>IFERROR(VLOOKUP(ROW()-ROW($C$8),Table1[[کمکی تاریخ]:[مانده]],6,0),"")</f>
        <v/>
      </c>
      <c r="G195" s="27" t="str">
        <f>IFERROR(VLOOKUP(ROW()-ROW($C$8),Table1[[کمکی تاریخ]:[مانده]],7,0),"")</f>
        <v/>
      </c>
    </row>
    <row r="196" spans="3:7" ht="22.5" customHeight="1" x14ac:dyDescent="0.25">
      <c r="C196" s="25" t="str">
        <f>IFERROR(VLOOKUP(ROW()-ROW($C$8),Table1[[کمکی تاریخ]:[مانده]],3,0),"")</f>
        <v/>
      </c>
      <c r="D196" s="26" t="str">
        <f>IFERROR(VLOOKUP(ROW()-ROW($C$8),Table1[[کمکی تاریخ]:[مانده]],4,0),"")</f>
        <v/>
      </c>
      <c r="E196" s="27" t="str">
        <f>IFERROR(VLOOKUP(ROW()-ROW($C$8),Table1[[کمکی تاریخ]:[مانده]],5,0),"")</f>
        <v/>
      </c>
      <c r="F196" s="27" t="str">
        <f>IFERROR(VLOOKUP(ROW()-ROW($C$8),Table1[[کمکی تاریخ]:[مانده]],6,0),"")</f>
        <v/>
      </c>
      <c r="G196" s="27" t="str">
        <f>IFERROR(VLOOKUP(ROW()-ROW($C$8),Table1[[کمکی تاریخ]:[مانده]],7,0),"")</f>
        <v/>
      </c>
    </row>
    <row r="197" spans="3:7" ht="22.5" customHeight="1" x14ac:dyDescent="0.25">
      <c r="C197" s="25" t="str">
        <f>IFERROR(VLOOKUP(ROW()-ROW($C$8),Table1[[کمکی تاریخ]:[مانده]],3,0),"")</f>
        <v/>
      </c>
      <c r="D197" s="26" t="str">
        <f>IFERROR(VLOOKUP(ROW()-ROW($C$8),Table1[[کمکی تاریخ]:[مانده]],4,0),"")</f>
        <v/>
      </c>
      <c r="E197" s="27" t="str">
        <f>IFERROR(VLOOKUP(ROW()-ROW($C$8),Table1[[کمکی تاریخ]:[مانده]],5,0),"")</f>
        <v/>
      </c>
      <c r="F197" s="27" t="str">
        <f>IFERROR(VLOOKUP(ROW()-ROW($C$8),Table1[[کمکی تاریخ]:[مانده]],6,0),"")</f>
        <v/>
      </c>
      <c r="G197" s="27" t="str">
        <f>IFERROR(VLOOKUP(ROW()-ROW($C$8),Table1[[کمکی تاریخ]:[مانده]],7,0),"")</f>
        <v/>
      </c>
    </row>
    <row r="198" spans="3:7" ht="22.5" customHeight="1" x14ac:dyDescent="0.25">
      <c r="C198" s="25" t="str">
        <f>IFERROR(VLOOKUP(ROW()-ROW($C$8),Table1[[کمکی تاریخ]:[مانده]],3,0),"")</f>
        <v/>
      </c>
      <c r="D198" s="26" t="str">
        <f>IFERROR(VLOOKUP(ROW()-ROW($C$8),Table1[[کمکی تاریخ]:[مانده]],4,0),"")</f>
        <v/>
      </c>
      <c r="E198" s="27" t="str">
        <f>IFERROR(VLOOKUP(ROW()-ROW($C$8),Table1[[کمکی تاریخ]:[مانده]],5,0),"")</f>
        <v/>
      </c>
      <c r="F198" s="27" t="str">
        <f>IFERROR(VLOOKUP(ROW()-ROW($C$8),Table1[[کمکی تاریخ]:[مانده]],6,0),"")</f>
        <v/>
      </c>
      <c r="G198" s="27" t="str">
        <f>IFERROR(VLOOKUP(ROW()-ROW($C$8),Table1[[کمکی تاریخ]:[مانده]],7,0),"")</f>
        <v/>
      </c>
    </row>
    <row r="199" spans="3:7" ht="22.5" customHeight="1" x14ac:dyDescent="0.25">
      <c r="C199" s="25" t="str">
        <f>IFERROR(VLOOKUP(ROW()-ROW($C$8),Table1[[کمکی تاریخ]:[مانده]],3,0),"")</f>
        <v/>
      </c>
      <c r="D199" s="26" t="str">
        <f>IFERROR(VLOOKUP(ROW()-ROW($C$8),Table1[[کمکی تاریخ]:[مانده]],4,0),"")</f>
        <v/>
      </c>
      <c r="E199" s="27" t="str">
        <f>IFERROR(VLOOKUP(ROW()-ROW($C$8),Table1[[کمکی تاریخ]:[مانده]],5,0),"")</f>
        <v/>
      </c>
      <c r="F199" s="27" t="str">
        <f>IFERROR(VLOOKUP(ROW()-ROW($C$8),Table1[[کمکی تاریخ]:[مانده]],6,0),"")</f>
        <v/>
      </c>
      <c r="G199" s="27" t="str">
        <f>IFERROR(VLOOKUP(ROW()-ROW($C$8),Table1[[کمکی تاریخ]:[مانده]],7,0),"")</f>
        <v/>
      </c>
    </row>
    <row r="200" spans="3:7" ht="22.5" customHeight="1" x14ac:dyDescent="0.25">
      <c r="C200" s="25" t="str">
        <f>IFERROR(VLOOKUP(ROW()-ROW($C$8),Table1[[کمکی تاریخ]:[مانده]],3,0),"")</f>
        <v/>
      </c>
      <c r="D200" s="26" t="str">
        <f>IFERROR(VLOOKUP(ROW()-ROW($C$8),Table1[[کمکی تاریخ]:[مانده]],4,0),"")</f>
        <v/>
      </c>
      <c r="E200" s="27" t="str">
        <f>IFERROR(VLOOKUP(ROW()-ROW($C$8),Table1[[کمکی تاریخ]:[مانده]],5,0),"")</f>
        <v/>
      </c>
      <c r="F200" s="27" t="str">
        <f>IFERROR(VLOOKUP(ROW()-ROW($C$8),Table1[[کمکی تاریخ]:[مانده]],6,0),"")</f>
        <v/>
      </c>
      <c r="G200" s="27" t="str">
        <f>IFERROR(VLOOKUP(ROW()-ROW($C$8),Table1[[کمکی تاریخ]:[مانده]],7,0),"")</f>
        <v/>
      </c>
    </row>
    <row r="201" spans="3:7" ht="22.5" customHeight="1" x14ac:dyDescent="0.25">
      <c r="C201" s="25" t="str">
        <f>IFERROR(VLOOKUP(ROW()-ROW($C$8),Table1[[کمکی تاریخ]:[مانده]],3,0),"")</f>
        <v/>
      </c>
      <c r="D201" s="26" t="str">
        <f>IFERROR(VLOOKUP(ROW()-ROW($C$8),Table1[[کمکی تاریخ]:[مانده]],4,0),"")</f>
        <v/>
      </c>
      <c r="E201" s="27" t="str">
        <f>IFERROR(VLOOKUP(ROW()-ROW($C$8),Table1[[کمکی تاریخ]:[مانده]],5,0),"")</f>
        <v/>
      </c>
      <c r="F201" s="27" t="str">
        <f>IFERROR(VLOOKUP(ROW()-ROW($C$8),Table1[[کمکی تاریخ]:[مانده]],6,0),"")</f>
        <v/>
      </c>
      <c r="G201" s="27" t="str">
        <f>IFERROR(VLOOKUP(ROW()-ROW($C$8),Table1[[کمکی تاریخ]:[مانده]],7,0),"")</f>
        <v/>
      </c>
    </row>
    <row r="202" spans="3:7" ht="22.5" customHeight="1" x14ac:dyDescent="0.25">
      <c r="C202" s="25" t="str">
        <f>IFERROR(VLOOKUP(ROW()-ROW($C$8),Table1[[کمکی تاریخ]:[مانده]],3,0),"")</f>
        <v/>
      </c>
      <c r="D202" s="26" t="str">
        <f>IFERROR(VLOOKUP(ROW()-ROW($C$8),Table1[[کمکی تاریخ]:[مانده]],4,0),"")</f>
        <v/>
      </c>
      <c r="E202" s="27" t="str">
        <f>IFERROR(VLOOKUP(ROW()-ROW($C$8),Table1[[کمکی تاریخ]:[مانده]],5,0),"")</f>
        <v/>
      </c>
      <c r="F202" s="27" t="str">
        <f>IFERROR(VLOOKUP(ROW()-ROW($C$8),Table1[[کمکی تاریخ]:[مانده]],6,0),"")</f>
        <v/>
      </c>
      <c r="G202" s="27" t="str">
        <f>IFERROR(VLOOKUP(ROW()-ROW($C$8),Table1[[کمکی تاریخ]:[مانده]],7,0),"")</f>
        <v/>
      </c>
    </row>
    <row r="203" spans="3:7" ht="22.5" customHeight="1" x14ac:dyDescent="0.25">
      <c r="C203" s="25" t="str">
        <f>IFERROR(VLOOKUP(ROW()-ROW($C$8),Table1[[کمکی تاریخ]:[مانده]],3,0),"")</f>
        <v/>
      </c>
      <c r="D203" s="26" t="str">
        <f>IFERROR(VLOOKUP(ROW()-ROW($C$8),Table1[[کمکی تاریخ]:[مانده]],4,0),"")</f>
        <v/>
      </c>
      <c r="E203" s="27" t="str">
        <f>IFERROR(VLOOKUP(ROW()-ROW($C$8),Table1[[کمکی تاریخ]:[مانده]],5,0),"")</f>
        <v/>
      </c>
      <c r="F203" s="27" t="str">
        <f>IFERROR(VLOOKUP(ROW()-ROW($C$8),Table1[[کمکی تاریخ]:[مانده]],6,0),"")</f>
        <v/>
      </c>
      <c r="G203" s="27" t="str">
        <f>IFERROR(VLOOKUP(ROW()-ROW($C$8),Table1[[کمکی تاریخ]:[مانده]],7,0),"")</f>
        <v/>
      </c>
    </row>
    <row r="204" spans="3:7" ht="22.5" customHeight="1" x14ac:dyDescent="0.25">
      <c r="C204" s="25" t="str">
        <f>IFERROR(VLOOKUP(ROW()-ROW($C$8),Table1[[کمکی تاریخ]:[مانده]],3,0),"")</f>
        <v/>
      </c>
      <c r="D204" s="26" t="str">
        <f>IFERROR(VLOOKUP(ROW()-ROW($C$8),Table1[[کمکی تاریخ]:[مانده]],4,0),"")</f>
        <v/>
      </c>
      <c r="E204" s="27" t="str">
        <f>IFERROR(VLOOKUP(ROW()-ROW($C$8),Table1[[کمکی تاریخ]:[مانده]],5,0),"")</f>
        <v/>
      </c>
      <c r="F204" s="27" t="str">
        <f>IFERROR(VLOOKUP(ROW()-ROW($C$8),Table1[[کمکی تاریخ]:[مانده]],6,0),"")</f>
        <v/>
      </c>
      <c r="G204" s="27" t="str">
        <f>IFERROR(VLOOKUP(ROW()-ROW($C$8),Table1[[کمکی تاریخ]:[مانده]],7,0),"")</f>
        <v/>
      </c>
    </row>
    <row r="205" spans="3:7" ht="22.5" customHeight="1" x14ac:dyDescent="0.25">
      <c r="C205" s="25" t="str">
        <f>IFERROR(VLOOKUP(ROW()-ROW($C$8),Table1[[کمکی تاریخ]:[مانده]],3,0),"")</f>
        <v/>
      </c>
      <c r="D205" s="26" t="str">
        <f>IFERROR(VLOOKUP(ROW()-ROW($C$8),Table1[[کمکی تاریخ]:[مانده]],4,0),"")</f>
        <v/>
      </c>
      <c r="E205" s="27" t="str">
        <f>IFERROR(VLOOKUP(ROW()-ROW($C$8),Table1[[کمکی تاریخ]:[مانده]],5,0),"")</f>
        <v/>
      </c>
      <c r="F205" s="27" t="str">
        <f>IFERROR(VLOOKUP(ROW()-ROW($C$8),Table1[[کمکی تاریخ]:[مانده]],6,0),"")</f>
        <v/>
      </c>
      <c r="G205" s="27" t="str">
        <f>IFERROR(VLOOKUP(ROW()-ROW($C$8),Table1[[کمکی تاریخ]:[مانده]],7,0),"")</f>
        <v/>
      </c>
    </row>
    <row r="206" spans="3:7" ht="22.5" customHeight="1" x14ac:dyDescent="0.25">
      <c r="C206" s="25" t="str">
        <f>IFERROR(VLOOKUP(ROW()-ROW($C$8),Table1[[کمکی تاریخ]:[مانده]],3,0),"")</f>
        <v/>
      </c>
      <c r="D206" s="26" t="str">
        <f>IFERROR(VLOOKUP(ROW()-ROW($C$8),Table1[[کمکی تاریخ]:[مانده]],4,0),"")</f>
        <v/>
      </c>
      <c r="E206" s="27" t="str">
        <f>IFERROR(VLOOKUP(ROW()-ROW($C$8),Table1[[کمکی تاریخ]:[مانده]],5,0),"")</f>
        <v/>
      </c>
      <c r="F206" s="27" t="str">
        <f>IFERROR(VLOOKUP(ROW()-ROW($C$8),Table1[[کمکی تاریخ]:[مانده]],6,0),"")</f>
        <v/>
      </c>
      <c r="G206" s="27" t="str">
        <f>IFERROR(VLOOKUP(ROW()-ROW($C$8),Table1[[کمکی تاریخ]:[مانده]],7,0),"")</f>
        <v/>
      </c>
    </row>
    <row r="207" spans="3:7" ht="22.5" customHeight="1" x14ac:dyDescent="0.25">
      <c r="C207" s="25" t="str">
        <f>IFERROR(VLOOKUP(ROW()-ROW($C$8),Table1[[کمکی تاریخ]:[مانده]],3,0),"")</f>
        <v/>
      </c>
      <c r="D207" s="26" t="str">
        <f>IFERROR(VLOOKUP(ROW()-ROW($C$8),Table1[[کمکی تاریخ]:[مانده]],4,0),"")</f>
        <v/>
      </c>
      <c r="E207" s="27" t="str">
        <f>IFERROR(VLOOKUP(ROW()-ROW($C$8),Table1[[کمکی تاریخ]:[مانده]],5,0),"")</f>
        <v/>
      </c>
      <c r="F207" s="27" t="str">
        <f>IFERROR(VLOOKUP(ROW()-ROW($C$8),Table1[[کمکی تاریخ]:[مانده]],6,0),"")</f>
        <v/>
      </c>
      <c r="G207" s="27" t="str">
        <f>IFERROR(VLOOKUP(ROW()-ROW($C$8),Table1[[کمکی تاریخ]:[مانده]],7,0),"")</f>
        <v/>
      </c>
    </row>
    <row r="208" spans="3:7" ht="22.5" customHeight="1" x14ac:dyDescent="0.25">
      <c r="C208" s="25" t="str">
        <f>IFERROR(VLOOKUP(ROW()-ROW($C$8),Table1[[کمکی تاریخ]:[مانده]],3,0),"")</f>
        <v/>
      </c>
      <c r="D208" s="26" t="str">
        <f>IFERROR(VLOOKUP(ROW()-ROW($C$8),Table1[[کمکی تاریخ]:[مانده]],4,0),"")</f>
        <v/>
      </c>
      <c r="E208" s="27" t="str">
        <f>IFERROR(VLOOKUP(ROW()-ROW($C$8),Table1[[کمکی تاریخ]:[مانده]],5,0),"")</f>
        <v/>
      </c>
      <c r="F208" s="27" t="str">
        <f>IFERROR(VLOOKUP(ROW()-ROW($C$8),Table1[[کمکی تاریخ]:[مانده]],6,0),"")</f>
        <v/>
      </c>
      <c r="G208" s="27" t="str">
        <f>IFERROR(VLOOKUP(ROW()-ROW($C$8),Table1[[کمکی تاریخ]:[مانده]],7,0),"")</f>
        <v/>
      </c>
    </row>
  </sheetData>
  <sheetProtection algorithmName="SHA-512" hashValue="dZ0vCj1nYKl4Ku9iZxXO/TjQJ3gqONw+DxzXNmES1meB4KXEwNYSCocSY9NPIWy/kHbCdTM54J2kG1oORp/KrA==" saltValue="/8Ge9TDdc4Rqf6ZNENwxSg==" spinCount="100000" sheet="1" objects="1" scenarios="1"/>
  <mergeCells count="3">
    <mergeCell ref="F2:G2"/>
    <mergeCell ref="F4:G4"/>
    <mergeCell ref="B6:C6"/>
  </mergeCells>
  <conditionalFormatting sqref="C9:G208">
    <cfRule type="expression" dxfId="2" priority="2">
      <formula>IF(OR(LEFT($D9,4)="خرید",LEFT($D9,4)="خريد"),1,0)</formula>
    </cfRule>
    <cfRule type="expression" dxfId="1" priority="1">
      <formula>IF(LEFT($D9,4)="فروش",1,0)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18"/>
  <sheetViews>
    <sheetView showGridLines="0" rightToLeft="1" workbookViewId="0">
      <selection activeCell="D22" sqref="D22"/>
    </sheetView>
  </sheetViews>
  <sheetFormatPr defaultRowHeight="15" x14ac:dyDescent="0.25"/>
  <cols>
    <col min="2" max="2" width="6.28515625" customWidth="1"/>
    <col min="3" max="3" width="13.140625" customWidth="1"/>
    <col min="4" max="5" width="16.42578125" customWidth="1"/>
    <col min="6" max="6" width="15.5703125" customWidth="1"/>
  </cols>
  <sheetData>
    <row r="5" spans="3:5" x14ac:dyDescent="0.25">
      <c r="C5" s="5" t="s">
        <v>3145</v>
      </c>
      <c r="D5" t="s">
        <v>3147</v>
      </c>
      <c r="E5" t="s">
        <v>3148</v>
      </c>
    </row>
    <row r="6" spans="3:5" x14ac:dyDescent="0.25">
      <c r="C6" s="6" t="s">
        <v>3124</v>
      </c>
      <c r="D6" s="7">
        <v>0</v>
      </c>
      <c r="E6" s="7">
        <v>3213778</v>
      </c>
    </row>
    <row r="7" spans="3:5" x14ac:dyDescent="0.25">
      <c r="C7" s="6" t="s">
        <v>3137</v>
      </c>
      <c r="D7" s="7">
        <v>0</v>
      </c>
      <c r="E7" s="7">
        <v>13578270</v>
      </c>
    </row>
    <row r="8" spans="3:5" x14ac:dyDescent="0.25">
      <c r="C8" s="6" t="s">
        <v>3143</v>
      </c>
      <c r="D8" s="7">
        <v>0</v>
      </c>
      <c r="E8" s="7">
        <v>19538562</v>
      </c>
    </row>
    <row r="9" spans="3:5" x14ac:dyDescent="0.25">
      <c r="C9" s="6" t="s">
        <v>3135</v>
      </c>
      <c r="D9" s="7">
        <v>0</v>
      </c>
      <c r="E9" s="7">
        <v>7437657</v>
      </c>
    </row>
    <row r="10" spans="3:5" x14ac:dyDescent="0.25">
      <c r="C10" s="6" t="s">
        <v>3136</v>
      </c>
      <c r="D10" s="7">
        <v>0</v>
      </c>
      <c r="E10" s="7">
        <v>6443777</v>
      </c>
    </row>
    <row r="11" spans="3:5" x14ac:dyDescent="0.25">
      <c r="C11" s="6" t="s">
        <v>3138</v>
      </c>
      <c r="D11" s="7">
        <v>0</v>
      </c>
      <c r="E11" s="7">
        <v>353935</v>
      </c>
    </row>
    <row r="12" spans="3:5" x14ac:dyDescent="0.25">
      <c r="C12" s="6" t="s">
        <v>3139</v>
      </c>
      <c r="D12" s="7">
        <v>0</v>
      </c>
      <c r="E12" s="7">
        <v>996822</v>
      </c>
    </row>
    <row r="13" spans="3:5" x14ac:dyDescent="0.25">
      <c r="C13" s="6" t="s">
        <v>3140</v>
      </c>
      <c r="D13" s="7">
        <v>0</v>
      </c>
      <c r="E13" s="7">
        <v>12280</v>
      </c>
    </row>
    <row r="14" spans="3:5" x14ac:dyDescent="0.25">
      <c r="C14" s="6" t="s">
        <v>3125</v>
      </c>
      <c r="D14" s="7">
        <v>0</v>
      </c>
      <c r="E14" s="7">
        <v>28673</v>
      </c>
    </row>
    <row r="15" spans="3:5" x14ac:dyDescent="0.25">
      <c r="C15" s="6" t="s">
        <v>3141</v>
      </c>
      <c r="D15" s="7">
        <v>0</v>
      </c>
      <c r="E15" s="7">
        <v>4987043</v>
      </c>
    </row>
    <row r="16" spans="3:5" x14ac:dyDescent="0.25">
      <c r="C16" s="6" t="s">
        <v>3142</v>
      </c>
      <c r="D16" s="7">
        <v>0</v>
      </c>
      <c r="E16" s="7">
        <v>3046739</v>
      </c>
    </row>
    <row r="17" spans="3:5" x14ac:dyDescent="0.25">
      <c r="C17" s="6" t="s">
        <v>3126</v>
      </c>
      <c r="D17" s="7">
        <v>0</v>
      </c>
      <c r="E17" s="7">
        <v>7709600</v>
      </c>
    </row>
    <row r="18" spans="3:5" x14ac:dyDescent="0.25">
      <c r="C18" s="6" t="s">
        <v>3146</v>
      </c>
      <c r="D18" s="7">
        <v>0</v>
      </c>
      <c r="E18" s="7">
        <v>67347136</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داده اصلی</vt:lpstr>
      <vt:lpstr>گزارش سود و زیان</vt:lpstr>
      <vt:lpstr>اطلاعات افزایش سرمایه و حق تقدم</vt:lpstr>
      <vt:lpstr>گزارش روزانه</vt:lpstr>
      <vt:lpstr>گزارش ماه و سال</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2023-07-17T15:02:11Z</dcterms:modified>
  <cp:contentStatus/>
</cp:coreProperties>
</file>